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72bf9c2406d14bc7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99F9064C-EA3E-4845-B232-43B80534ADDF}" xr6:coauthVersionLast="47" xr6:coauthVersionMax="47" xr10:uidLastSave="{00000000-0000-0000-0000-000000000000}"/>
  <bookViews>
    <workbookView xWindow="-110" yWindow="-110" windowWidth="19420" windowHeight="10420" tabRatio="746" firstSheet="6" activeTab="7" xr2:uid="{00000000-000D-0000-FFFF-FFFF00000000}"/>
  </bookViews>
  <sheets>
    <sheet name="Population 2021" sheetId="3" state="hidden" r:id="rId1"/>
    <sheet name="template_rse" sheetId="1" state="hidden" r:id="rId2"/>
    <sheet name="format" sheetId="2" state="hidden" r:id="rId3"/>
    <sheet name="Nursing Home residents 2021" sheetId="4" state="hidden" r:id="rId4"/>
    <sheet name="Population 2011" sheetId="5" state="hidden" r:id="rId5"/>
    <sheet name="Nursing Home residents 2011" sheetId="6" state="hidden" r:id="rId6"/>
    <sheet name="Rate of Occupancy" sheetId="7" r:id="rId7"/>
    <sheet name="Number &amp; Per cent" sheetId="8" r:id="rId8"/>
  </sheets>
  <definedNames>
    <definedName name="_xlnm.Print_Area" localSheetId="7">'Number &amp; Per cent'!$A$1:$M$21</definedName>
    <definedName name="_xlnm.Print_Area" localSheetId="6">'Rate of Occupancy'!$B$1:$N$84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8" l="1"/>
  <c r="D11" i="8"/>
  <c r="E11" i="8" s="1"/>
  <c r="F11" i="8" s="1"/>
  <c r="D12" i="8"/>
  <c r="E12" i="8" s="1"/>
  <c r="F12" i="8" s="1"/>
  <c r="D13" i="8"/>
  <c r="E13" i="8" s="1"/>
  <c r="F13" i="8" s="1"/>
  <c r="D14" i="8"/>
  <c r="E14" i="8" s="1"/>
  <c r="F14" i="8" s="1"/>
  <c r="D15" i="8"/>
  <c r="E15" i="8" s="1"/>
  <c r="F15" i="8" s="1"/>
  <c r="D16" i="8"/>
  <c r="E16" i="8" s="1"/>
  <c r="F16" i="8" s="1"/>
  <c r="D17" i="8"/>
  <c r="E17" i="8" s="1"/>
  <c r="F17" i="8" s="1"/>
  <c r="D18" i="8"/>
  <c r="E18" i="8" s="1"/>
  <c r="F18" i="8" s="1"/>
  <c r="D19" i="8"/>
  <c r="E19" i="8" s="1"/>
  <c r="F19" i="8" s="1"/>
  <c r="D20" i="8"/>
  <c r="E20" i="8" s="1"/>
  <c r="F20" i="8" s="1"/>
  <c r="H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5" i="7"/>
  <c r="N6" i="6"/>
  <c r="O6" i="6"/>
  <c r="P6" i="6"/>
  <c r="Q6" i="6"/>
  <c r="R6" i="6"/>
  <c r="S6" i="6"/>
  <c r="T6" i="6"/>
  <c r="U6" i="6"/>
  <c r="V6" i="6"/>
  <c r="N7" i="6"/>
  <c r="O7" i="6"/>
  <c r="P7" i="6"/>
  <c r="Q7" i="6"/>
  <c r="R7" i="6"/>
  <c r="S7" i="6"/>
  <c r="T7" i="6"/>
  <c r="U7" i="6"/>
  <c r="V7" i="6"/>
  <c r="N8" i="6"/>
  <c r="O8" i="6"/>
  <c r="P8" i="6"/>
  <c r="Q8" i="6"/>
  <c r="R8" i="6"/>
  <c r="S8" i="6"/>
  <c r="T8" i="6"/>
  <c r="U8" i="6"/>
  <c r="V8" i="6"/>
  <c r="N9" i="6"/>
  <c r="O9" i="6"/>
  <c r="P9" i="6"/>
  <c r="Q9" i="6"/>
  <c r="R9" i="6"/>
  <c r="S9" i="6"/>
  <c r="T9" i="6"/>
  <c r="U9" i="6"/>
  <c r="V9" i="6"/>
  <c r="N10" i="6"/>
  <c r="O10" i="6"/>
  <c r="P10" i="6"/>
  <c r="Q10" i="6"/>
  <c r="R10" i="6"/>
  <c r="S10" i="6"/>
  <c r="T10" i="6"/>
  <c r="U10" i="6"/>
  <c r="V10" i="6"/>
  <c r="N11" i="6"/>
  <c r="O11" i="6"/>
  <c r="P11" i="6"/>
  <c r="Q11" i="6"/>
  <c r="R11" i="6"/>
  <c r="S11" i="6"/>
  <c r="T11" i="6"/>
  <c r="U11" i="6"/>
  <c r="V11" i="6"/>
  <c r="N12" i="6"/>
  <c r="O12" i="6"/>
  <c r="P12" i="6"/>
  <c r="Q12" i="6"/>
  <c r="R12" i="6"/>
  <c r="S12" i="6"/>
  <c r="T12" i="6"/>
  <c r="U12" i="6"/>
  <c r="V12" i="6"/>
  <c r="N13" i="6"/>
  <c r="O13" i="6"/>
  <c r="P13" i="6"/>
  <c r="Q13" i="6"/>
  <c r="R13" i="6"/>
  <c r="S13" i="6"/>
  <c r="T13" i="6"/>
  <c r="U13" i="6"/>
  <c r="V13" i="6"/>
  <c r="N14" i="6"/>
  <c r="O14" i="6"/>
  <c r="P14" i="6"/>
  <c r="Q14" i="6"/>
  <c r="R14" i="6"/>
  <c r="S14" i="6"/>
  <c r="T14" i="6"/>
  <c r="U14" i="6"/>
  <c r="V14" i="6"/>
  <c r="N15" i="6"/>
  <c r="O15" i="6"/>
  <c r="P15" i="6"/>
  <c r="Q15" i="6"/>
  <c r="R15" i="6"/>
  <c r="S15" i="6"/>
  <c r="T15" i="6"/>
  <c r="U15" i="6"/>
  <c r="V15" i="6"/>
  <c r="N16" i="6"/>
  <c r="O16" i="6"/>
  <c r="P16" i="6"/>
  <c r="Q16" i="6"/>
  <c r="R16" i="6"/>
  <c r="S16" i="6"/>
  <c r="T16" i="6"/>
  <c r="U16" i="6"/>
  <c r="V16" i="6"/>
  <c r="N17" i="6"/>
  <c r="O17" i="6"/>
  <c r="P17" i="6"/>
  <c r="Q17" i="6"/>
  <c r="R17" i="6"/>
  <c r="S17" i="6"/>
  <c r="T17" i="6"/>
  <c r="U17" i="6"/>
  <c r="V17" i="6"/>
  <c r="N18" i="6"/>
  <c r="O18" i="6"/>
  <c r="P18" i="6"/>
  <c r="Q18" i="6"/>
  <c r="R18" i="6"/>
  <c r="S18" i="6"/>
  <c r="T18" i="6"/>
  <c r="U18" i="6"/>
  <c r="V18" i="6"/>
  <c r="N19" i="6"/>
  <c r="O19" i="6"/>
  <c r="P19" i="6"/>
  <c r="Q19" i="6"/>
  <c r="R19" i="6"/>
  <c r="S19" i="6"/>
  <c r="T19" i="6"/>
  <c r="U19" i="6"/>
  <c r="V19" i="6"/>
  <c r="N20" i="6"/>
  <c r="O20" i="6"/>
  <c r="P20" i="6"/>
  <c r="Q20" i="6"/>
  <c r="R20" i="6"/>
  <c r="S20" i="6"/>
  <c r="T20" i="6"/>
  <c r="U20" i="6"/>
  <c r="V20" i="6"/>
  <c r="N21" i="6"/>
  <c r="O21" i="6"/>
  <c r="P21" i="6"/>
  <c r="Q21" i="6"/>
  <c r="R21" i="6"/>
  <c r="S21" i="6"/>
  <c r="T21" i="6"/>
  <c r="U21" i="6"/>
  <c r="V21" i="6"/>
  <c r="N22" i="6"/>
  <c r="O22" i="6"/>
  <c r="P22" i="6"/>
  <c r="Q22" i="6"/>
  <c r="R22" i="6"/>
  <c r="S22" i="6"/>
  <c r="T22" i="6"/>
  <c r="U22" i="6"/>
  <c r="V22" i="6"/>
  <c r="N23" i="6"/>
  <c r="O23" i="6"/>
  <c r="P23" i="6"/>
  <c r="Q23" i="6"/>
  <c r="R23" i="6"/>
  <c r="S23" i="6"/>
  <c r="T23" i="6"/>
  <c r="U23" i="6"/>
  <c r="V23" i="6"/>
  <c r="N24" i="6"/>
  <c r="O24" i="6"/>
  <c r="P24" i="6"/>
  <c r="Q24" i="6"/>
  <c r="R24" i="6"/>
  <c r="S24" i="6"/>
  <c r="T24" i="6"/>
  <c r="U24" i="6"/>
  <c r="V24" i="6"/>
  <c r="N25" i="6"/>
  <c r="O25" i="6"/>
  <c r="P25" i="6"/>
  <c r="Q25" i="6"/>
  <c r="R25" i="6"/>
  <c r="S25" i="6"/>
  <c r="T25" i="6"/>
  <c r="U25" i="6"/>
  <c r="V25" i="6"/>
  <c r="N26" i="6"/>
  <c r="O26" i="6"/>
  <c r="P26" i="6"/>
  <c r="Q26" i="6"/>
  <c r="R26" i="6"/>
  <c r="S26" i="6"/>
  <c r="T26" i="6"/>
  <c r="U26" i="6"/>
  <c r="V26" i="6"/>
  <c r="N27" i="6"/>
  <c r="O27" i="6"/>
  <c r="P27" i="6"/>
  <c r="Q27" i="6"/>
  <c r="R27" i="6"/>
  <c r="S27" i="6"/>
  <c r="T27" i="6"/>
  <c r="U27" i="6"/>
  <c r="V27" i="6"/>
  <c r="N28" i="6"/>
  <c r="O28" i="6"/>
  <c r="P28" i="6"/>
  <c r="Q28" i="6"/>
  <c r="R28" i="6"/>
  <c r="S28" i="6"/>
  <c r="T28" i="6"/>
  <c r="U28" i="6"/>
  <c r="V28" i="6"/>
  <c r="N29" i="6"/>
  <c r="O29" i="6"/>
  <c r="P29" i="6"/>
  <c r="Q29" i="6"/>
  <c r="R29" i="6"/>
  <c r="S29" i="6"/>
  <c r="T29" i="6"/>
  <c r="U29" i="6"/>
  <c r="V29" i="6"/>
  <c r="N30" i="6"/>
  <c r="O30" i="6"/>
  <c r="P30" i="6"/>
  <c r="Q30" i="6"/>
  <c r="R30" i="6"/>
  <c r="S30" i="6"/>
  <c r="T30" i="6"/>
  <c r="U30" i="6"/>
  <c r="V30" i="6"/>
  <c r="N31" i="6"/>
  <c r="O31" i="6"/>
  <c r="P31" i="6"/>
  <c r="Q31" i="6"/>
  <c r="R31" i="6"/>
  <c r="S31" i="6"/>
  <c r="T31" i="6"/>
  <c r="U31" i="6"/>
  <c r="V31" i="6"/>
  <c r="N32" i="6"/>
  <c r="O32" i="6"/>
  <c r="P32" i="6"/>
  <c r="Q32" i="6"/>
  <c r="R32" i="6"/>
  <c r="S32" i="6"/>
  <c r="T32" i="6"/>
  <c r="U32" i="6"/>
  <c r="V32" i="6"/>
  <c r="N33" i="6"/>
  <c r="O33" i="6"/>
  <c r="P33" i="6"/>
  <c r="Q33" i="6"/>
  <c r="R33" i="6"/>
  <c r="S33" i="6"/>
  <c r="T33" i="6"/>
  <c r="U33" i="6"/>
  <c r="V33" i="6"/>
  <c r="N34" i="6"/>
  <c r="O34" i="6"/>
  <c r="P34" i="6"/>
  <c r="Q34" i="6"/>
  <c r="R34" i="6"/>
  <c r="S34" i="6"/>
  <c r="T34" i="6"/>
  <c r="U34" i="6"/>
  <c r="V34" i="6"/>
  <c r="N35" i="6"/>
  <c r="O35" i="6"/>
  <c r="P35" i="6"/>
  <c r="Q35" i="6"/>
  <c r="R35" i="6"/>
  <c r="S35" i="6"/>
  <c r="T35" i="6"/>
  <c r="U35" i="6"/>
  <c r="V35" i="6"/>
  <c r="N36" i="6"/>
  <c r="O36" i="6"/>
  <c r="P36" i="6"/>
  <c r="Q36" i="6"/>
  <c r="R36" i="6"/>
  <c r="S36" i="6"/>
  <c r="T36" i="6"/>
  <c r="U36" i="6"/>
  <c r="V36" i="6"/>
  <c r="N37" i="6"/>
  <c r="O37" i="6"/>
  <c r="P37" i="6"/>
  <c r="Q37" i="6"/>
  <c r="R37" i="6"/>
  <c r="S37" i="6"/>
  <c r="T37" i="6"/>
  <c r="U37" i="6"/>
  <c r="V37" i="6"/>
  <c r="N38" i="6"/>
  <c r="O38" i="6"/>
  <c r="P38" i="6"/>
  <c r="Q38" i="6"/>
  <c r="R38" i="6"/>
  <c r="S38" i="6"/>
  <c r="T38" i="6"/>
  <c r="U38" i="6"/>
  <c r="V38" i="6"/>
  <c r="N39" i="6"/>
  <c r="O39" i="6"/>
  <c r="P39" i="6"/>
  <c r="Q39" i="6"/>
  <c r="R39" i="6"/>
  <c r="S39" i="6"/>
  <c r="T39" i="6"/>
  <c r="U39" i="6"/>
  <c r="V39" i="6"/>
  <c r="N40" i="6"/>
  <c r="O40" i="6"/>
  <c r="P40" i="6"/>
  <c r="Q40" i="6"/>
  <c r="R40" i="6"/>
  <c r="S40" i="6"/>
  <c r="T40" i="6"/>
  <c r="U40" i="6"/>
  <c r="V40" i="6"/>
  <c r="N41" i="6"/>
  <c r="O41" i="6"/>
  <c r="P41" i="6"/>
  <c r="Q41" i="6"/>
  <c r="R41" i="6"/>
  <c r="S41" i="6"/>
  <c r="T41" i="6"/>
  <c r="U41" i="6"/>
  <c r="V41" i="6"/>
  <c r="N42" i="6"/>
  <c r="O42" i="6"/>
  <c r="P42" i="6"/>
  <c r="Q42" i="6"/>
  <c r="R42" i="6"/>
  <c r="S42" i="6"/>
  <c r="T42" i="6"/>
  <c r="U42" i="6"/>
  <c r="V42" i="6"/>
  <c r="N43" i="6"/>
  <c r="O43" i="6"/>
  <c r="P43" i="6"/>
  <c r="Q43" i="6"/>
  <c r="R43" i="6"/>
  <c r="S43" i="6"/>
  <c r="T43" i="6"/>
  <c r="U43" i="6"/>
  <c r="V43" i="6"/>
  <c r="N44" i="6"/>
  <c r="O44" i="6"/>
  <c r="P44" i="6"/>
  <c r="Q44" i="6"/>
  <c r="R44" i="6"/>
  <c r="S44" i="6"/>
  <c r="T44" i="6"/>
  <c r="U44" i="6"/>
  <c r="V44" i="6"/>
  <c r="N45" i="6"/>
  <c r="O45" i="6"/>
  <c r="P45" i="6"/>
  <c r="Q45" i="6"/>
  <c r="R45" i="6"/>
  <c r="S45" i="6"/>
  <c r="T45" i="6"/>
  <c r="U45" i="6"/>
  <c r="V45" i="6"/>
  <c r="N46" i="6"/>
  <c r="O46" i="6"/>
  <c r="P46" i="6"/>
  <c r="Q46" i="6"/>
  <c r="R46" i="6"/>
  <c r="S46" i="6"/>
  <c r="T46" i="6"/>
  <c r="U46" i="6"/>
  <c r="V46" i="6"/>
  <c r="N47" i="6"/>
  <c r="O47" i="6"/>
  <c r="P47" i="6"/>
  <c r="Q47" i="6"/>
  <c r="R47" i="6"/>
  <c r="S47" i="6"/>
  <c r="T47" i="6"/>
  <c r="U47" i="6"/>
  <c r="V47" i="6"/>
  <c r="N48" i="6"/>
  <c r="O48" i="6"/>
  <c r="P48" i="6"/>
  <c r="Q48" i="6"/>
  <c r="R48" i="6"/>
  <c r="S48" i="6"/>
  <c r="T48" i="6"/>
  <c r="U48" i="6"/>
  <c r="V48" i="6"/>
  <c r="N49" i="6"/>
  <c r="O49" i="6"/>
  <c r="P49" i="6"/>
  <c r="Q49" i="6"/>
  <c r="R49" i="6"/>
  <c r="S49" i="6"/>
  <c r="T49" i="6"/>
  <c r="U49" i="6"/>
  <c r="V49" i="6"/>
  <c r="N50" i="6"/>
  <c r="O50" i="6"/>
  <c r="P50" i="6"/>
  <c r="Q50" i="6"/>
  <c r="R50" i="6"/>
  <c r="S50" i="6"/>
  <c r="T50" i="6"/>
  <c r="U50" i="6"/>
  <c r="V50" i="6"/>
  <c r="N51" i="6"/>
  <c r="O51" i="6"/>
  <c r="P51" i="6"/>
  <c r="Q51" i="6"/>
  <c r="R51" i="6"/>
  <c r="S51" i="6"/>
  <c r="T51" i="6"/>
  <c r="U51" i="6"/>
  <c r="V51" i="6"/>
  <c r="N52" i="6"/>
  <c r="O52" i="6"/>
  <c r="P52" i="6"/>
  <c r="Q52" i="6"/>
  <c r="R52" i="6"/>
  <c r="S52" i="6"/>
  <c r="T52" i="6"/>
  <c r="U52" i="6"/>
  <c r="V52" i="6"/>
  <c r="N53" i="6"/>
  <c r="O53" i="6"/>
  <c r="P53" i="6"/>
  <c r="Q53" i="6"/>
  <c r="R53" i="6"/>
  <c r="S53" i="6"/>
  <c r="T53" i="6"/>
  <c r="U53" i="6"/>
  <c r="V53" i="6"/>
  <c r="N54" i="6"/>
  <c r="O54" i="6"/>
  <c r="P54" i="6"/>
  <c r="Q54" i="6"/>
  <c r="R54" i="6"/>
  <c r="S54" i="6"/>
  <c r="T54" i="6"/>
  <c r="U54" i="6"/>
  <c r="V54" i="6"/>
  <c r="N55" i="6"/>
  <c r="O55" i="6"/>
  <c r="P55" i="6"/>
  <c r="Q55" i="6"/>
  <c r="R55" i="6"/>
  <c r="S55" i="6"/>
  <c r="T55" i="6"/>
  <c r="U55" i="6"/>
  <c r="V55" i="6"/>
  <c r="N56" i="6"/>
  <c r="O56" i="6"/>
  <c r="P56" i="6"/>
  <c r="Q56" i="6"/>
  <c r="R56" i="6"/>
  <c r="S56" i="6"/>
  <c r="T56" i="6"/>
  <c r="U56" i="6"/>
  <c r="V56" i="6"/>
  <c r="N57" i="6"/>
  <c r="O57" i="6"/>
  <c r="P57" i="6"/>
  <c r="Q57" i="6"/>
  <c r="R57" i="6"/>
  <c r="S57" i="6"/>
  <c r="T57" i="6"/>
  <c r="U57" i="6"/>
  <c r="V57" i="6"/>
  <c r="N58" i="6"/>
  <c r="O58" i="6"/>
  <c r="P58" i="6"/>
  <c r="Q58" i="6"/>
  <c r="R58" i="6"/>
  <c r="S58" i="6"/>
  <c r="T58" i="6"/>
  <c r="U58" i="6"/>
  <c r="V58" i="6"/>
  <c r="N59" i="6"/>
  <c r="O59" i="6"/>
  <c r="P59" i="6"/>
  <c r="Q59" i="6"/>
  <c r="R59" i="6"/>
  <c r="S59" i="6"/>
  <c r="T59" i="6"/>
  <c r="U59" i="6"/>
  <c r="V59" i="6"/>
  <c r="N60" i="6"/>
  <c r="O60" i="6"/>
  <c r="P60" i="6"/>
  <c r="Q60" i="6"/>
  <c r="R60" i="6"/>
  <c r="S60" i="6"/>
  <c r="T60" i="6"/>
  <c r="U60" i="6"/>
  <c r="V60" i="6"/>
  <c r="N61" i="6"/>
  <c r="O61" i="6"/>
  <c r="P61" i="6"/>
  <c r="Q61" i="6"/>
  <c r="R61" i="6"/>
  <c r="S61" i="6"/>
  <c r="T61" i="6"/>
  <c r="U61" i="6"/>
  <c r="V61" i="6"/>
  <c r="N62" i="6"/>
  <c r="O62" i="6"/>
  <c r="P62" i="6"/>
  <c r="Q62" i="6"/>
  <c r="R62" i="6"/>
  <c r="S62" i="6"/>
  <c r="T62" i="6"/>
  <c r="U62" i="6"/>
  <c r="V62" i="6"/>
  <c r="N63" i="6"/>
  <c r="O63" i="6"/>
  <c r="P63" i="6"/>
  <c r="Q63" i="6"/>
  <c r="R63" i="6"/>
  <c r="S63" i="6"/>
  <c r="T63" i="6"/>
  <c r="U63" i="6"/>
  <c r="V63" i="6"/>
  <c r="N64" i="6"/>
  <c r="O64" i="6"/>
  <c r="P64" i="6"/>
  <c r="Q64" i="6"/>
  <c r="R64" i="6"/>
  <c r="S64" i="6"/>
  <c r="T64" i="6"/>
  <c r="U64" i="6"/>
  <c r="V64" i="6"/>
  <c r="N65" i="6"/>
  <c r="O65" i="6"/>
  <c r="P65" i="6"/>
  <c r="Q65" i="6"/>
  <c r="R65" i="6"/>
  <c r="S65" i="6"/>
  <c r="T65" i="6"/>
  <c r="U65" i="6"/>
  <c r="V65" i="6"/>
  <c r="N66" i="6"/>
  <c r="O66" i="6"/>
  <c r="P66" i="6"/>
  <c r="Q66" i="6"/>
  <c r="R66" i="6"/>
  <c r="S66" i="6"/>
  <c r="T66" i="6"/>
  <c r="U66" i="6"/>
  <c r="V66" i="6"/>
  <c r="N67" i="6"/>
  <c r="O67" i="6"/>
  <c r="P67" i="6"/>
  <c r="Q67" i="6"/>
  <c r="R67" i="6"/>
  <c r="S67" i="6"/>
  <c r="T67" i="6"/>
  <c r="U67" i="6"/>
  <c r="V67" i="6"/>
  <c r="N68" i="6"/>
  <c r="O68" i="6"/>
  <c r="P68" i="6"/>
  <c r="Q68" i="6"/>
  <c r="R68" i="6"/>
  <c r="S68" i="6"/>
  <c r="T68" i="6"/>
  <c r="U68" i="6"/>
  <c r="V68" i="6"/>
  <c r="N69" i="6"/>
  <c r="O69" i="6"/>
  <c r="P69" i="6"/>
  <c r="Q69" i="6"/>
  <c r="R69" i="6"/>
  <c r="S69" i="6"/>
  <c r="T69" i="6"/>
  <c r="U69" i="6"/>
  <c r="V69" i="6"/>
  <c r="N70" i="6"/>
  <c r="O70" i="6"/>
  <c r="P70" i="6"/>
  <c r="Q70" i="6"/>
  <c r="R70" i="6"/>
  <c r="S70" i="6"/>
  <c r="T70" i="6"/>
  <c r="U70" i="6"/>
  <c r="V70" i="6"/>
  <c r="N71" i="6"/>
  <c r="O71" i="6"/>
  <c r="P71" i="6"/>
  <c r="Q71" i="6"/>
  <c r="R71" i="6"/>
  <c r="S71" i="6"/>
  <c r="T71" i="6"/>
  <c r="U71" i="6"/>
  <c r="V71" i="6"/>
  <c r="N72" i="6"/>
  <c r="O72" i="6"/>
  <c r="P72" i="6"/>
  <c r="Q72" i="6"/>
  <c r="R72" i="6"/>
  <c r="S72" i="6"/>
  <c r="T72" i="6"/>
  <c r="U72" i="6"/>
  <c r="V72" i="6"/>
  <c r="N73" i="6"/>
  <c r="O73" i="6"/>
  <c r="P73" i="6"/>
  <c r="Q73" i="6"/>
  <c r="R73" i="6"/>
  <c r="S73" i="6"/>
  <c r="T73" i="6"/>
  <c r="U73" i="6"/>
  <c r="V73" i="6"/>
  <c r="N74" i="6"/>
  <c r="O74" i="6"/>
  <c r="P74" i="6"/>
  <c r="Q74" i="6"/>
  <c r="R74" i="6"/>
  <c r="S74" i="6"/>
  <c r="T74" i="6"/>
  <c r="U74" i="6"/>
  <c r="V74" i="6"/>
  <c r="N75" i="6"/>
  <c r="O75" i="6"/>
  <c r="P75" i="6"/>
  <c r="Q75" i="6"/>
  <c r="R75" i="6"/>
  <c r="S75" i="6"/>
  <c r="T75" i="6"/>
  <c r="U75" i="6"/>
  <c r="V75" i="6"/>
  <c r="N76" i="6"/>
  <c r="O76" i="6"/>
  <c r="P76" i="6"/>
  <c r="Q76" i="6"/>
  <c r="R76" i="6"/>
  <c r="S76" i="6"/>
  <c r="T76" i="6"/>
  <c r="U76" i="6"/>
  <c r="V76" i="6"/>
  <c r="N77" i="6"/>
  <c r="O77" i="6"/>
  <c r="P77" i="6"/>
  <c r="Q77" i="6"/>
  <c r="R77" i="6"/>
  <c r="S77" i="6"/>
  <c r="T77" i="6"/>
  <c r="U77" i="6"/>
  <c r="V77" i="6"/>
  <c r="N78" i="6"/>
  <c r="O78" i="6"/>
  <c r="P78" i="6"/>
  <c r="Q78" i="6"/>
  <c r="R78" i="6"/>
  <c r="S78" i="6"/>
  <c r="T78" i="6"/>
  <c r="U78" i="6"/>
  <c r="V78" i="6"/>
  <c r="N79" i="6"/>
  <c r="O79" i="6"/>
  <c r="P79" i="6"/>
  <c r="Q79" i="6"/>
  <c r="R79" i="6"/>
  <c r="S79" i="6"/>
  <c r="T79" i="6"/>
  <c r="U79" i="6"/>
  <c r="V79" i="6"/>
  <c r="N80" i="6"/>
  <c r="O80" i="6"/>
  <c r="P80" i="6"/>
  <c r="Q80" i="6"/>
  <c r="R80" i="6"/>
  <c r="S80" i="6"/>
  <c r="T80" i="6"/>
  <c r="U80" i="6"/>
  <c r="V80" i="6"/>
  <c r="N81" i="6"/>
  <c r="O81" i="6"/>
  <c r="P81" i="6"/>
  <c r="Q81" i="6"/>
  <c r="R81" i="6"/>
  <c r="S81" i="6"/>
  <c r="T81" i="6"/>
  <c r="U81" i="6"/>
  <c r="V81" i="6"/>
  <c r="N82" i="6"/>
  <c r="O82" i="6"/>
  <c r="P82" i="6"/>
  <c r="Q82" i="6"/>
  <c r="R82" i="6"/>
  <c r="S82" i="6"/>
  <c r="T82" i="6"/>
  <c r="U82" i="6"/>
  <c r="V82" i="6"/>
  <c r="N83" i="6"/>
  <c r="O83" i="6"/>
  <c r="P83" i="6"/>
  <c r="Q83" i="6"/>
  <c r="R83" i="6"/>
  <c r="S83" i="6"/>
  <c r="T83" i="6"/>
  <c r="U83" i="6"/>
  <c r="V83" i="6"/>
  <c r="N84" i="6"/>
  <c r="O84" i="6"/>
  <c r="P84" i="6"/>
  <c r="Q84" i="6"/>
  <c r="R84" i="6"/>
  <c r="S84" i="6"/>
  <c r="T84" i="6"/>
  <c r="U84" i="6"/>
  <c r="V84" i="6"/>
  <c r="O5" i="6"/>
  <c r="P5" i="6"/>
  <c r="Q5" i="6"/>
  <c r="R5" i="6"/>
  <c r="S5" i="6"/>
  <c r="X5" i="6" s="1"/>
  <c r="T5" i="6"/>
  <c r="U5" i="6"/>
  <c r="V5" i="6"/>
  <c r="N5" i="6"/>
  <c r="N6" i="4"/>
  <c r="O6" i="4"/>
  <c r="P6" i="4"/>
  <c r="Q6" i="4"/>
  <c r="R6" i="4"/>
  <c r="S6" i="4"/>
  <c r="T6" i="4"/>
  <c r="U6" i="4"/>
  <c r="V6" i="4"/>
  <c r="N7" i="4"/>
  <c r="O7" i="4"/>
  <c r="P7" i="4"/>
  <c r="Q7" i="4"/>
  <c r="R7" i="4"/>
  <c r="S7" i="4"/>
  <c r="T7" i="4"/>
  <c r="U7" i="4"/>
  <c r="V7" i="4"/>
  <c r="N8" i="4"/>
  <c r="O8" i="4"/>
  <c r="P8" i="4"/>
  <c r="Q8" i="4"/>
  <c r="R8" i="4"/>
  <c r="S8" i="4"/>
  <c r="T8" i="4"/>
  <c r="U8" i="4"/>
  <c r="V8" i="4"/>
  <c r="N9" i="4"/>
  <c r="O9" i="4"/>
  <c r="P9" i="4"/>
  <c r="Q9" i="4"/>
  <c r="R9" i="4"/>
  <c r="S9" i="4"/>
  <c r="T9" i="4"/>
  <c r="U9" i="4"/>
  <c r="V9" i="4"/>
  <c r="N10" i="4"/>
  <c r="O10" i="4"/>
  <c r="P10" i="4"/>
  <c r="Q10" i="4"/>
  <c r="R10" i="4"/>
  <c r="S10" i="4"/>
  <c r="T10" i="4"/>
  <c r="U10" i="4"/>
  <c r="V10" i="4"/>
  <c r="N11" i="4"/>
  <c r="O11" i="4"/>
  <c r="P11" i="4"/>
  <c r="Q11" i="4"/>
  <c r="R11" i="4"/>
  <c r="S11" i="4"/>
  <c r="T11" i="4"/>
  <c r="U11" i="4"/>
  <c r="V11" i="4"/>
  <c r="N12" i="4"/>
  <c r="O12" i="4"/>
  <c r="P12" i="4"/>
  <c r="Q12" i="4"/>
  <c r="R12" i="4"/>
  <c r="S12" i="4"/>
  <c r="T12" i="4"/>
  <c r="U12" i="4"/>
  <c r="V12" i="4"/>
  <c r="N13" i="4"/>
  <c r="O13" i="4"/>
  <c r="P13" i="4"/>
  <c r="Q13" i="4"/>
  <c r="R13" i="4"/>
  <c r="S13" i="4"/>
  <c r="T13" i="4"/>
  <c r="U13" i="4"/>
  <c r="V13" i="4"/>
  <c r="N14" i="4"/>
  <c r="O14" i="4"/>
  <c r="P14" i="4"/>
  <c r="Q14" i="4"/>
  <c r="R14" i="4"/>
  <c r="S14" i="4"/>
  <c r="T14" i="4"/>
  <c r="U14" i="4"/>
  <c r="V14" i="4"/>
  <c r="N15" i="4"/>
  <c r="O15" i="4"/>
  <c r="P15" i="4"/>
  <c r="Q15" i="4"/>
  <c r="R15" i="4"/>
  <c r="S15" i="4"/>
  <c r="T15" i="4"/>
  <c r="U15" i="4"/>
  <c r="V15" i="4"/>
  <c r="N16" i="4"/>
  <c r="O16" i="4"/>
  <c r="P16" i="4"/>
  <c r="Q16" i="4"/>
  <c r="R16" i="4"/>
  <c r="S16" i="4"/>
  <c r="T16" i="4"/>
  <c r="U16" i="4"/>
  <c r="V16" i="4"/>
  <c r="N17" i="4"/>
  <c r="O17" i="4"/>
  <c r="P17" i="4"/>
  <c r="Q17" i="4"/>
  <c r="R17" i="4"/>
  <c r="S17" i="4"/>
  <c r="T17" i="4"/>
  <c r="U17" i="4"/>
  <c r="V17" i="4"/>
  <c r="N18" i="4"/>
  <c r="O18" i="4"/>
  <c r="P18" i="4"/>
  <c r="Q18" i="4"/>
  <c r="R18" i="4"/>
  <c r="S18" i="4"/>
  <c r="T18" i="4"/>
  <c r="U18" i="4"/>
  <c r="V18" i="4"/>
  <c r="N19" i="4"/>
  <c r="O19" i="4"/>
  <c r="P19" i="4"/>
  <c r="Q19" i="4"/>
  <c r="R19" i="4"/>
  <c r="S19" i="4"/>
  <c r="T19" i="4"/>
  <c r="U19" i="4"/>
  <c r="V19" i="4"/>
  <c r="N20" i="4"/>
  <c r="O20" i="4"/>
  <c r="P20" i="4"/>
  <c r="Q20" i="4"/>
  <c r="R20" i="4"/>
  <c r="S20" i="4"/>
  <c r="T20" i="4"/>
  <c r="U20" i="4"/>
  <c r="V20" i="4"/>
  <c r="N21" i="4"/>
  <c r="O21" i="4"/>
  <c r="P21" i="4"/>
  <c r="Q21" i="4"/>
  <c r="R21" i="4"/>
  <c r="S21" i="4"/>
  <c r="T21" i="4"/>
  <c r="U21" i="4"/>
  <c r="V21" i="4"/>
  <c r="N22" i="4"/>
  <c r="O22" i="4"/>
  <c r="P22" i="4"/>
  <c r="Q22" i="4"/>
  <c r="R22" i="4"/>
  <c r="S22" i="4"/>
  <c r="T22" i="4"/>
  <c r="U22" i="4"/>
  <c r="V22" i="4"/>
  <c r="N23" i="4"/>
  <c r="O23" i="4"/>
  <c r="P23" i="4"/>
  <c r="Q23" i="4"/>
  <c r="R23" i="4"/>
  <c r="S23" i="4"/>
  <c r="T23" i="4"/>
  <c r="U23" i="4"/>
  <c r="V23" i="4"/>
  <c r="N24" i="4"/>
  <c r="O24" i="4"/>
  <c r="P24" i="4"/>
  <c r="Q24" i="4"/>
  <c r="R24" i="4"/>
  <c r="S24" i="4"/>
  <c r="T24" i="4"/>
  <c r="U24" i="4"/>
  <c r="V24" i="4"/>
  <c r="N25" i="4"/>
  <c r="O25" i="4"/>
  <c r="P25" i="4"/>
  <c r="Q25" i="4"/>
  <c r="R25" i="4"/>
  <c r="S25" i="4"/>
  <c r="T25" i="4"/>
  <c r="U25" i="4"/>
  <c r="V25" i="4"/>
  <c r="N26" i="4"/>
  <c r="O26" i="4"/>
  <c r="P26" i="4"/>
  <c r="Q26" i="4"/>
  <c r="R26" i="4"/>
  <c r="S26" i="4"/>
  <c r="T26" i="4"/>
  <c r="U26" i="4"/>
  <c r="V26" i="4"/>
  <c r="N27" i="4"/>
  <c r="O27" i="4"/>
  <c r="P27" i="4"/>
  <c r="Q27" i="4"/>
  <c r="R27" i="4"/>
  <c r="S27" i="4"/>
  <c r="T27" i="4"/>
  <c r="U27" i="4"/>
  <c r="V27" i="4"/>
  <c r="N28" i="4"/>
  <c r="O28" i="4"/>
  <c r="P28" i="4"/>
  <c r="Q28" i="4"/>
  <c r="R28" i="4"/>
  <c r="S28" i="4"/>
  <c r="T28" i="4"/>
  <c r="U28" i="4"/>
  <c r="V28" i="4"/>
  <c r="N29" i="4"/>
  <c r="O29" i="4"/>
  <c r="P29" i="4"/>
  <c r="Q29" i="4"/>
  <c r="R29" i="4"/>
  <c r="S29" i="4"/>
  <c r="T29" i="4"/>
  <c r="U29" i="4"/>
  <c r="V29" i="4"/>
  <c r="N30" i="4"/>
  <c r="O30" i="4"/>
  <c r="P30" i="4"/>
  <c r="Q30" i="4"/>
  <c r="R30" i="4"/>
  <c r="S30" i="4"/>
  <c r="T30" i="4"/>
  <c r="U30" i="4"/>
  <c r="V30" i="4"/>
  <c r="N31" i="4"/>
  <c r="O31" i="4"/>
  <c r="P31" i="4"/>
  <c r="Q31" i="4"/>
  <c r="R31" i="4"/>
  <c r="S31" i="4"/>
  <c r="T31" i="4"/>
  <c r="U31" i="4"/>
  <c r="V31" i="4"/>
  <c r="N32" i="4"/>
  <c r="O32" i="4"/>
  <c r="P32" i="4"/>
  <c r="Q32" i="4"/>
  <c r="R32" i="4"/>
  <c r="S32" i="4"/>
  <c r="T32" i="4"/>
  <c r="U32" i="4"/>
  <c r="V32" i="4"/>
  <c r="N33" i="4"/>
  <c r="O33" i="4"/>
  <c r="P33" i="4"/>
  <c r="Q33" i="4"/>
  <c r="R33" i="4"/>
  <c r="S33" i="4"/>
  <c r="T33" i="4"/>
  <c r="U33" i="4"/>
  <c r="V33" i="4"/>
  <c r="N34" i="4"/>
  <c r="O34" i="4"/>
  <c r="P34" i="4"/>
  <c r="Q34" i="4"/>
  <c r="R34" i="4"/>
  <c r="S34" i="4"/>
  <c r="T34" i="4"/>
  <c r="U34" i="4"/>
  <c r="V34" i="4"/>
  <c r="N35" i="4"/>
  <c r="O35" i="4"/>
  <c r="P35" i="4"/>
  <c r="Q35" i="4"/>
  <c r="R35" i="4"/>
  <c r="S35" i="4"/>
  <c r="T35" i="4"/>
  <c r="U35" i="4"/>
  <c r="V35" i="4"/>
  <c r="N36" i="4"/>
  <c r="O36" i="4"/>
  <c r="P36" i="4"/>
  <c r="Q36" i="4"/>
  <c r="R36" i="4"/>
  <c r="S36" i="4"/>
  <c r="T36" i="4"/>
  <c r="U36" i="4"/>
  <c r="V36" i="4"/>
  <c r="N37" i="4"/>
  <c r="O37" i="4"/>
  <c r="P37" i="4"/>
  <c r="Q37" i="4"/>
  <c r="R37" i="4"/>
  <c r="S37" i="4"/>
  <c r="T37" i="4"/>
  <c r="U37" i="4"/>
  <c r="V37" i="4"/>
  <c r="N38" i="4"/>
  <c r="O38" i="4"/>
  <c r="P38" i="4"/>
  <c r="Q38" i="4"/>
  <c r="R38" i="4"/>
  <c r="S38" i="4"/>
  <c r="T38" i="4"/>
  <c r="U38" i="4"/>
  <c r="V38" i="4"/>
  <c r="N39" i="4"/>
  <c r="O39" i="4"/>
  <c r="P39" i="4"/>
  <c r="Q39" i="4"/>
  <c r="R39" i="4"/>
  <c r="S39" i="4"/>
  <c r="T39" i="4"/>
  <c r="U39" i="4"/>
  <c r="V39" i="4"/>
  <c r="N40" i="4"/>
  <c r="O40" i="4"/>
  <c r="P40" i="4"/>
  <c r="Q40" i="4"/>
  <c r="R40" i="4"/>
  <c r="S40" i="4"/>
  <c r="T40" i="4"/>
  <c r="U40" i="4"/>
  <c r="V40" i="4"/>
  <c r="N41" i="4"/>
  <c r="O41" i="4"/>
  <c r="P41" i="4"/>
  <c r="Q41" i="4"/>
  <c r="R41" i="4"/>
  <c r="S41" i="4"/>
  <c r="T41" i="4"/>
  <c r="U41" i="4"/>
  <c r="V41" i="4"/>
  <c r="N42" i="4"/>
  <c r="O42" i="4"/>
  <c r="P42" i="4"/>
  <c r="Q42" i="4"/>
  <c r="R42" i="4"/>
  <c r="S42" i="4"/>
  <c r="T42" i="4"/>
  <c r="U42" i="4"/>
  <c r="V42" i="4"/>
  <c r="N43" i="4"/>
  <c r="O43" i="4"/>
  <c r="P43" i="4"/>
  <c r="Q43" i="4"/>
  <c r="R43" i="4"/>
  <c r="S43" i="4"/>
  <c r="T43" i="4"/>
  <c r="U43" i="4"/>
  <c r="V43" i="4"/>
  <c r="N44" i="4"/>
  <c r="O44" i="4"/>
  <c r="P44" i="4"/>
  <c r="Q44" i="4"/>
  <c r="R44" i="4"/>
  <c r="S44" i="4"/>
  <c r="T44" i="4"/>
  <c r="U44" i="4"/>
  <c r="V44" i="4"/>
  <c r="N45" i="4"/>
  <c r="O45" i="4"/>
  <c r="P45" i="4"/>
  <c r="Q45" i="4"/>
  <c r="R45" i="4"/>
  <c r="S45" i="4"/>
  <c r="T45" i="4"/>
  <c r="U45" i="4"/>
  <c r="V45" i="4"/>
  <c r="N46" i="4"/>
  <c r="O46" i="4"/>
  <c r="P46" i="4"/>
  <c r="Q46" i="4"/>
  <c r="R46" i="4"/>
  <c r="S46" i="4"/>
  <c r="T46" i="4"/>
  <c r="U46" i="4"/>
  <c r="V46" i="4"/>
  <c r="N47" i="4"/>
  <c r="O47" i="4"/>
  <c r="P47" i="4"/>
  <c r="Q47" i="4"/>
  <c r="R47" i="4"/>
  <c r="S47" i="4"/>
  <c r="T47" i="4"/>
  <c r="U47" i="4"/>
  <c r="V47" i="4"/>
  <c r="N48" i="4"/>
  <c r="O48" i="4"/>
  <c r="P48" i="4"/>
  <c r="Q48" i="4"/>
  <c r="R48" i="4"/>
  <c r="S48" i="4"/>
  <c r="T48" i="4"/>
  <c r="U48" i="4"/>
  <c r="V48" i="4"/>
  <c r="N49" i="4"/>
  <c r="O49" i="4"/>
  <c r="P49" i="4"/>
  <c r="Q49" i="4"/>
  <c r="R49" i="4"/>
  <c r="S49" i="4"/>
  <c r="T49" i="4"/>
  <c r="U49" i="4"/>
  <c r="V49" i="4"/>
  <c r="N50" i="4"/>
  <c r="O50" i="4"/>
  <c r="P50" i="4"/>
  <c r="Q50" i="4"/>
  <c r="R50" i="4"/>
  <c r="S50" i="4"/>
  <c r="T50" i="4"/>
  <c r="U50" i="4"/>
  <c r="V50" i="4"/>
  <c r="N51" i="4"/>
  <c r="O51" i="4"/>
  <c r="P51" i="4"/>
  <c r="Q51" i="4"/>
  <c r="R51" i="4"/>
  <c r="S51" i="4"/>
  <c r="T51" i="4"/>
  <c r="U51" i="4"/>
  <c r="V51" i="4"/>
  <c r="N52" i="4"/>
  <c r="O52" i="4"/>
  <c r="P52" i="4"/>
  <c r="Q52" i="4"/>
  <c r="R52" i="4"/>
  <c r="S52" i="4"/>
  <c r="T52" i="4"/>
  <c r="U52" i="4"/>
  <c r="V52" i="4"/>
  <c r="N53" i="4"/>
  <c r="O53" i="4"/>
  <c r="P53" i="4"/>
  <c r="Q53" i="4"/>
  <c r="R53" i="4"/>
  <c r="S53" i="4"/>
  <c r="T53" i="4"/>
  <c r="U53" i="4"/>
  <c r="V53" i="4"/>
  <c r="N54" i="4"/>
  <c r="O54" i="4"/>
  <c r="P54" i="4"/>
  <c r="Q54" i="4"/>
  <c r="R54" i="4"/>
  <c r="S54" i="4"/>
  <c r="T54" i="4"/>
  <c r="U54" i="4"/>
  <c r="V54" i="4"/>
  <c r="N55" i="4"/>
  <c r="O55" i="4"/>
  <c r="P55" i="4"/>
  <c r="Q55" i="4"/>
  <c r="R55" i="4"/>
  <c r="S55" i="4"/>
  <c r="T55" i="4"/>
  <c r="U55" i="4"/>
  <c r="V55" i="4"/>
  <c r="N56" i="4"/>
  <c r="O56" i="4"/>
  <c r="P56" i="4"/>
  <c r="Q56" i="4"/>
  <c r="R56" i="4"/>
  <c r="S56" i="4"/>
  <c r="T56" i="4"/>
  <c r="U56" i="4"/>
  <c r="V56" i="4"/>
  <c r="N57" i="4"/>
  <c r="O57" i="4"/>
  <c r="P57" i="4"/>
  <c r="Q57" i="4"/>
  <c r="R57" i="4"/>
  <c r="S57" i="4"/>
  <c r="T57" i="4"/>
  <c r="U57" i="4"/>
  <c r="V57" i="4"/>
  <c r="N58" i="4"/>
  <c r="O58" i="4"/>
  <c r="P58" i="4"/>
  <c r="Q58" i="4"/>
  <c r="R58" i="4"/>
  <c r="S58" i="4"/>
  <c r="T58" i="4"/>
  <c r="U58" i="4"/>
  <c r="V58" i="4"/>
  <c r="N59" i="4"/>
  <c r="O59" i="4"/>
  <c r="P59" i="4"/>
  <c r="Q59" i="4"/>
  <c r="R59" i="4"/>
  <c r="S59" i="4"/>
  <c r="T59" i="4"/>
  <c r="U59" i="4"/>
  <c r="V59" i="4"/>
  <c r="N60" i="4"/>
  <c r="O60" i="4"/>
  <c r="P60" i="4"/>
  <c r="Q60" i="4"/>
  <c r="R60" i="4"/>
  <c r="S60" i="4"/>
  <c r="T60" i="4"/>
  <c r="U60" i="4"/>
  <c r="V60" i="4"/>
  <c r="N61" i="4"/>
  <c r="O61" i="4"/>
  <c r="P61" i="4"/>
  <c r="Q61" i="4"/>
  <c r="R61" i="4"/>
  <c r="S61" i="4"/>
  <c r="T61" i="4"/>
  <c r="U61" i="4"/>
  <c r="V61" i="4"/>
  <c r="N62" i="4"/>
  <c r="O62" i="4"/>
  <c r="P62" i="4"/>
  <c r="Q62" i="4"/>
  <c r="R62" i="4"/>
  <c r="S62" i="4"/>
  <c r="T62" i="4"/>
  <c r="U62" i="4"/>
  <c r="V62" i="4"/>
  <c r="N63" i="4"/>
  <c r="O63" i="4"/>
  <c r="P63" i="4"/>
  <c r="Q63" i="4"/>
  <c r="R63" i="4"/>
  <c r="S63" i="4"/>
  <c r="T63" i="4"/>
  <c r="U63" i="4"/>
  <c r="V63" i="4"/>
  <c r="N64" i="4"/>
  <c r="O64" i="4"/>
  <c r="P64" i="4"/>
  <c r="Q64" i="4"/>
  <c r="R64" i="4"/>
  <c r="S64" i="4"/>
  <c r="T64" i="4"/>
  <c r="U64" i="4"/>
  <c r="V64" i="4"/>
  <c r="N65" i="4"/>
  <c r="O65" i="4"/>
  <c r="P65" i="4"/>
  <c r="Q65" i="4"/>
  <c r="R65" i="4"/>
  <c r="S65" i="4"/>
  <c r="T65" i="4"/>
  <c r="U65" i="4"/>
  <c r="V65" i="4"/>
  <c r="N66" i="4"/>
  <c r="O66" i="4"/>
  <c r="P66" i="4"/>
  <c r="Q66" i="4"/>
  <c r="R66" i="4"/>
  <c r="S66" i="4"/>
  <c r="T66" i="4"/>
  <c r="U66" i="4"/>
  <c r="V66" i="4"/>
  <c r="N67" i="4"/>
  <c r="O67" i="4"/>
  <c r="P67" i="4"/>
  <c r="Q67" i="4"/>
  <c r="R67" i="4"/>
  <c r="S67" i="4"/>
  <c r="T67" i="4"/>
  <c r="U67" i="4"/>
  <c r="V67" i="4"/>
  <c r="N68" i="4"/>
  <c r="O68" i="4"/>
  <c r="P68" i="4"/>
  <c r="Q68" i="4"/>
  <c r="R68" i="4"/>
  <c r="S68" i="4"/>
  <c r="T68" i="4"/>
  <c r="U68" i="4"/>
  <c r="V68" i="4"/>
  <c r="N69" i="4"/>
  <c r="O69" i="4"/>
  <c r="P69" i="4"/>
  <c r="Q69" i="4"/>
  <c r="R69" i="4"/>
  <c r="S69" i="4"/>
  <c r="T69" i="4"/>
  <c r="U69" i="4"/>
  <c r="V69" i="4"/>
  <c r="N70" i="4"/>
  <c r="O70" i="4"/>
  <c r="P70" i="4"/>
  <c r="Q70" i="4"/>
  <c r="R70" i="4"/>
  <c r="S70" i="4"/>
  <c r="T70" i="4"/>
  <c r="U70" i="4"/>
  <c r="V70" i="4"/>
  <c r="N71" i="4"/>
  <c r="O71" i="4"/>
  <c r="P71" i="4"/>
  <c r="Q71" i="4"/>
  <c r="R71" i="4"/>
  <c r="S71" i="4"/>
  <c r="T71" i="4"/>
  <c r="U71" i="4"/>
  <c r="V71" i="4"/>
  <c r="N72" i="4"/>
  <c r="O72" i="4"/>
  <c r="P72" i="4"/>
  <c r="Q72" i="4"/>
  <c r="R72" i="4"/>
  <c r="S72" i="4"/>
  <c r="T72" i="4"/>
  <c r="U72" i="4"/>
  <c r="V72" i="4"/>
  <c r="N73" i="4"/>
  <c r="O73" i="4"/>
  <c r="P73" i="4"/>
  <c r="Q73" i="4"/>
  <c r="R73" i="4"/>
  <c r="S73" i="4"/>
  <c r="T73" i="4"/>
  <c r="U73" i="4"/>
  <c r="V73" i="4"/>
  <c r="N74" i="4"/>
  <c r="O74" i="4"/>
  <c r="P74" i="4"/>
  <c r="Q74" i="4"/>
  <c r="R74" i="4"/>
  <c r="S74" i="4"/>
  <c r="T74" i="4"/>
  <c r="U74" i="4"/>
  <c r="V74" i="4"/>
  <c r="N75" i="4"/>
  <c r="O75" i="4"/>
  <c r="P75" i="4"/>
  <c r="Q75" i="4"/>
  <c r="R75" i="4"/>
  <c r="S75" i="4"/>
  <c r="T75" i="4"/>
  <c r="U75" i="4"/>
  <c r="V75" i="4"/>
  <c r="N76" i="4"/>
  <c r="O76" i="4"/>
  <c r="P76" i="4"/>
  <c r="Q76" i="4"/>
  <c r="R76" i="4"/>
  <c r="S76" i="4"/>
  <c r="T76" i="4"/>
  <c r="U76" i="4"/>
  <c r="V76" i="4"/>
  <c r="N77" i="4"/>
  <c r="O77" i="4"/>
  <c r="P77" i="4"/>
  <c r="Q77" i="4"/>
  <c r="R77" i="4"/>
  <c r="S77" i="4"/>
  <c r="T77" i="4"/>
  <c r="U77" i="4"/>
  <c r="V77" i="4"/>
  <c r="N78" i="4"/>
  <c r="O78" i="4"/>
  <c r="P78" i="4"/>
  <c r="Q78" i="4"/>
  <c r="R78" i="4"/>
  <c r="S78" i="4"/>
  <c r="T78" i="4"/>
  <c r="U78" i="4"/>
  <c r="V78" i="4"/>
  <c r="N79" i="4"/>
  <c r="O79" i="4"/>
  <c r="P79" i="4"/>
  <c r="Q79" i="4"/>
  <c r="R79" i="4"/>
  <c r="S79" i="4"/>
  <c r="T79" i="4"/>
  <c r="U79" i="4"/>
  <c r="V79" i="4"/>
  <c r="N80" i="4"/>
  <c r="O80" i="4"/>
  <c r="P80" i="4"/>
  <c r="Q80" i="4"/>
  <c r="R80" i="4"/>
  <c r="S80" i="4"/>
  <c r="T80" i="4"/>
  <c r="U80" i="4"/>
  <c r="V80" i="4"/>
  <c r="N81" i="4"/>
  <c r="O81" i="4"/>
  <c r="P81" i="4"/>
  <c r="Q81" i="4"/>
  <c r="R81" i="4"/>
  <c r="S81" i="4"/>
  <c r="T81" i="4"/>
  <c r="U81" i="4"/>
  <c r="V81" i="4"/>
  <c r="N82" i="4"/>
  <c r="O82" i="4"/>
  <c r="P82" i="4"/>
  <c r="Q82" i="4"/>
  <c r="R82" i="4"/>
  <c r="S82" i="4"/>
  <c r="T82" i="4"/>
  <c r="U82" i="4"/>
  <c r="V82" i="4"/>
  <c r="N83" i="4"/>
  <c r="O83" i="4"/>
  <c r="P83" i="4"/>
  <c r="Q83" i="4"/>
  <c r="R83" i="4"/>
  <c r="S83" i="4"/>
  <c r="T83" i="4"/>
  <c r="U83" i="4"/>
  <c r="V83" i="4"/>
  <c r="N84" i="4"/>
  <c r="O84" i="4"/>
  <c r="P84" i="4"/>
  <c r="Q84" i="4"/>
  <c r="R84" i="4"/>
  <c r="S84" i="4"/>
  <c r="T84" i="4"/>
  <c r="U84" i="4"/>
  <c r="V84" i="4"/>
  <c r="O5" i="4"/>
  <c r="P5" i="4"/>
  <c r="Q5" i="4"/>
  <c r="R5" i="4"/>
  <c r="S5" i="4"/>
  <c r="T5" i="4"/>
  <c r="U5" i="4"/>
  <c r="V5" i="4"/>
  <c r="N5" i="4"/>
  <c r="E5" i="7" l="1"/>
  <c r="I5" i="7" s="1"/>
  <c r="X5" i="4"/>
  <c r="X74" i="4"/>
  <c r="Y13" i="4"/>
  <c r="Y30" i="4"/>
  <c r="Y21" i="4"/>
  <c r="Y55" i="4"/>
  <c r="Y47" i="4"/>
  <c r="Y38" i="4"/>
  <c r="X64" i="4"/>
  <c r="Y84" i="4"/>
  <c r="Y5" i="4"/>
  <c r="Y80" i="4"/>
  <c r="X79" i="4"/>
  <c r="Y73" i="4"/>
  <c r="Y72" i="4"/>
  <c r="X71" i="4"/>
  <c r="X63" i="4"/>
  <c r="Y54" i="4"/>
  <c r="Y46" i="4"/>
  <c r="Y40" i="4"/>
  <c r="Y37" i="4"/>
  <c r="Y32" i="4"/>
  <c r="Y29" i="4"/>
  <c r="Y24" i="4"/>
  <c r="X23" i="4"/>
  <c r="Y20" i="4"/>
  <c r="Y16" i="4"/>
  <c r="X15" i="4"/>
  <c r="Y12" i="4"/>
  <c r="Y8" i="4"/>
  <c r="X7" i="4"/>
  <c r="Y83" i="4"/>
  <c r="X80" i="4"/>
  <c r="Y71" i="4"/>
  <c r="Y62" i="4"/>
  <c r="Y53" i="4"/>
  <c r="Y45" i="4"/>
  <c r="Y36" i="4"/>
  <c r="Y28" i="4"/>
  <c r="Y19" i="4"/>
  <c r="Y15" i="4"/>
  <c r="Y11" i="4"/>
  <c r="Y7" i="4"/>
  <c r="X82" i="4"/>
  <c r="Y70" i="4"/>
  <c r="Y61" i="4"/>
  <c r="Y60" i="4"/>
  <c r="Y52" i="4"/>
  <c r="Y44" i="4"/>
  <c r="Y35" i="4"/>
  <c r="Y27" i="4"/>
  <c r="X18" i="4"/>
  <c r="X10" i="4"/>
  <c r="Y81" i="4"/>
  <c r="Y79" i="4"/>
  <c r="Y78" i="4"/>
  <c r="Y69" i="4"/>
  <c r="Y59" i="4"/>
  <c r="Y51" i="4"/>
  <c r="Y43" i="4"/>
  <c r="X42" i="4"/>
  <c r="X34" i="4"/>
  <c r="X26" i="4"/>
  <c r="Y25" i="4"/>
  <c r="Y17" i="4"/>
  <c r="Y9" i="4"/>
  <c r="Y77" i="4"/>
  <c r="Y68" i="4"/>
  <c r="X58" i="4"/>
  <c r="X50" i="4"/>
  <c r="Y41" i="4"/>
  <c r="Y33" i="4"/>
  <c r="X24" i="4"/>
  <c r="X16" i="4"/>
  <c r="X8" i="4"/>
  <c r="Y67" i="4"/>
  <c r="Y57" i="4"/>
  <c r="Y49" i="4"/>
  <c r="X40" i="4"/>
  <c r="X32" i="4"/>
  <c r="Y23" i="4"/>
  <c r="Y76" i="4"/>
  <c r="Y75" i="4"/>
  <c r="Y74" i="4"/>
  <c r="X73" i="4"/>
  <c r="X66" i="4"/>
  <c r="Y65" i="4"/>
  <c r="Y64" i="4"/>
  <c r="Y58" i="4"/>
  <c r="X57" i="4"/>
  <c r="Y56" i="4"/>
  <c r="X55" i="4"/>
  <c r="Y50" i="4"/>
  <c r="X49" i="4"/>
  <c r="Y48" i="4"/>
  <c r="X47" i="4"/>
  <c r="Y42" i="4"/>
  <c r="X41" i="4"/>
  <c r="Y39" i="4"/>
  <c r="X38" i="4"/>
  <c r="Y34" i="4"/>
  <c r="X33" i="4"/>
  <c r="X31" i="4"/>
  <c r="X30" i="4"/>
  <c r="Y26" i="4"/>
  <c r="X25" i="4"/>
  <c r="Y22" i="4"/>
  <c r="Y18" i="4"/>
  <c r="X17" i="4"/>
  <c r="Y14" i="4"/>
  <c r="Y10" i="4"/>
  <c r="X9" i="4"/>
  <c r="Y6" i="4"/>
  <c r="Y82" i="4"/>
  <c r="X81" i="4"/>
  <c r="Y6" i="6"/>
  <c r="Y7" i="6"/>
  <c r="X8" i="6"/>
  <c r="E8" i="7" s="1"/>
  <c r="H8" i="7" s="1"/>
  <c r="I8" i="7" s="1"/>
  <c r="Y14" i="6"/>
  <c r="Y15" i="6"/>
  <c r="X16" i="6"/>
  <c r="E16" i="7" s="1"/>
  <c r="H16" i="7" s="1"/>
  <c r="I16" i="7" s="1"/>
  <c r="Y22" i="6"/>
  <c r="Y23" i="6"/>
  <c r="X24" i="6"/>
  <c r="E24" i="7" s="1"/>
  <c r="H24" i="7" s="1"/>
  <c r="I24" i="7" s="1"/>
  <c r="X32" i="6"/>
  <c r="E32" i="7" s="1"/>
  <c r="H32" i="7" s="1"/>
  <c r="I32" i="7" s="1"/>
  <c r="X40" i="6"/>
  <c r="E40" i="7" s="1"/>
  <c r="H40" i="7" s="1"/>
  <c r="I40" i="7" s="1"/>
  <c r="X41" i="6"/>
  <c r="E41" i="7" s="1"/>
  <c r="H41" i="7" s="1"/>
  <c r="I41" i="7" s="1"/>
  <c r="Y48" i="6"/>
  <c r="Y49" i="6"/>
  <c r="X50" i="6"/>
  <c r="E50" i="7" s="1"/>
  <c r="H50" i="7" s="1"/>
  <c r="I50" i="7" s="1"/>
  <c r="Y56" i="6"/>
  <c r="Y57" i="6"/>
  <c r="X58" i="6"/>
  <c r="E58" i="7" s="1"/>
  <c r="H58" i="7" s="1"/>
  <c r="I58" i="7" s="1"/>
  <c r="Y66" i="6"/>
  <c r="X68" i="6"/>
  <c r="E68" i="7" s="1"/>
  <c r="H68" i="7" s="1"/>
  <c r="I68" i="7" s="1"/>
  <c r="Y76" i="6"/>
  <c r="X77" i="6"/>
  <c r="E77" i="7" s="1"/>
  <c r="H77" i="7" s="1"/>
  <c r="I77" i="7" s="1"/>
  <c r="X84" i="6"/>
  <c r="E84" i="7" s="1"/>
  <c r="H84" i="7" s="1"/>
  <c r="I84" i="7" s="1"/>
  <c r="X65" i="4"/>
  <c r="X33" i="6"/>
  <c r="E33" i="7" s="1"/>
  <c r="H33" i="7" s="1"/>
  <c r="I33" i="7" s="1"/>
  <c r="X72" i="4"/>
  <c r="X56" i="4"/>
  <c r="X48" i="4"/>
  <c r="Y9" i="6"/>
  <c r="Y17" i="6"/>
  <c r="X25" i="6"/>
  <c r="E25" i="7" s="1"/>
  <c r="H25" i="7" s="1"/>
  <c r="I25" i="7" s="1"/>
  <c r="X42" i="6"/>
  <c r="E42" i="7" s="1"/>
  <c r="H42" i="7" s="1"/>
  <c r="I42" i="7" s="1"/>
  <c r="Y43" i="6"/>
  <c r="Y51" i="6"/>
  <c r="Y59" i="6"/>
  <c r="Y78" i="6"/>
  <c r="X39" i="4"/>
  <c r="X9" i="6"/>
  <c r="E9" i="7" s="1"/>
  <c r="H9" i="7" s="1"/>
  <c r="I9" i="7" s="1"/>
  <c r="X17" i="6"/>
  <c r="E17" i="7" s="1"/>
  <c r="H17" i="7" s="1"/>
  <c r="I17" i="7" s="1"/>
  <c r="X35" i="6"/>
  <c r="E35" i="7" s="1"/>
  <c r="H35" i="7" s="1"/>
  <c r="I35" i="7" s="1"/>
  <c r="X43" i="6"/>
  <c r="E43" i="7" s="1"/>
  <c r="H43" i="7" s="1"/>
  <c r="I43" i="7" s="1"/>
  <c r="Y60" i="6"/>
  <c r="X79" i="6"/>
  <c r="E79" i="7" s="1"/>
  <c r="H79" i="7" s="1"/>
  <c r="I79" i="7" s="1"/>
  <c r="X78" i="4"/>
  <c r="X70" i="4"/>
  <c r="X62" i="4"/>
  <c r="X54" i="4"/>
  <c r="X46" i="4"/>
  <c r="X22" i="4"/>
  <c r="X14" i="4"/>
  <c r="X6" i="4"/>
  <c r="Y63" i="4"/>
  <c r="Y31" i="4"/>
  <c r="Y28" i="6"/>
  <c r="Y36" i="6"/>
  <c r="Y62" i="6"/>
  <c r="Y71" i="6"/>
  <c r="Y25" i="6"/>
  <c r="X77" i="4"/>
  <c r="X69" i="4"/>
  <c r="X61" i="4"/>
  <c r="X53" i="4"/>
  <c r="X45" i="4"/>
  <c r="X37" i="4"/>
  <c r="X29" i="4"/>
  <c r="X21" i="4"/>
  <c r="X13" i="4"/>
  <c r="Y10" i="6"/>
  <c r="Y11" i="6"/>
  <c r="X12" i="6"/>
  <c r="E12" i="7" s="1"/>
  <c r="H12" i="7" s="1"/>
  <c r="I12" i="7" s="1"/>
  <c r="Y18" i="6"/>
  <c r="Y19" i="6"/>
  <c r="X20" i="6"/>
  <c r="E20" i="7" s="1"/>
  <c r="H20" i="7" s="1"/>
  <c r="I20" i="7" s="1"/>
  <c r="X28" i="6"/>
  <c r="E28" i="7" s="1"/>
  <c r="H28" i="7" s="1"/>
  <c r="I28" i="7" s="1"/>
  <c r="X29" i="6"/>
  <c r="E29" i="7" s="1"/>
  <c r="H29" i="7" s="1"/>
  <c r="I29" i="7" s="1"/>
  <c r="X36" i="6"/>
  <c r="E36" i="7" s="1"/>
  <c r="H36" i="7" s="1"/>
  <c r="I36" i="7" s="1"/>
  <c r="X37" i="6"/>
  <c r="E37" i="7" s="1"/>
  <c r="H37" i="7" s="1"/>
  <c r="I37" i="7" s="1"/>
  <c r="Y44" i="6"/>
  <c r="Y45" i="6"/>
  <c r="X46" i="6"/>
  <c r="E46" i="7" s="1"/>
  <c r="H46" i="7" s="1"/>
  <c r="I46" i="7" s="1"/>
  <c r="Y52" i="6"/>
  <c r="X53" i="6"/>
  <c r="E53" i="7" s="1"/>
  <c r="H53" i="7" s="1"/>
  <c r="I53" i="7" s="1"/>
  <c r="X54" i="6"/>
  <c r="E54" i="7" s="1"/>
  <c r="H54" i="7" s="1"/>
  <c r="I54" i="7" s="1"/>
  <c r="X62" i="6"/>
  <c r="E62" i="7" s="1"/>
  <c r="H62" i="7" s="1"/>
  <c r="I62" i="7" s="1"/>
  <c r="X63" i="6"/>
  <c r="E63" i="7" s="1"/>
  <c r="H63" i="7" s="1"/>
  <c r="I63" i="7" s="1"/>
  <c r="Y70" i="6"/>
  <c r="Y72" i="6"/>
  <c r="X73" i="6"/>
  <c r="E73" i="7" s="1"/>
  <c r="H73" i="7" s="1"/>
  <c r="I73" i="7" s="1"/>
  <c r="Y80" i="6"/>
  <c r="X81" i="6"/>
  <c r="E81" i="7" s="1"/>
  <c r="H81" i="7" s="1"/>
  <c r="I81" i="7" s="1"/>
  <c r="Y66" i="4"/>
  <c r="X10" i="6"/>
  <c r="E10" i="7" s="1"/>
  <c r="H10" i="7" s="1"/>
  <c r="I10" i="7" s="1"/>
  <c r="X27" i="6"/>
  <c r="E27" i="7" s="1"/>
  <c r="H27" i="7" s="1"/>
  <c r="I27" i="7" s="1"/>
  <c r="Y33" i="6"/>
  <c r="Y41" i="6"/>
  <c r="X52" i="6"/>
  <c r="E52" i="7" s="1"/>
  <c r="H52" i="7" s="1"/>
  <c r="I52" i="7" s="1"/>
  <c r="X70" i="6"/>
  <c r="E70" i="7" s="1"/>
  <c r="H70" i="7" s="1"/>
  <c r="I70" i="7" s="1"/>
  <c r="Y77" i="6"/>
  <c r="X84" i="4"/>
  <c r="X76" i="4"/>
  <c r="X68" i="4"/>
  <c r="X60" i="4"/>
  <c r="X52" i="4"/>
  <c r="X44" i="4"/>
  <c r="X36" i="4"/>
  <c r="X28" i="4"/>
  <c r="X20" i="4"/>
  <c r="X12" i="4"/>
  <c r="Y5" i="6"/>
  <c r="Y13" i="6"/>
  <c r="Y21" i="6"/>
  <c r="Y47" i="6"/>
  <c r="Y53" i="6"/>
  <c r="Y55" i="6"/>
  <c r="Y64" i="6"/>
  <c r="Y74" i="6"/>
  <c r="Y82" i="6"/>
  <c r="Y42" i="6"/>
  <c r="X51" i="6"/>
  <c r="E51" i="7" s="1"/>
  <c r="H51" i="7" s="1"/>
  <c r="I51" i="7" s="1"/>
  <c r="X59" i="6"/>
  <c r="E59" i="7" s="1"/>
  <c r="H59" i="7" s="1"/>
  <c r="I59" i="7" s="1"/>
  <c r="Y69" i="6"/>
  <c r="X83" i="4"/>
  <c r="X75" i="4"/>
  <c r="X67" i="4"/>
  <c r="X59" i="4"/>
  <c r="X51" i="4"/>
  <c r="X43" i="4"/>
  <c r="X35" i="4"/>
  <c r="X27" i="4"/>
  <c r="X19" i="4"/>
  <c r="X11" i="4"/>
  <c r="X6" i="6"/>
  <c r="E6" i="7" s="1"/>
  <c r="H6" i="7" s="1"/>
  <c r="I6" i="7" s="1"/>
  <c r="X13" i="6"/>
  <c r="E13" i="7" s="1"/>
  <c r="H13" i="7" s="1"/>
  <c r="I13" i="7" s="1"/>
  <c r="X14" i="6"/>
  <c r="E14" i="7" s="1"/>
  <c r="H14" i="7" s="1"/>
  <c r="I14" i="7" s="1"/>
  <c r="X21" i="6"/>
  <c r="E21" i="7" s="1"/>
  <c r="H21" i="7" s="1"/>
  <c r="I21" i="7" s="1"/>
  <c r="X22" i="6"/>
  <c r="E22" i="7" s="1"/>
  <c r="H22" i="7" s="1"/>
  <c r="I22" i="7" s="1"/>
  <c r="Y29" i="6"/>
  <c r="Y30" i="6"/>
  <c r="X31" i="6"/>
  <c r="E31" i="7" s="1"/>
  <c r="H31" i="7" s="1"/>
  <c r="I31" i="7" s="1"/>
  <c r="Y37" i="6"/>
  <c r="Y38" i="6"/>
  <c r="X39" i="6"/>
  <c r="E39" i="7" s="1"/>
  <c r="H39" i="7" s="1"/>
  <c r="I39" i="7" s="1"/>
  <c r="X47" i="6"/>
  <c r="E47" i="7" s="1"/>
  <c r="H47" i="7" s="1"/>
  <c r="I47" i="7" s="1"/>
  <c r="X48" i="6"/>
  <c r="E48" i="7" s="1"/>
  <c r="H48" i="7" s="1"/>
  <c r="I48" i="7" s="1"/>
  <c r="X55" i="6"/>
  <c r="E55" i="7" s="1"/>
  <c r="H55" i="7" s="1"/>
  <c r="I55" i="7" s="1"/>
  <c r="X56" i="6"/>
  <c r="E56" i="7" s="1"/>
  <c r="H56" i="7" s="1"/>
  <c r="I56" i="7" s="1"/>
  <c r="Y63" i="6"/>
  <c r="Y65" i="6"/>
  <c r="X66" i="6"/>
  <c r="E66" i="7" s="1"/>
  <c r="H66" i="7" s="1"/>
  <c r="I66" i="7" s="1"/>
  <c r="Y73" i="6"/>
  <c r="X75" i="6"/>
  <c r="E75" i="7" s="1"/>
  <c r="H75" i="7" s="1"/>
  <c r="I75" i="7" s="1"/>
  <c r="Y81" i="6"/>
  <c r="X83" i="6"/>
  <c r="E83" i="7" s="1"/>
  <c r="H83" i="7" s="1"/>
  <c r="I83" i="7" s="1"/>
  <c r="X18" i="6"/>
  <c r="E18" i="7" s="1"/>
  <c r="H18" i="7" s="1"/>
  <c r="I18" i="7" s="1"/>
  <c r="Y26" i="6"/>
  <c r="Y34" i="6"/>
  <c r="X44" i="6"/>
  <c r="E44" i="7" s="1"/>
  <c r="H44" i="7" s="1"/>
  <c r="I44" i="7" s="1"/>
  <c r="X61" i="6"/>
  <c r="E61" i="7" s="1"/>
  <c r="H61" i="7" s="1"/>
  <c r="I61" i="7" s="1"/>
  <c r="Y32" i="6"/>
  <c r="Y40" i="6"/>
  <c r="Y67" i="6"/>
  <c r="Y84" i="6"/>
  <c r="X7" i="6"/>
  <c r="E7" i="7" s="1"/>
  <c r="H7" i="7" s="1"/>
  <c r="I7" i="7" s="1"/>
  <c r="Y8" i="6"/>
  <c r="X11" i="6"/>
  <c r="E11" i="7" s="1"/>
  <c r="H11" i="7" s="1"/>
  <c r="I11" i="7" s="1"/>
  <c r="Y12" i="6"/>
  <c r="X15" i="6"/>
  <c r="E15" i="7" s="1"/>
  <c r="H15" i="7" s="1"/>
  <c r="I15" i="7" s="1"/>
  <c r="Y16" i="6"/>
  <c r="X19" i="6"/>
  <c r="E19" i="7" s="1"/>
  <c r="H19" i="7" s="1"/>
  <c r="I19" i="7" s="1"/>
  <c r="Y20" i="6"/>
  <c r="X23" i="6"/>
  <c r="E23" i="7" s="1"/>
  <c r="H23" i="7" s="1"/>
  <c r="I23" i="7" s="1"/>
  <c r="Y24" i="6"/>
  <c r="X26" i="6"/>
  <c r="E26" i="7" s="1"/>
  <c r="H26" i="7" s="1"/>
  <c r="I26" i="7" s="1"/>
  <c r="Y27" i="6"/>
  <c r="X30" i="6"/>
  <c r="E30" i="7" s="1"/>
  <c r="H30" i="7" s="1"/>
  <c r="I30" i="7" s="1"/>
  <c r="Y31" i="6"/>
  <c r="X34" i="6"/>
  <c r="E34" i="7" s="1"/>
  <c r="H34" i="7" s="1"/>
  <c r="I34" i="7" s="1"/>
  <c r="Y35" i="6"/>
  <c r="X38" i="6"/>
  <c r="E38" i="7" s="1"/>
  <c r="H38" i="7" s="1"/>
  <c r="I38" i="7" s="1"/>
  <c r="Y39" i="6"/>
  <c r="X45" i="6"/>
  <c r="E45" i="7" s="1"/>
  <c r="H45" i="7" s="1"/>
  <c r="I45" i="7" s="1"/>
  <c r="Y46" i="6"/>
  <c r="X49" i="6"/>
  <c r="E49" i="7" s="1"/>
  <c r="H49" i="7" s="1"/>
  <c r="I49" i="7" s="1"/>
  <c r="Y50" i="6"/>
  <c r="Y54" i="6"/>
  <c r="X57" i="6"/>
  <c r="E57" i="7" s="1"/>
  <c r="H57" i="7" s="1"/>
  <c r="I57" i="7" s="1"/>
  <c r="Y58" i="6"/>
  <c r="X60" i="6"/>
  <c r="E60" i="7" s="1"/>
  <c r="H60" i="7" s="1"/>
  <c r="I60" i="7" s="1"/>
  <c r="Y61" i="6"/>
  <c r="X64" i="6"/>
  <c r="E64" i="7" s="1"/>
  <c r="H64" i="7" s="1"/>
  <c r="I64" i="7" s="1"/>
  <c r="X67" i="6"/>
  <c r="E67" i="7" s="1"/>
  <c r="H67" i="7" s="1"/>
  <c r="I67" i="7" s="1"/>
  <c r="Y68" i="6"/>
  <c r="X71" i="6"/>
  <c r="E71" i="7" s="1"/>
  <c r="H71" i="7" s="1"/>
  <c r="I71" i="7" s="1"/>
  <c r="X74" i="6"/>
  <c r="E74" i="7" s="1"/>
  <c r="H74" i="7" s="1"/>
  <c r="I74" i="7" s="1"/>
  <c r="Y75" i="6"/>
  <c r="X78" i="6"/>
  <c r="E78" i="7" s="1"/>
  <c r="H78" i="7" s="1"/>
  <c r="I78" i="7" s="1"/>
  <c r="Y79" i="6"/>
  <c r="X82" i="6"/>
  <c r="E82" i="7" s="1"/>
  <c r="H82" i="7" s="1"/>
  <c r="I82" i="7" s="1"/>
  <c r="Y83" i="6"/>
  <c r="X65" i="6"/>
  <c r="E65" i="7" s="1"/>
  <c r="H65" i="7" s="1"/>
  <c r="I65" i="7" s="1"/>
  <c r="X69" i="6"/>
  <c r="E69" i="7" s="1"/>
  <c r="H69" i="7" s="1"/>
  <c r="I69" i="7" s="1"/>
  <c r="X72" i="6"/>
  <c r="E72" i="7" s="1"/>
  <c r="H72" i="7" s="1"/>
  <c r="I72" i="7" s="1"/>
  <c r="X76" i="6"/>
  <c r="E76" i="7" s="1"/>
  <c r="H76" i="7" s="1"/>
  <c r="I76" i="7" s="1"/>
  <c r="X80" i="6"/>
  <c r="E80" i="7" s="1"/>
  <c r="H80" i="7" s="1"/>
  <c r="I80" i="7" s="1"/>
  <c r="J76" i="7" l="1"/>
  <c r="J20" i="7"/>
  <c r="J42" i="7"/>
  <c r="J28" i="7"/>
  <c r="J65" i="7"/>
  <c r="J83" i="7"/>
  <c r="J64" i="7"/>
  <c r="J21" i="7"/>
  <c r="J63" i="7"/>
  <c r="J78" i="7"/>
  <c r="J60" i="7"/>
  <c r="J31" i="7"/>
  <c r="J46" i="7"/>
  <c r="J61" i="7"/>
  <c r="J39" i="7"/>
  <c r="J37" i="7"/>
  <c r="J72" i="7"/>
  <c r="J74" i="7"/>
  <c r="J57" i="7"/>
  <c r="J14" i="7"/>
  <c r="J29" i="7"/>
  <c r="J62" i="7"/>
  <c r="J36" i="7"/>
  <c r="J68" i="7"/>
  <c r="J9" i="7"/>
  <c r="J69" i="7"/>
  <c r="J34" i="7"/>
  <c r="J67" i="7"/>
  <c r="J49" i="7"/>
  <c r="J30" i="7"/>
  <c r="J73" i="7"/>
  <c r="J22" i="7"/>
  <c r="J7" i="7"/>
  <c r="J71" i="7"/>
  <c r="J26" i="7"/>
  <c r="J11" i="7"/>
  <c r="J75" i="7"/>
  <c r="J47" i="7"/>
  <c r="J51" i="7"/>
  <c r="J17" i="7"/>
  <c r="J25" i="7"/>
  <c r="J33" i="7"/>
  <c r="J32" i="7"/>
  <c r="J18" i="7"/>
  <c r="J35" i="7"/>
  <c r="J56" i="7"/>
  <c r="J45" i="7"/>
  <c r="J77" i="7"/>
  <c r="J54" i="7"/>
  <c r="J81" i="7"/>
  <c r="J43" i="7"/>
  <c r="J5" i="7"/>
  <c r="J52" i="7"/>
  <c r="J82" i="7"/>
  <c r="J13" i="7"/>
  <c r="J58" i="7"/>
  <c r="J53" i="7"/>
  <c r="J15" i="7"/>
  <c r="J79" i="7"/>
  <c r="J50" i="7"/>
  <c r="J24" i="7"/>
  <c r="J66" i="7"/>
  <c r="J19" i="7"/>
  <c r="J8" i="7"/>
  <c r="J40" i="7"/>
  <c r="J6" i="7"/>
  <c r="J38" i="7"/>
  <c r="J70" i="7"/>
  <c r="J23" i="7"/>
  <c r="J55" i="7"/>
  <c r="J12" i="7"/>
  <c r="J44" i="7"/>
  <c r="J10" i="7"/>
  <c r="J27" i="7"/>
  <c r="J59" i="7"/>
  <c r="J16" i="7"/>
  <c r="J48" i="7"/>
  <c r="J80" i="7"/>
  <c r="J41" i="7"/>
  <c r="L77" i="7" l="1"/>
  <c r="K16" i="7"/>
  <c r="L60" i="7"/>
  <c r="K62" i="7"/>
  <c r="K69" i="7"/>
  <c r="K47" i="7"/>
  <c r="K56" i="7"/>
  <c r="K48" i="7"/>
  <c r="K45" i="7"/>
  <c r="K19" i="7"/>
  <c r="K34" i="7"/>
  <c r="K37" i="7"/>
  <c r="K24" i="7"/>
  <c r="L66" i="7"/>
  <c r="K58" i="7"/>
  <c r="K39" i="7"/>
  <c r="L78" i="7"/>
  <c r="L62" i="7"/>
  <c r="L46" i="7"/>
  <c r="K54" i="7"/>
  <c r="K30" i="7"/>
  <c r="L29" i="7"/>
  <c r="K75" i="7"/>
  <c r="K13" i="7"/>
  <c r="L64" i="7"/>
  <c r="K43" i="7"/>
  <c r="L14" i="7"/>
  <c r="K79" i="7"/>
  <c r="L13" i="7"/>
  <c r="K11" i="7"/>
  <c r="K22" i="7"/>
  <c r="L43" i="7"/>
  <c r="L75" i="7"/>
  <c r="K71" i="7"/>
  <c r="K7" i="7"/>
  <c r="K81" i="7"/>
  <c r="K80" i="7"/>
  <c r="L39" i="7"/>
  <c r="L48" i="7"/>
  <c r="K49" i="7"/>
  <c r="K28" i="7"/>
  <c r="K15" i="7"/>
  <c r="K17" i="7"/>
  <c r="K51" i="7"/>
  <c r="K66" i="7"/>
  <c r="K77" i="7"/>
  <c r="K60" i="7"/>
  <c r="L31" i="7"/>
  <c r="L16" i="7"/>
  <c r="L32" i="7"/>
  <c r="K67" i="7"/>
  <c r="K35" i="7"/>
  <c r="K82" i="7"/>
  <c r="K50" i="7"/>
  <c r="K18" i="7"/>
  <c r="K65" i="7"/>
  <c r="K33" i="7"/>
  <c r="K76" i="7"/>
  <c r="K44" i="7"/>
  <c r="K12" i="7"/>
  <c r="L27" i="7"/>
  <c r="L73" i="7"/>
  <c r="L42" i="7"/>
  <c r="L10" i="7"/>
  <c r="L56" i="7"/>
  <c r="L25" i="7"/>
  <c r="L71" i="7"/>
  <c r="L44" i="7"/>
  <c r="L12" i="7"/>
  <c r="L58" i="7"/>
  <c r="K78" i="7"/>
  <c r="K61" i="7"/>
  <c r="K29" i="7"/>
  <c r="K72" i="7"/>
  <c r="K40" i="7"/>
  <c r="K8" i="7"/>
  <c r="L23" i="7"/>
  <c r="L69" i="7"/>
  <c r="L38" i="7"/>
  <c r="L6" i="7"/>
  <c r="L52" i="7"/>
  <c r="L21" i="7"/>
  <c r="L67" i="7"/>
  <c r="L40" i="7"/>
  <c r="L8" i="7"/>
  <c r="L54" i="7"/>
  <c r="K63" i="7"/>
  <c r="K46" i="7"/>
  <c r="K59" i="7"/>
  <c r="K27" i="7"/>
  <c r="K74" i="7"/>
  <c r="K42" i="7"/>
  <c r="K10" i="7"/>
  <c r="K57" i="7"/>
  <c r="K25" i="7"/>
  <c r="K68" i="7"/>
  <c r="K36" i="7"/>
  <c r="K5" i="7"/>
  <c r="L19" i="7"/>
  <c r="L65" i="7"/>
  <c r="L34" i="7"/>
  <c r="L80" i="7"/>
  <c r="L49" i="7"/>
  <c r="L17" i="7"/>
  <c r="L63" i="7"/>
  <c r="L36" i="7"/>
  <c r="L82" i="7"/>
  <c r="L50" i="7"/>
  <c r="K31" i="7"/>
  <c r="K14" i="7"/>
  <c r="K55" i="7"/>
  <c r="K23" i="7"/>
  <c r="K70" i="7"/>
  <c r="K38" i="7"/>
  <c r="K6" i="7"/>
  <c r="K53" i="7"/>
  <c r="K21" i="7"/>
  <c r="K64" i="7"/>
  <c r="K32" i="7"/>
  <c r="L47" i="7"/>
  <c r="L15" i="7"/>
  <c r="L61" i="7"/>
  <c r="L30" i="7"/>
  <c r="L76" i="7"/>
  <c r="L45" i="7"/>
  <c r="L59" i="7"/>
  <c r="L11" i="7"/>
  <c r="L57" i="7"/>
  <c r="L26" i="7"/>
  <c r="L72" i="7"/>
  <c r="L41" i="7"/>
  <c r="L9" i="7"/>
  <c r="L55" i="7"/>
  <c r="L28" i="7"/>
  <c r="L74" i="7"/>
  <c r="L7" i="7"/>
  <c r="L53" i="7"/>
  <c r="L22" i="7"/>
  <c r="L68" i="7"/>
  <c r="L37" i="7"/>
  <c r="L83" i="7"/>
  <c r="L51" i="7"/>
  <c r="L24" i="7"/>
  <c r="L70" i="7"/>
  <c r="K26" i="7"/>
  <c r="K73" i="7"/>
  <c r="K41" i="7"/>
  <c r="K9" i="7"/>
  <c r="K52" i="7"/>
  <c r="K20" i="7"/>
  <c r="L35" i="7"/>
  <c r="L81" i="7"/>
  <c r="L5" i="7"/>
  <c r="L18" i="7"/>
  <c r="L33" i="7"/>
  <c r="L79" i="7"/>
  <c r="K83" i="7"/>
  <c r="L20" i="7"/>
</calcChain>
</file>

<file path=xl/sharedStrings.xml><?xml version="1.0" encoding="utf-8"?>
<sst xmlns="http://schemas.openxmlformats.org/spreadsheetml/2006/main" count="584" uniqueCount="209">
  <si>
    <t>heading</t>
  </si>
  <si>
    <t>row field</t>
  </si>
  <si>
    <t>cells</t>
  </si>
  <si>
    <t>footer</t>
  </si>
  <si>
    <t xml:space="preserve">column field </t>
  </si>
  <si>
    <t>field names</t>
  </si>
  <si>
    <t>#TABLE#</t>
  </si>
  <si>
    <t>RSE Data Format:</t>
  </si>
  <si>
    <t>Comment Author:</t>
  </si>
  <si>
    <t>Cells in this table have been randomly adjusted to avoid the release of confidential data.</t>
  </si>
  <si>
    <t>No reliance should be placed on small cells.</t>
  </si>
  <si>
    <t>Table generated using TableBuilder</t>
  </si>
  <si>
    <t>ABS</t>
  </si>
  <si>
    <t>© Commonwealth of Australia, 2018. This ABS data is covered by Creative Commons Attribution 2.5 Australia licence.</t>
  </si>
  <si>
    <t>60-64 years</t>
  </si>
  <si>
    <t>65-69 years</t>
  </si>
  <si>
    <t>70-74 years</t>
  </si>
  <si>
    <t>75-79 years</t>
  </si>
  <si>
    <t>80-84 years</t>
  </si>
  <si>
    <t>85-89 years</t>
  </si>
  <si>
    <t>90-94 years</t>
  </si>
  <si>
    <t>95-99 years</t>
  </si>
  <si>
    <t>100 years and over</t>
  </si>
  <si>
    <t>Total</t>
  </si>
  <si>
    <t>Alpine (S)</t>
  </si>
  <si>
    <t>Ararat (RC)</t>
  </si>
  <si>
    <t>Ballarat (C)</t>
  </si>
  <si>
    <t>Banyule (C)</t>
  </si>
  <si>
    <t>Bass Coast (S)</t>
  </si>
  <si>
    <t>Baw Baw (S)</t>
  </si>
  <si>
    <t>Bayside (C)</t>
  </si>
  <si>
    <t>Benalla (RC)</t>
  </si>
  <si>
    <t>Boroondara (C)</t>
  </si>
  <si>
    <t>Brimbank (C)</t>
  </si>
  <si>
    <t>Buloke (S)</t>
  </si>
  <si>
    <t>Campaspe (S)</t>
  </si>
  <si>
    <t>Cardinia (S)</t>
  </si>
  <si>
    <t>Casey (C)</t>
  </si>
  <si>
    <t>Central Goldfields (S)</t>
  </si>
  <si>
    <t>Colac-Otway (S)</t>
  </si>
  <si>
    <t>Corangamite (S)</t>
  </si>
  <si>
    <t>Darebin (C)</t>
  </si>
  <si>
    <t>East Gippsland (S)</t>
  </si>
  <si>
    <t>Frankston (C)</t>
  </si>
  <si>
    <t>Gannawarra (S)</t>
  </si>
  <si>
    <t>Glen Eira (C)</t>
  </si>
  <si>
    <t>Glenelg (S)</t>
  </si>
  <si>
    <t>Golden Plains (S)</t>
  </si>
  <si>
    <t>Greater Bendigo (C)</t>
  </si>
  <si>
    <t>Greater Dandenong (C)</t>
  </si>
  <si>
    <t>Greater Geelong (C)</t>
  </si>
  <si>
    <t>Greater Shepparton (C)</t>
  </si>
  <si>
    <t>Hepburn (S)</t>
  </si>
  <si>
    <t>Hindmarsh (S)</t>
  </si>
  <si>
    <t>Hobsons Bay (C)</t>
  </si>
  <si>
    <t>Horsham (RC)</t>
  </si>
  <si>
    <t>Hume (C)</t>
  </si>
  <si>
    <t>Indigo (S)</t>
  </si>
  <si>
    <t>Kingston (C)</t>
  </si>
  <si>
    <t>Knox (C)</t>
  </si>
  <si>
    <t>Latrobe (C)</t>
  </si>
  <si>
    <t>Loddon (S)</t>
  </si>
  <si>
    <t>Macedon Ranges (S)</t>
  </si>
  <si>
    <t>Manningham (C)</t>
  </si>
  <si>
    <t>Mansfield (S)</t>
  </si>
  <si>
    <t>Maribyrnong (C)</t>
  </si>
  <si>
    <t>Maroondah (C)</t>
  </si>
  <si>
    <t>Melbourne (C)</t>
  </si>
  <si>
    <t>Mildura (RC)</t>
  </si>
  <si>
    <t>Mitchell (S)</t>
  </si>
  <si>
    <t>Moira (S)</t>
  </si>
  <si>
    <t>Monash (C)</t>
  </si>
  <si>
    <t>Moonee Valley (C)</t>
  </si>
  <si>
    <t>Moorabool (S)</t>
  </si>
  <si>
    <t>Moreland (C)</t>
  </si>
  <si>
    <t>Mornington Peninsula (S)</t>
  </si>
  <si>
    <t>Mount Alexander (S)</t>
  </si>
  <si>
    <t>Moyne (S)</t>
  </si>
  <si>
    <t>Murrindindi (S)</t>
  </si>
  <si>
    <t>Nillumbik (S)</t>
  </si>
  <si>
    <t>Northern Grampians (S)</t>
  </si>
  <si>
    <t>Port Phillip (C)</t>
  </si>
  <si>
    <t>Pyrenees (S)</t>
  </si>
  <si>
    <t>Queenscliffe (B)</t>
  </si>
  <si>
    <t>South Gippsland (S)</t>
  </si>
  <si>
    <t>Southern Grampians (S)</t>
  </si>
  <si>
    <t>Stonnington (C)</t>
  </si>
  <si>
    <t>Strathbogie (S)</t>
  </si>
  <si>
    <t>Surf Coast (S)</t>
  </si>
  <si>
    <t>Swan Hill (RC)</t>
  </si>
  <si>
    <t>Towong (S)</t>
  </si>
  <si>
    <t>Wangaratta (RC)</t>
  </si>
  <si>
    <t>Warrnambool (C)</t>
  </si>
  <si>
    <t>Wellington (S)</t>
  </si>
  <si>
    <t>West Wimmera (S)</t>
  </si>
  <si>
    <t>Whitehorse (C)</t>
  </si>
  <si>
    <t>Whittlesea (C)</t>
  </si>
  <si>
    <t>Wyndham (C)</t>
  </si>
  <si>
    <t>Yarra (C)</t>
  </si>
  <si>
    <t>Yarra Ranges (S)</t>
  </si>
  <si>
    <t>Yarriambiack (S)</t>
  </si>
  <si>
    <t>100+</t>
  </si>
  <si>
    <t>Standardized rate - per 10,000 persons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</si>
  <si>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</si>
  <si>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</si>
  <si>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</si>
  <si>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</si>
  <si>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</si>
  <si>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</si>
  <si>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</si>
  <si>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</si>
  <si>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</si>
  <si>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</si>
  <si>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</si>
  <si>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</si>
  <si>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</si>
  <si>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</si>
  <si>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</si>
  <si>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</si>
  <si>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</si>
  <si>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</si>
  <si>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</si>
  <si>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</si>
  <si>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</si>
  <si>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</si>
  <si>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</si>
  <si>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</si>
  <si>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</si>
  <si>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</si>
  <si>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</si>
  <si>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</si>
  <si>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</si>
  <si>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</si>
  <si>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</si>
  <si>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Wodonga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</si>
  <si>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</si>
  <si>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</si>
  <si>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</si>
  <si>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</si>
  <si>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</si>
  <si>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</si>
  <si>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</si>
  <si>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</si>
  <si>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</si>
  <si>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</si>
  <si>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</si>
  <si>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</si>
  <si>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</si>
  <si>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</si>
  <si>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</si>
  <si>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</si>
  <si>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</si>
  <si>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</si>
  <si>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</si>
  <si>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</si>
  <si>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</si>
  <si>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</si>
  <si>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</si>
  <si>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</si>
  <si>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</si>
  <si>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</si>
  <si>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</si>
  <si>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</si>
  <si>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</si>
  <si>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</si>
  <si>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</si>
  <si>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</si>
  <si>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</si>
  <si>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</si>
  <si>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</si>
  <si>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</si>
  <si>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</si>
  <si>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</si>
  <si>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</si>
  <si>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</si>
  <si>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</si>
  <si>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</si>
  <si>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</si>
  <si>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</si>
  <si>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</si>
  <si>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</si>
  <si>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Standardized rate - per 10,000 persons 70+</t>
  </si>
  <si>
    <t>Melton (S)</t>
  </si>
  <si>
    <t>Wodonga (RC)</t>
  </si>
  <si>
    <t>Population by age 2011 - for calculating ratios</t>
  </si>
  <si>
    <t>Change 2011 to 2016</t>
  </si>
  <si>
    <t>Standardised rate, per 10,000 persons aged 70+ 2011</t>
  </si>
  <si>
    <t>Number of Persons in Nursing Homes, by Age: 2016</t>
  </si>
  <si>
    <t>Number of Persons in Nursing Homes, by Age: 2011</t>
  </si>
  <si>
    <t>Population by age 2021 - for calculating ratios</t>
  </si>
  <si>
    <t>Proportion of Persons Aged 70 or more, who Reside in Nursing Homes, by Municipality: 2011 and 2021</t>
  </si>
  <si>
    <t>Standardised rate, per 10,000 persons aged 70+ 2021</t>
  </si>
  <si>
    <t>Change in rate 2011 to 2021</t>
  </si>
  <si>
    <t>Queenscliffe</t>
  </si>
  <si>
    <t>Number</t>
  </si>
  <si>
    <t>Per cent</t>
  </si>
  <si>
    <t>60-64</t>
  </si>
  <si>
    <t>65-69</t>
  </si>
  <si>
    <t>70-74</t>
  </si>
  <si>
    <t>75-79</t>
  </si>
  <si>
    <t>80-84</t>
  </si>
  <si>
    <t>85-89</t>
  </si>
  <si>
    <t>90-94</t>
  </si>
  <si>
    <t>95-99</t>
  </si>
  <si>
    <t>60+</t>
  </si>
  <si>
    <t>Select…</t>
  </si>
  <si>
    <r>
      <t>number or per cent</t>
    </r>
    <r>
      <rPr>
        <sz val="10"/>
        <rFont val="Wingdings"/>
        <charset val="2"/>
      </rPr>
      <t xml:space="preserve"> F</t>
    </r>
  </si>
  <si>
    <r>
      <t xml:space="preserve">               municipality </t>
    </r>
    <r>
      <rPr>
        <sz val="10"/>
        <rFont val="Wingdings"/>
        <charset val="2"/>
      </rPr>
      <t>F</t>
    </r>
  </si>
  <si>
    <t>Number and per cent of People in Nursing Homes,  by  Municipality: Victoria,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</si>
</sst>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3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9"/>
      <name val="Arial"/>
      <family val="2"/>
    </font>
    <font>
      <sz val="9"/>
      <name val="Calibri"/>
      <family val="2"/>
      <scheme val="minor"/>
    </font>
    <font>
      <sz val="8"/>
      <color rgb="FFFFFF00"/>
      <name val="Calibri"/>
      <family val="2"/>
      <scheme val="minor"/>
    </font>
    <font>
      <sz val="10"/>
      <color theme="0"/>
      <name val="Arial"/>
      <family val="2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Arial"/>
      <family val="2"/>
    </font>
    <font>
      <sz val="7"/>
      <color theme="0"/>
      <name val="Calibri"/>
      <family val="2"/>
      <scheme val="minor"/>
    </font>
    <font>
      <sz val="9"/>
      <color rgb="FFFFFF00"/>
      <name val="Calibri"/>
      <family val="2"/>
      <scheme val="minor"/>
    </font>
    <font>
      <sz val="18"/>
      <color rgb="FFFFFFCC"/>
      <name val="Garamond"/>
      <family val="1"/>
    </font>
    <font>
      <sz val="14"/>
      <name val="Calibri"/>
      <family val="2"/>
      <scheme val="minor"/>
    </font>
    <font>
      <sz val="10"/>
      <color theme="1"/>
      <name val="Arial"/>
      <family val="2"/>
    </font>
    <font>
      <sz val="10"/>
      <name val="Calibri"/>
      <family val="2"/>
    </font>
    <font>
      <sz val="8"/>
      <name val="Calibri"/>
      <family val="2"/>
    </font>
    <font>
      <sz val="7"/>
      <name val="Calibri"/>
      <family val="2"/>
    </font>
    <font>
      <sz val="6"/>
      <name val="Arial"/>
      <family val="2"/>
    </font>
    <font>
      <b/>
      <sz val="8"/>
      <name val="Calibri"/>
      <family val="2"/>
    </font>
    <font>
      <sz val="8"/>
      <color theme="0"/>
      <name val="Calibri"/>
      <family val="2"/>
    </font>
    <font>
      <sz val="7"/>
      <color theme="0"/>
      <name val="Calibri"/>
      <family val="2"/>
    </font>
    <font>
      <sz val="10"/>
      <name val="Wingdings"/>
      <charset val="2"/>
    </font>
    <font>
      <b/>
      <sz val="10"/>
      <name val="Calibri"/>
      <family val="2"/>
    </font>
    <font>
      <sz val="8"/>
      <color theme="0"/>
      <name val="Arial"/>
      <family val="2"/>
    </font>
    <font>
      <sz val="16"/>
      <color theme="0"/>
      <name val="Garamond"/>
      <family val="1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74999237037263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61">
    <xf numFmtId="0" fontId="0" fillId="0" borderId="0" xfId="0">
      <protection locked="0"/>
    </xf>
    <xf numFmtId="10" fontId="0" fillId="0" borderId="0" xfId="0" applyNumberFormat="1">
      <protection locked="0"/>
    </xf>
    <xf numFmtId="0" fontId="6" fillId="0" borderId="0" xfId="0" applyFont="1">
      <protection locked="0"/>
    </xf>
    <xf numFmtId="0" fontId="7" fillId="0" borderId="0" xfId="0" applyFont="1">
      <protection locked="0"/>
    </xf>
    <xf numFmtId="0" fontId="1" fillId="5" borderId="0" xfId="1" applyFill="1">
      <protection locked="0"/>
    </xf>
    <xf numFmtId="0" fontId="0" fillId="5" borderId="0" xfId="0" applyFill="1">
      <protection locked="0"/>
    </xf>
    <xf numFmtId="0" fontId="8" fillId="5" borderId="0" xfId="6" applyFont="1" applyFill="1">
      <protection locked="0"/>
    </xf>
    <xf numFmtId="0" fontId="2" fillId="5" borderId="3" xfId="4" applyFill="1" applyBorder="1" applyAlignment="1">
      <alignment vertical="center" wrapText="1"/>
      <protection locked="0"/>
    </xf>
    <xf numFmtId="0" fontId="9" fillId="5" borderId="3" xfId="2" applyFont="1" applyFill="1" applyBorder="1" applyAlignment="1">
      <alignment horizontal="center" vertical="center" wrapText="1"/>
      <protection locked="0"/>
    </xf>
    <xf numFmtId="0" fontId="9" fillId="5" borderId="3" xfId="7" applyFont="1" applyFill="1" applyBorder="1" applyAlignment="1">
      <alignment vertical="center" wrapText="1"/>
      <protection locked="0"/>
    </xf>
    <xf numFmtId="0" fontId="7" fillId="5" borderId="0" xfId="5" applyFont="1" applyFill="1">
      <protection locked="0"/>
    </xf>
    <xf numFmtId="0" fontId="0" fillId="6" borderId="0" xfId="0" applyFill="1" applyProtection="1"/>
    <xf numFmtId="0" fontId="10" fillId="0" borderId="0" xfId="9" applyFont="1" applyFill="1" applyAlignment="1">
      <protection locked="0"/>
    </xf>
    <xf numFmtId="0" fontId="11" fillId="0" borderId="0" xfId="0" applyFont="1" applyAlignment="1">
      <protection locked="0"/>
    </xf>
    <xf numFmtId="0" fontId="11" fillId="5" borderId="0" xfId="5" applyFont="1" applyFill="1" applyAlignment="1">
      <protection locked="0"/>
    </xf>
    <xf numFmtId="3" fontId="12" fillId="5" borderId="4" xfId="7" applyNumberFormat="1" applyFont="1" applyFill="1" applyBorder="1" applyAlignment="1">
      <alignment vertical="center" wrapText="1"/>
      <protection locked="0"/>
    </xf>
    <xf numFmtId="3" fontId="11" fillId="5" borderId="4" xfId="1" applyNumberFormat="1" applyFont="1" applyFill="1" applyBorder="1" applyAlignment="1">
      <protection locked="0"/>
    </xf>
    <xf numFmtId="3" fontId="12" fillId="5" borderId="5" xfId="7" applyNumberFormat="1" applyFont="1" applyFill="1" applyBorder="1" applyAlignment="1">
      <alignment vertical="center" wrapText="1"/>
      <protection locked="0"/>
    </xf>
    <xf numFmtId="3" fontId="11" fillId="5" borderId="5" xfId="1" applyNumberFormat="1" applyFont="1" applyFill="1" applyBorder="1" applyAlignment="1">
      <protection locked="0"/>
    </xf>
    <xf numFmtId="0" fontId="11" fillId="7" borderId="0" xfId="0" applyFont="1" applyFill="1" applyBorder="1" applyAlignment="1">
      <protection locked="0"/>
    </xf>
    <xf numFmtId="0" fontId="12" fillId="7" borderId="0" xfId="2" applyFont="1" applyFill="1" applyBorder="1" applyAlignment="1">
      <alignment horizontal="center" vertical="center" wrapText="1"/>
      <protection locked="0"/>
    </xf>
    <xf numFmtId="164" fontId="11" fillId="5" borderId="5" xfId="1" applyNumberFormat="1" applyFont="1" applyFill="1" applyBorder="1" applyAlignment="1">
      <protection locked="0"/>
    </xf>
    <xf numFmtId="3" fontId="14" fillId="0" borderId="0" xfId="0" applyNumberFormat="1" applyFont="1" applyAlignment="1">
      <alignment horizontal="center"/>
      <protection locked="0"/>
    </xf>
    <xf numFmtId="3" fontId="14" fillId="8" borderId="4" xfId="0" applyNumberFormat="1" applyFont="1" applyFill="1" applyBorder="1" applyAlignment="1">
      <alignment horizontal="center"/>
      <protection locked="0"/>
    </xf>
    <xf numFmtId="3" fontId="15" fillId="9" borderId="0" xfId="0" applyNumberFormat="1" applyFont="1" applyFill="1" applyAlignment="1">
      <alignment horizontal="center" wrapText="1"/>
      <protection locked="0"/>
    </xf>
    <xf numFmtId="0" fontId="19" fillId="0" borderId="0" xfId="0" applyFont="1" applyProtection="1">
      <protection hidden="1"/>
    </xf>
    <xf numFmtId="0" fontId="0" fillId="0" borderId="0" xfId="0" applyProtection="1">
      <protection hidden="1"/>
    </xf>
    <xf numFmtId="3" fontId="14" fillId="0" borderId="0" xfId="0" applyNumberFormat="1" applyFont="1" applyAlignment="1" applyProtection="1">
      <alignment horizontal="center"/>
      <protection hidden="1"/>
    </xf>
    <xf numFmtId="0" fontId="0" fillId="0" borderId="0" xfId="0" applyProtection="1">
      <protection locked="0" hidden="1"/>
    </xf>
    <xf numFmtId="0" fontId="16" fillId="0" borderId="0" xfId="0" applyFont="1" applyBorder="1" applyProtection="1">
      <protection hidden="1"/>
    </xf>
    <xf numFmtId="0" fontId="13" fillId="0" borderId="0" xfId="0" applyFont="1" applyProtection="1">
      <protection hidden="1"/>
    </xf>
    <xf numFmtId="3" fontId="21" fillId="9" borderId="0" xfId="0" applyNumberFormat="1" applyFont="1" applyFill="1" applyAlignment="1" applyProtection="1">
      <alignment horizontal="center" wrapText="1"/>
      <protection hidden="1"/>
    </xf>
    <xf numFmtId="0" fontId="20" fillId="0" borderId="0" xfId="0" applyFont="1" applyAlignment="1" applyProtection="1">
      <alignment horizontal="center"/>
      <protection hidden="1"/>
    </xf>
    <xf numFmtId="3" fontId="12" fillId="5" borderId="5" xfId="7" applyNumberFormat="1" applyFont="1" applyFill="1" applyBorder="1" applyAlignment="1" applyProtection="1">
      <alignment vertical="center" wrapText="1"/>
      <protection hidden="1"/>
    </xf>
    <xf numFmtId="3" fontId="14" fillId="8" borderId="4" xfId="0" applyNumberFormat="1" applyFont="1" applyFill="1" applyBorder="1" applyAlignment="1" applyProtection="1">
      <alignment horizontal="center"/>
      <protection hidden="1"/>
    </xf>
    <xf numFmtId="3" fontId="17" fillId="5" borderId="0" xfId="7" applyNumberFormat="1" applyFont="1" applyFill="1" applyBorder="1" applyAlignment="1" applyProtection="1">
      <alignment vertical="center" wrapText="1"/>
      <protection hidden="1"/>
    </xf>
    <xf numFmtId="1" fontId="18" fillId="0" borderId="0" xfId="0" applyNumberFormat="1" applyFont="1" applyBorder="1" applyProtection="1">
      <protection hidden="1"/>
    </xf>
    <xf numFmtId="3" fontId="12" fillId="5" borderId="4" xfId="7" applyNumberFormat="1" applyFont="1" applyFill="1" applyBorder="1" applyAlignment="1" applyProtection="1">
      <alignment vertical="center" wrapText="1"/>
      <protection hidden="1"/>
    </xf>
    <xf numFmtId="0" fontId="23" fillId="0" borderId="0" xfId="0" applyFont="1" applyAlignment="1">
      <protection locked="0"/>
    </xf>
    <xf numFmtId="1" fontId="21" fillId="9" borderId="0" xfId="0" applyNumberFormat="1" applyFont="1" applyFill="1" applyAlignment="1" applyProtection="1">
      <alignment horizontal="center" wrapText="1"/>
      <protection hidden="1"/>
    </xf>
    <xf numFmtId="0" fontId="24" fillId="0" borderId="0" xfId="0" applyFont="1" applyProtection="1">
      <protection hidden="1"/>
    </xf>
    <xf numFmtId="0" fontId="16" fillId="0" borderId="0" xfId="0" applyFont="1" applyProtection="1">
      <protection hidden="1"/>
    </xf>
    <xf numFmtId="0" fontId="27" fillId="0" borderId="0" xfId="0" applyFont="1" applyAlignment="1">
      <alignment horizontal="center" vertical="center"/>
      <protection locked="0"/>
    </xf>
    <xf numFmtId="0" fontId="34" fillId="0" borderId="0" xfId="0" applyFont="1" applyProtection="1">
      <protection locked="0" hidden="1"/>
    </xf>
    <xf numFmtId="0" fontId="33" fillId="0" borderId="0" xfId="0" applyFont="1" applyProtection="1">
      <protection locked="0" hidden="1"/>
    </xf>
    <xf numFmtId="0" fontId="25" fillId="0" borderId="0" xfId="0" applyFont="1" applyProtection="1">
      <protection locked="0" hidden="1"/>
    </xf>
    <xf numFmtId="0" fontId="28" fillId="0" borderId="0" xfId="0" applyFont="1" applyAlignment="1" applyProtection="1">
      <alignment horizontal="center" vertical="center"/>
      <protection locked="0" hidden="1"/>
    </xf>
    <xf numFmtId="0" fontId="16" fillId="0" borderId="0" xfId="0" applyFont="1" applyProtection="1">
      <protection locked="0" hidden="1"/>
    </xf>
    <xf numFmtId="0" fontId="26" fillId="0" borderId="0" xfId="0" applyFont="1" applyAlignment="1" applyProtection="1">
      <alignment horizontal="center"/>
      <protection locked="0" hidden="1"/>
    </xf>
    <xf numFmtId="0" fontId="31" fillId="0" borderId="0" xfId="0" applyFont="1" applyProtection="1">
      <protection locked="0" hidden="1"/>
    </xf>
    <xf numFmtId="0" fontId="29" fillId="0" borderId="4" xfId="0" applyFont="1" applyBorder="1" applyProtection="1">
      <protection locked="0" hidden="1"/>
    </xf>
    <xf numFmtId="0" fontId="26" fillId="0" borderId="4" xfId="0" applyFont="1" applyBorder="1" applyProtection="1">
      <protection locked="0" hidden="1"/>
    </xf>
    <xf numFmtId="165" fontId="26" fillId="0" borderId="4" xfId="0" applyNumberFormat="1" applyFont="1" applyBorder="1" applyAlignment="1" applyProtection="1">
      <alignment horizontal="center"/>
      <protection locked="0" hidden="1"/>
    </xf>
    <xf numFmtId="165" fontId="30" fillId="0" borderId="0" xfId="0" applyNumberFormat="1" applyFont="1" applyAlignment="1" applyProtection="1">
      <alignment horizontal="center"/>
      <protection locked="0" hidden="1"/>
    </xf>
    <xf numFmtId="0" fontId="29" fillId="11" borderId="4" xfId="0" applyFont="1" applyFill="1" applyBorder="1" applyProtection="1">
      <protection locked="0" hidden="1"/>
    </xf>
    <xf numFmtId="0" fontId="26" fillId="11" borderId="4" xfId="0" applyFont="1" applyFill="1" applyBorder="1" applyProtection="1">
      <protection locked="0" hidden="1"/>
    </xf>
    <xf numFmtId="165" fontId="26" fillId="11" borderId="4" xfId="0" applyNumberFormat="1" applyFont="1" applyFill="1" applyBorder="1" applyAlignment="1" applyProtection="1">
      <alignment horizontal="center"/>
      <protection locked="0" hidden="1"/>
    </xf>
    <xf numFmtId="3" fontId="21" fillId="9" borderId="0" xfId="0" applyNumberFormat="1" applyFont="1" applyFill="1" applyAlignment="1" applyProtection="1">
      <alignment horizontal="center" wrapText="1"/>
      <protection hidden="1"/>
    </xf>
    <xf numFmtId="0" fontId="22" fillId="10" borderId="0" xfId="0" applyFont="1" applyFill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left" textRotation="90"/>
      <protection locked="0" hidden="1"/>
    </xf>
    <xf numFmtId="0" fontId="35" fillId="12" borderId="0" xfId="0" applyFont="1" applyFill="1" applyAlignment="1" applyProtection="1">
      <alignment horizontal="center"/>
      <protection locked="0" hidden="1"/>
    </xf>
  </cellXfs>
  <cellStyles count="10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Hyperlink" xfId="9" builtinId="8"/>
    <cellStyle name="Normal" xfId="0" builtinId="0"/>
    <cellStyle name="rowfield" xfId="7" xr:uid="{00000000-0005-0000-0000-000008000000}"/>
    <cellStyle name="Test" xfId="8" xr:uid="{00000000-0005-0000-0000-000009000000}"/>
  </cellStyles>
  <dxfs count="0"/>
  <tableStyles count="0" defaultTableStyle="TableStyleMedium9" defaultPivotStyle="PivotStyleLight16"/>
  <colors>
    <mruColors>
      <color rgb="FF800000"/>
      <color rgb="FFFFFFCC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calcChain" Target="calcChain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sharedStrings" Target="sharedStrings.xml" Id="rId11" /><Relationship Type="http://schemas.openxmlformats.org/officeDocument/2006/relationships/worksheet" Target="worksheets/sheet5.xml" Id="rId5" /><Relationship Type="http://schemas.openxmlformats.org/officeDocument/2006/relationships/styles" Target="styles.xml" Id="rId10" /><Relationship Type="http://schemas.openxmlformats.org/officeDocument/2006/relationships/worksheet" Target="worksheets/sheet4.xml" Id="rId4" /><Relationship Type="http://schemas.openxmlformats.org/officeDocument/2006/relationships/theme" Target="theme/theme1.xml" Id="rId9" /><Relationship Type="http://schemas.openxmlformats.org/officeDocument/2006/relationships/customXml" Target="/customXML/item.xml" Id="Re4a7d4a219844020" 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739767524955714"/>
          <c:y val="2.0877214266045063E-2"/>
          <c:w val="0.75789369951633589"/>
          <c:h val="0.9665515508287069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'Rate of Occupancy'!$K$5:$K$83</c:f>
              <c:strCache>
                <c:ptCount val="79"/>
                <c:pt idx="0">
                  <c:v>Benalla</c:v>
                </c:pt>
                <c:pt idx="1">
                  <c:v>Surf Coast</c:v>
                </c:pt>
                <c:pt idx="2">
                  <c:v>Glenelg</c:v>
                </c:pt>
                <c:pt idx="3">
                  <c:v>Hepburn</c:v>
                </c:pt>
                <c:pt idx="4">
                  <c:v>Nillumbik</c:v>
                </c:pt>
                <c:pt idx="5">
                  <c:v>Northern Grampians</c:v>
                </c:pt>
                <c:pt idx="6">
                  <c:v>Golden Plains</c:v>
                </c:pt>
                <c:pt idx="7">
                  <c:v>Maribyrnong</c:v>
                </c:pt>
                <c:pt idx="8">
                  <c:v>Hobsons Bay</c:v>
                </c:pt>
                <c:pt idx="9">
                  <c:v>Whittlesea</c:v>
                </c:pt>
                <c:pt idx="10">
                  <c:v>Maroondah</c:v>
                </c:pt>
                <c:pt idx="11">
                  <c:v>Monash</c:v>
                </c:pt>
                <c:pt idx="12">
                  <c:v>Mildura</c:v>
                </c:pt>
                <c:pt idx="13">
                  <c:v>Yarriambiack</c:v>
                </c:pt>
                <c:pt idx="14">
                  <c:v>Swan Hill</c:v>
                </c:pt>
                <c:pt idx="15">
                  <c:v>Knox</c:v>
                </c:pt>
                <c:pt idx="16">
                  <c:v>Latrobe</c:v>
                </c:pt>
                <c:pt idx="17">
                  <c:v>Strathbogie</c:v>
                </c:pt>
                <c:pt idx="18">
                  <c:v>Wangaratta</c:v>
                </c:pt>
                <c:pt idx="19">
                  <c:v>Hindmarsh</c:v>
                </c:pt>
                <c:pt idx="20">
                  <c:v>Bayside</c:v>
                </c:pt>
                <c:pt idx="21">
                  <c:v>Ballarat</c:v>
                </c:pt>
                <c:pt idx="22">
                  <c:v>Whitehorse</c:v>
                </c:pt>
                <c:pt idx="23">
                  <c:v>Moreland</c:v>
                </c:pt>
                <c:pt idx="24">
                  <c:v>East Gippsland</c:v>
                </c:pt>
                <c:pt idx="25">
                  <c:v>Moira</c:v>
                </c:pt>
                <c:pt idx="26">
                  <c:v>Greater Bendigo</c:v>
                </c:pt>
                <c:pt idx="27">
                  <c:v>Glen Eira</c:v>
                </c:pt>
                <c:pt idx="28">
                  <c:v>Melton</c:v>
                </c:pt>
                <c:pt idx="29">
                  <c:v>Port Phillip</c:v>
                </c:pt>
                <c:pt idx="30">
                  <c:v>Banyule</c:v>
                </c:pt>
                <c:pt idx="31">
                  <c:v>South Gippsland</c:v>
                </c:pt>
                <c:pt idx="32">
                  <c:v>Mornington Peninsula</c:v>
                </c:pt>
                <c:pt idx="33">
                  <c:v>Brimbank</c:v>
                </c:pt>
                <c:pt idx="34">
                  <c:v>Casey</c:v>
                </c:pt>
                <c:pt idx="35">
                  <c:v>Greater Geelong</c:v>
                </c:pt>
                <c:pt idx="36">
                  <c:v>Greater Shepparton</c:v>
                </c:pt>
                <c:pt idx="37">
                  <c:v>Ararat</c:v>
                </c:pt>
                <c:pt idx="38">
                  <c:v>Loddon</c:v>
                </c:pt>
                <c:pt idx="39">
                  <c:v>Moonee Valley</c:v>
                </c:pt>
                <c:pt idx="40">
                  <c:v>Towong</c:v>
                </c:pt>
                <c:pt idx="41">
                  <c:v>Greater Dandenong</c:v>
                </c:pt>
                <c:pt idx="42">
                  <c:v>Yarra</c:v>
                </c:pt>
                <c:pt idx="43">
                  <c:v>Southern Grampians</c:v>
                </c:pt>
                <c:pt idx="44">
                  <c:v>Wellington</c:v>
                </c:pt>
                <c:pt idx="45">
                  <c:v>Darebin</c:v>
                </c:pt>
                <c:pt idx="46">
                  <c:v>Macedon Ranges</c:v>
                </c:pt>
                <c:pt idx="47">
                  <c:v>Cardinia</c:v>
                </c:pt>
                <c:pt idx="48">
                  <c:v>Wyndham</c:v>
                </c:pt>
                <c:pt idx="49">
                  <c:v>Yarra Ranges</c:v>
                </c:pt>
                <c:pt idx="50">
                  <c:v>Frankston</c:v>
                </c:pt>
                <c:pt idx="51">
                  <c:v>Manningham</c:v>
                </c:pt>
                <c:pt idx="52">
                  <c:v>Corangamite</c:v>
                </c:pt>
                <c:pt idx="53">
                  <c:v>Boroondara</c:v>
                </c:pt>
                <c:pt idx="54">
                  <c:v>Mitchell</c:v>
                </c:pt>
                <c:pt idx="55">
                  <c:v>Warrnambool</c:v>
                </c:pt>
                <c:pt idx="56">
                  <c:v>Melbourne</c:v>
                </c:pt>
                <c:pt idx="57">
                  <c:v>Pyrenees</c:v>
                </c:pt>
                <c:pt idx="58">
                  <c:v>Stonnington</c:v>
                </c:pt>
                <c:pt idx="59">
                  <c:v>Hume</c:v>
                </c:pt>
                <c:pt idx="60">
                  <c:v>Baw Baw</c:v>
                </c:pt>
                <c:pt idx="61">
                  <c:v>Kingston</c:v>
                </c:pt>
                <c:pt idx="62">
                  <c:v>Colac-Otway</c:v>
                </c:pt>
                <c:pt idx="63">
                  <c:v>Campaspe</c:v>
                </c:pt>
                <c:pt idx="64">
                  <c:v>Moyne</c:v>
                </c:pt>
                <c:pt idx="65">
                  <c:v>Murrindindi</c:v>
                </c:pt>
                <c:pt idx="66">
                  <c:v>Mansfield</c:v>
                </c:pt>
                <c:pt idx="67">
                  <c:v>Horsham</c:v>
                </c:pt>
                <c:pt idx="68">
                  <c:v>Wodonga</c:v>
                </c:pt>
                <c:pt idx="69">
                  <c:v>Buloke</c:v>
                </c:pt>
                <c:pt idx="70">
                  <c:v>Indigo</c:v>
                </c:pt>
                <c:pt idx="71">
                  <c:v>Gannawarra</c:v>
                </c:pt>
                <c:pt idx="72">
                  <c:v>West Wimmera</c:v>
                </c:pt>
                <c:pt idx="73">
                  <c:v>Mount Alexander</c:v>
                </c:pt>
                <c:pt idx="74">
                  <c:v>Moorabool</c:v>
                </c:pt>
                <c:pt idx="75">
                  <c:v>Central Goldfields</c:v>
                </c:pt>
                <c:pt idx="76">
                  <c:v>Queenscliffe (B)</c:v>
                </c:pt>
                <c:pt idx="77">
                  <c:v>Bass Coast</c:v>
                </c:pt>
                <c:pt idx="78">
                  <c:v>Alpine</c:v>
                </c:pt>
              </c:strCache>
            </c:strRef>
          </c:cat>
          <c:val>
            <c:numRef>
              <c:f>'Rate of Occupancy'!$L$5:$L$83</c:f>
              <c:numCache>
                <c:formatCode>0</c:formatCode>
                <c:ptCount val="79"/>
                <c:pt idx="0">
                  <c:v>758.1862996390654</c:v>
                </c:pt>
                <c:pt idx="1">
                  <c:v>710.06972354335755</c:v>
                </c:pt>
                <c:pt idx="2">
                  <c:v>701.27922623972938</c:v>
                </c:pt>
                <c:pt idx="3">
                  <c:v>672.72223528769621</c:v>
                </c:pt>
                <c:pt idx="4">
                  <c:v>653.72986622864778</c:v>
                </c:pt>
                <c:pt idx="5">
                  <c:v>630.63482700268275</c:v>
                </c:pt>
                <c:pt idx="6">
                  <c:v>589.01766018252442</c:v>
                </c:pt>
                <c:pt idx="7">
                  <c:v>578.14447012905964</c:v>
                </c:pt>
                <c:pt idx="8">
                  <c:v>565.751610267552</c:v>
                </c:pt>
                <c:pt idx="9">
                  <c:v>549.48691000237136</c:v>
                </c:pt>
                <c:pt idx="10">
                  <c:v>535.54200702927847</c:v>
                </c:pt>
                <c:pt idx="11">
                  <c:v>524.86327949236977</c:v>
                </c:pt>
                <c:pt idx="12">
                  <c:v>508.02896413226614</c:v>
                </c:pt>
                <c:pt idx="13">
                  <c:v>506.7491383244701</c:v>
                </c:pt>
                <c:pt idx="14">
                  <c:v>497.1950749679587</c:v>
                </c:pt>
                <c:pt idx="15">
                  <c:v>490.23253395557526</c:v>
                </c:pt>
                <c:pt idx="16">
                  <c:v>489.12722674836692</c:v>
                </c:pt>
                <c:pt idx="17">
                  <c:v>482.15966403373807</c:v>
                </c:pt>
                <c:pt idx="18">
                  <c:v>480.99996866599918</c:v>
                </c:pt>
                <c:pt idx="19">
                  <c:v>473.80905230163609</c:v>
                </c:pt>
                <c:pt idx="20">
                  <c:v>461.95554495530797</c:v>
                </c:pt>
                <c:pt idx="21">
                  <c:v>455.53182484965322</c:v>
                </c:pt>
                <c:pt idx="22">
                  <c:v>455.47708958859533</c:v>
                </c:pt>
                <c:pt idx="23">
                  <c:v>452.91328040740922</c:v>
                </c:pt>
                <c:pt idx="24">
                  <c:v>450.59232926445696</c:v>
                </c:pt>
                <c:pt idx="25">
                  <c:v>448.80328087856367</c:v>
                </c:pt>
                <c:pt idx="26">
                  <c:v>448.26796764995186</c:v>
                </c:pt>
                <c:pt idx="27">
                  <c:v>443.05893661114794</c:v>
                </c:pt>
                <c:pt idx="28">
                  <c:v>438.88011069802036</c:v>
                </c:pt>
                <c:pt idx="29">
                  <c:v>430.85111258665108</c:v>
                </c:pt>
                <c:pt idx="30">
                  <c:v>430.79716270802771</c:v>
                </c:pt>
                <c:pt idx="31">
                  <c:v>419.61795638118468</c:v>
                </c:pt>
                <c:pt idx="32">
                  <c:v>419.13246521692179</c:v>
                </c:pt>
                <c:pt idx="33">
                  <c:v>417.6535640983949</c:v>
                </c:pt>
                <c:pt idx="34">
                  <c:v>393.60734280591674</c:v>
                </c:pt>
                <c:pt idx="35">
                  <c:v>374.77415116181322</c:v>
                </c:pt>
                <c:pt idx="36">
                  <c:v>355.69084216558474</c:v>
                </c:pt>
                <c:pt idx="37">
                  <c:v>347.94653954474677</c:v>
                </c:pt>
                <c:pt idx="38">
                  <c:v>347.40597893941163</c:v>
                </c:pt>
                <c:pt idx="39">
                  <c:v>345.32497190653066</c:v>
                </c:pt>
                <c:pt idx="40">
                  <c:v>333.71382409572919</c:v>
                </c:pt>
                <c:pt idx="41">
                  <c:v>332.33905607931257</c:v>
                </c:pt>
                <c:pt idx="42">
                  <c:v>324.33125785137571</c:v>
                </c:pt>
                <c:pt idx="43">
                  <c:v>323.58259558043477</c:v>
                </c:pt>
                <c:pt idx="44">
                  <c:v>321.73809044739181</c:v>
                </c:pt>
                <c:pt idx="45">
                  <c:v>319.27592540216813</c:v>
                </c:pt>
                <c:pt idx="46">
                  <c:v>318.34507938572489</c:v>
                </c:pt>
                <c:pt idx="47">
                  <c:v>315.49746311119952</c:v>
                </c:pt>
                <c:pt idx="48">
                  <c:v>311.04962328763509</c:v>
                </c:pt>
                <c:pt idx="49">
                  <c:v>304.68038375187689</c:v>
                </c:pt>
                <c:pt idx="50">
                  <c:v>300.54885161511038</c:v>
                </c:pt>
                <c:pt idx="51">
                  <c:v>295.47742507913955</c:v>
                </c:pt>
                <c:pt idx="52">
                  <c:v>292.80284152720077</c:v>
                </c:pt>
                <c:pt idx="53">
                  <c:v>292.64065337941446</c:v>
                </c:pt>
                <c:pt idx="54">
                  <c:v>279.46176347919157</c:v>
                </c:pt>
                <c:pt idx="55">
                  <c:v>274.64864303431295</c:v>
                </c:pt>
                <c:pt idx="56">
                  <c:v>274.49580831188121</c:v>
                </c:pt>
                <c:pt idx="57">
                  <c:v>268.22372261686485</c:v>
                </c:pt>
                <c:pt idx="58">
                  <c:v>266.57581093916968</c:v>
                </c:pt>
                <c:pt idx="59">
                  <c:v>249.82618746447565</c:v>
                </c:pt>
                <c:pt idx="60">
                  <c:v>245.55741264821631</c:v>
                </c:pt>
                <c:pt idx="61">
                  <c:v>240.18854596651158</c:v>
                </c:pt>
                <c:pt idx="62">
                  <c:v>238.65778485323855</c:v>
                </c:pt>
                <c:pt idx="63">
                  <c:v>195.2238271121424</c:v>
                </c:pt>
                <c:pt idx="64">
                  <c:v>192.62856630430912</c:v>
                </c:pt>
                <c:pt idx="65">
                  <c:v>170.14971100901377</c:v>
                </c:pt>
                <c:pt idx="66">
                  <c:v>153.07059856203233</c:v>
                </c:pt>
                <c:pt idx="67">
                  <c:v>140.37741488065049</c:v>
                </c:pt>
                <c:pt idx="68">
                  <c:v>137.65002589175407</c:v>
                </c:pt>
                <c:pt idx="69">
                  <c:v>119.55360091668473</c:v>
                </c:pt>
                <c:pt idx="70">
                  <c:v>105.02912936514855</c:v>
                </c:pt>
                <c:pt idx="71">
                  <c:v>101.28876419437015</c:v>
                </c:pt>
                <c:pt idx="72">
                  <c:v>91.607505394800967</c:v>
                </c:pt>
                <c:pt idx="73">
                  <c:v>82.23996912141989</c:v>
                </c:pt>
                <c:pt idx="74">
                  <c:v>63.186228420298889</c:v>
                </c:pt>
                <c:pt idx="75">
                  <c:v>52.780084027952121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1B-4069-9F7F-40874138B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3"/>
        <c:axId val="66098688"/>
        <c:axId val="107679744"/>
      </c:barChart>
      <c:catAx>
        <c:axId val="6609868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07679744"/>
        <c:crosses val="autoZero"/>
        <c:auto val="1"/>
        <c:lblAlgn val="ctr"/>
        <c:lblOffset val="100"/>
        <c:noMultiLvlLbl val="0"/>
      </c:catAx>
      <c:valAx>
        <c:axId val="107679744"/>
        <c:scaling>
          <c:orientation val="minMax"/>
        </c:scaling>
        <c:delete val="0"/>
        <c:axPos val="t"/>
        <c:numFmt formatCode="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660986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87422218290129E-2"/>
          <c:y val="2.2604257801108196E-2"/>
          <c:w val="0.93155138753723199"/>
          <c:h val="0.9017395742198891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'Number &amp; Per cent'!$C$11:$C$19</c:f>
              <c:strCache>
                <c:ptCount val="9"/>
                <c:pt idx="0">
                  <c:v>60-64</c:v>
                </c:pt>
                <c:pt idx="1">
                  <c:v>65-69</c:v>
                </c:pt>
                <c:pt idx="2">
                  <c:v>70-74</c:v>
                </c:pt>
                <c:pt idx="3">
                  <c:v>75-79</c:v>
                </c:pt>
                <c:pt idx="4">
                  <c:v>80-84</c:v>
                </c:pt>
                <c:pt idx="5">
                  <c:v>85-89</c:v>
                </c:pt>
                <c:pt idx="6">
                  <c:v>90-94</c:v>
                </c:pt>
                <c:pt idx="7">
                  <c:v>95-99</c:v>
                </c:pt>
                <c:pt idx="8">
                  <c:v>100+</c:v>
                </c:pt>
              </c:strCache>
            </c:strRef>
          </c:cat>
          <c:val>
            <c:numRef>
              <c:f>'Number &amp; Per cent'!$F$11:$F$19</c:f>
              <c:numCache>
                <c:formatCode>0.0</c:formatCode>
                <c:ptCount val="9"/>
                <c:pt idx="0">
                  <c:v>0.23364485981308408</c:v>
                </c:pt>
                <c:pt idx="1">
                  <c:v>0.56282538342479249</c:v>
                </c:pt>
                <c:pt idx="2">
                  <c:v>0.8467806358843265</c:v>
                </c:pt>
                <c:pt idx="3">
                  <c:v>2.0051194539249146</c:v>
                </c:pt>
                <c:pt idx="4">
                  <c:v>3.2570422535211265</c:v>
                </c:pt>
                <c:pt idx="5">
                  <c:v>7.3913043478260869</c:v>
                </c:pt>
                <c:pt idx="6">
                  <c:v>9.8116947472745295</c:v>
                </c:pt>
                <c:pt idx="7">
                  <c:v>18.545454545454547</c:v>
                </c:pt>
                <c:pt idx="8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12-4C74-9057-0A41DE5BD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4"/>
        <c:overlap val="-27"/>
        <c:axId val="818699056"/>
        <c:axId val="818693480"/>
      </c:barChart>
      <c:catAx>
        <c:axId val="818699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8693480"/>
        <c:crosses val="autoZero"/>
        <c:auto val="1"/>
        <c:lblAlgn val="ctr"/>
        <c:lblOffset val="100"/>
        <c:noMultiLvlLbl val="0"/>
      </c:catAx>
      <c:valAx>
        <c:axId val="81869348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8699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3" dropStyle="combo" dx="16" fmlaLink="$E$2" fmlaRange="$W$2:$W$4" sel="2" val="0"/>
</file>

<file path=xl/ctrlProps/ctrlProp2.xml><?xml version="1.0" encoding="utf-8"?>
<formControlPr xmlns="http://schemas.microsoft.com/office/spreadsheetml/2009/9/main" objectType="Drop" dropLines="45" dropStyle="combo" dx="31" fmlaLink="$C$6" fmlaRange="'Population 2021'!$B$5:$B$84" sel="26" val="2"/>
</file>

<file path=xl/ctrlProps/ctrlProp3.xml><?xml version="1.0" encoding="utf-8"?>
<formControlPr xmlns="http://schemas.microsoft.com/office/spreadsheetml/2009/9/main" objectType="Drop" dropLines="2" dropStyle="combo" dx="31" fmlaLink="$C$8" fmlaRange="$Q$2:$Q$3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571500</xdr:colOff>
      <xdr:row>1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53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812800</xdr:colOff>
          <xdr:row>1</xdr:row>
          <xdr:rowOff>31750</xdr:rowOff>
        </xdr:from>
        <xdr:to>
          <xdr:col>4</xdr:col>
          <xdr:colOff>1270000</xdr:colOff>
          <xdr:row>1</xdr:row>
          <xdr:rowOff>228600</xdr:rowOff>
        </xdr:to>
        <xdr:sp macro="" textlink="">
          <xdr:nvSpPr>
            <xdr:cNvPr id="7169" name="Drop Dow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1219199</xdr:colOff>
      <xdr:row>2</xdr:row>
      <xdr:rowOff>114300</xdr:rowOff>
    </xdr:from>
    <xdr:to>
      <xdr:col>13</xdr:col>
      <xdr:colOff>542925</xdr:colOff>
      <xdr:row>80</xdr:row>
      <xdr:rowOff>85724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133350</xdr:rowOff>
        </xdr:from>
        <xdr:to>
          <xdr:col>4</xdr:col>
          <xdr:colOff>323850</xdr:colOff>
          <xdr:row>6</xdr:row>
          <xdr:rowOff>12700</xdr:rowOff>
        </xdr:to>
        <xdr:sp macro="" textlink="">
          <xdr:nvSpPr>
            <xdr:cNvPr id="8193" name="Drop Dow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679450</xdr:colOff>
          <xdr:row>6</xdr:row>
          <xdr:rowOff>152400</xdr:rowOff>
        </xdr:from>
        <xdr:to>
          <xdr:col>3</xdr:col>
          <xdr:colOff>476250</xdr:colOff>
          <xdr:row>8</xdr:row>
          <xdr:rowOff>31750</xdr:rowOff>
        </xdr:to>
        <xdr:sp macro="" textlink="">
          <xdr:nvSpPr>
            <xdr:cNvPr id="8194" name="Drop Dow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7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190499</xdr:colOff>
      <xdr:row>2</xdr:row>
      <xdr:rowOff>6350</xdr:rowOff>
    </xdr:from>
    <xdr:to>
      <xdr:col>12</xdr:col>
      <xdr:colOff>590550</xdr:colOff>
      <xdr:row>20</xdr:row>
      <xdr:rowOff>126999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</sheetPr>
  <dimension ref="A1:L87"/>
  <sheetViews>
    <sheetView workbookViewId="0">
      <selection sqref="A1:A1048576"/>
    </sheetView>
  </sheetViews>
  <sheetFormatPr defaultColWidth="15.7265625" defaultRowHeight="12.5" x14ac:dyDescent="0.25"/>
  <cols>
    <col min="1" max="1" width="3.81640625" customWidth="1"/>
    <col min="2" max="2" width="16.36328125" style="13" customWidth="1"/>
    <col min="3" max="12" width="10.26953125" style="13" customWidth="1"/>
    <col min="13" max="30" width="8.26953125" style="13" customWidth="1"/>
    <col min="31" max="16384" width="15.7265625" style="13"/>
  </cols>
  <sheetData>
    <row r="1" spans="1:12" ht="18.5" x14ac:dyDescent="0.45">
      <c r="B1" s="38" t="s">
        <v>189</v>
      </c>
    </row>
    <row r="4" spans="1:12" ht="14.25" customHeight="1" x14ac:dyDescent="0.25">
      <c r="B4" s="19"/>
      <c r="C4" s="20" t="s">
        <v>14</v>
      </c>
      <c r="D4" s="20" t="s">
        <v>15</v>
      </c>
      <c r="E4" s="20" t="s">
        <v>16</v>
      </c>
      <c r="F4" s="20" t="s">
        <v>17</v>
      </c>
      <c r="G4" s="20" t="s">
        <v>18</v>
      </c>
      <c r="H4" s="20" t="s">
        <v>19</v>
      </c>
      <c r="I4" s="20" t="s">
        <v>20</v>
      </c>
      <c r="J4" s="20" t="s">
        <v>21</v>
      </c>
      <c r="K4" s="20" t="s">
        <v>101</v>
      </c>
      <c r="L4" s="20" t="s">
        <v>23</v>
      </c>
    </row>
    <row r="5" spans="1:12" ht="10.5" x14ac:dyDescent="0.25">
      <c r="A5" s="42">
        <v>1</v>
      </c>
      <c r="B5" s="17" t="s">
        <v>143</v>
      </c>
      <c r="C5" s="18">
        <v>1153</v>
      </c>
      <c r="D5" s="18">
        <v>1039</v>
      </c>
      <c r="E5" s="18">
        <v>941</v>
      </c>
      <c r="F5" s="18">
        <v>668</v>
      </c>
      <c r="G5" s="18">
        <v>415</v>
      </c>
      <c r="H5" s="18">
        <v>250</v>
      </c>
      <c r="I5" s="18">
        <v>116</v>
      </c>
      <c r="J5" s="18">
        <v>25</v>
      </c>
      <c r="K5" s="18">
        <v>8</v>
      </c>
      <c r="L5" s="18">
        <v>4608</v>
      </c>
    </row>
    <row r="6" spans="1:12" ht="10.5" x14ac:dyDescent="0.25">
      <c r="A6" s="42">
        <v>2</v>
      </c>
      <c r="B6" s="15" t="s">
        <v>137</v>
      </c>
      <c r="C6" s="16">
        <v>905</v>
      </c>
      <c r="D6" s="16">
        <v>862</v>
      </c>
      <c r="E6" s="16">
        <v>779</v>
      </c>
      <c r="F6" s="16">
        <v>540</v>
      </c>
      <c r="G6" s="16">
        <v>381</v>
      </c>
      <c r="H6" s="16">
        <v>245</v>
      </c>
      <c r="I6" s="16">
        <v>109</v>
      </c>
      <c r="J6" s="16">
        <v>18</v>
      </c>
      <c r="K6" s="16">
        <v>5</v>
      </c>
      <c r="L6" s="16">
        <v>3840</v>
      </c>
    </row>
    <row r="7" spans="1:12" ht="10.5" x14ac:dyDescent="0.25">
      <c r="A7" s="42">
        <v>3</v>
      </c>
      <c r="B7" s="15" t="s">
        <v>103</v>
      </c>
      <c r="C7" s="16">
        <v>6570</v>
      </c>
      <c r="D7" s="16">
        <v>6234</v>
      </c>
      <c r="E7" s="16">
        <v>5699</v>
      </c>
      <c r="F7" s="16">
        <v>4041</v>
      </c>
      <c r="G7" s="16">
        <v>2705</v>
      </c>
      <c r="H7" s="16">
        <v>1697</v>
      </c>
      <c r="I7" s="16">
        <v>888</v>
      </c>
      <c r="J7" s="16">
        <v>265</v>
      </c>
      <c r="K7" s="16">
        <v>26</v>
      </c>
      <c r="L7" s="16">
        <v>28119</v>
      </c>
    </row>
    <row r="8" spans="1:12" ht="10.5" x14ac:dyDescent="0.25">
      <c r="A8" s="42">
        <v>4</v>
      </c>
      <c r="B8" s="15" t="s">
        <v>104</v>
      </c>
      <c r="C8" s="16">
        <v>7385</v>
      </c>
      <c r="D8" s="16">
        <v>6537</v>
      </c>
      <c r="E8" s="16">
        <v>6155</v>
      </c>
      <c r="F8" s="16">
        <v>4529</v>
      </c>
      <c r="G8" s="16">
        <v>3152</v>
      </c>
      <c r="H8" s="16">
        <v>2001</v>
      </c>
      <c r="I8" s="16">
        <v>1073</v>
      </c>
      <c r="J8" s="16">
        <v>302</v>
      </c>
      <c r="K8" s="16">
        <v>28</v>
      </c>
      <c r="L8" s="16">
        <v>31157</v>
      </c>
    </row>
    <row r="9" spans="1:12" ht="10.5" x14ac:dyDescent="0.25">
      <c r="A9" s="42">
        <v>5</v>
      </c>
      <c r="B9" s="15" t="s">
        <v>144</v>
      </c>
      <c r="C9" s="16">
        <v>3673</v>
      </c>
      <c r="D9" s="16">
        <v>3827</v>
      </c>
      <c r="E9" s="16">
        <v>3353</v>
      </c>
      <c r="F9" s="16">
        <v>2276</v>
      </c>
      <c r="G9" s="16">
        <v>1367</v>
      </c>
      <c r="H9" s="16">
        <v>728</v>
      </c>
      <c r="I9" s="16">
        <v>368</v>
      </c>
      <c r="J9" s="16">
        <v>107</v>
      </c>
      <c r="K9" s="16">
        <v>19</v>
      </c>
      <c r="L9" s="16">
        <v>15717</v>
      </c>
    </row>
    <row r="10" spans="1:12" ht="10.5" x14ac:dyDescent="0.25">
      <c r="A10" s="42">
        <v>6</v>
      </c>
      <c r="B10" s="15" t="s">
        <v>145</v>
      </c>
      <c r="C10" s="16">
        <v>3886</v>
      </c>
      <c r="D10" s="16">
        <v>3643</v>
      </c>
      <c r="E10" s="16">
        <v>3432</v>
      </c>
      <c r="F10" s="16">
        <v>2373</v>
      </c>
      <c r="G10" s="16">
        <v>1572</v>
      </c>
      <c r="H10" s="16">
        <v>857</v>
      </c>
      <c r="I10" s="16">
        <v>395</v>
      </c>
      <c r="J10" s="16">
        <v>89</v>
      </c>
      <c r="K10" s="16">
        <v>21</v>
      </c>
      <c r="L10" s="16">
        <v>16262</v>
      </c>
    </row>
    <row r="11" spans="1:12" ht="10.5" x14ac:dyDescent="0.25">
      <c r="A11" s="42">
        <v>7</v>
      </c>
      <c r="B11" s="15" t="s">
        <v>105</v>
      </c>
      <c r="C11" s="16">
        <v>6626</v>
      </c>
      <c r="D11" s="16">
        <v>5631</v>
      </c>
      <c r="E11" s="16">
        <v>5451</v>
      </c>
      <c r="F11" s="16">
        <v>4174</v>
      </c>
      <c r="G11" s="16">
        <v>2760</v>
      </c>
      <c r="H11" s="16">
        <v>1821</v>
      </c>
      <c r="I11" s="16">
        <v>1149</v>
      </c>
      <c r="J11" s="16">
        <v>405</v>
      </c>
      <c r="K11" s="16">
        <v>48</v>
      </c>
      <c r="L11" s="16">
        <v>28061</v>
      </c>
    </row>
    <row r="12" spans="1:12" ht="10.5" x14ac:dyDescent="0.25">
      <c r="A12" s="42">
        <v>8</v>
      </c>
      <c r="B12" s="15" t="s">
        <v>138</v>
      </c>
      <c r="C12" s="16">
        <v>1239</v>
      </c>
      <c r="D12" s="16">
        <v>1171</v>
      </c>
      <c r="E12" s="16">
        <v>1171</v>
      </c>
      <c r="F12" s="16">
        <v>800</v>
      </c>
      <c r="G12" s="16">
        <v>590</v>
      </c>
      <c r="H12" s="16">
        <v>340</v>
      </c>
      <c r="I12" s="16">
        <v>182</v>
      </c>
      <c r="J12" s="16">
        <v>37</v>
      </c>
      <c r="K12" s="16">
        <v>9</v>
      </c>
      <c r="L12" s="16">
        <v>5531</v>
      </c>
    </row>
    <row r="13" spans="1:12" ht="10.5" x14ac:dyDescent="0.25">
      <c r="A13" s="42">
        <v>9</v>
      </c>
      <c r="B13" s="15" t="s">
        <v>106</v>
      </c>
      <c r="C13" s="16">
        <v>9608</v>
      </c>
      <c r="D13" s="16">
        <v>8324</v>
      </c>
      <c r="E13" s="16">
        <v>7593</v>
      </c>
      <c r="F13" s="16">
        <v>5747</v>
      </c>
      <c r="G13" s="16">
        <v>4080</v>
      </c>
      <c r="H13" s="16">
        <v>2736</v>
      </c>
      <c r="I13" s="16">
        <v>1608</v>
      </c>
      <c r="J13" s="16">
        <v>548</v>
      </c>
      <c r="K13" s="16">
        <v>74</v>
      </c>
      <c r="L13" s="16">
        <v>40312</v>
      </c>
    </row>
    <row r="14" spans="1:12" ht="10.5" x14ac:dyDescent="0.25">
      <c r="A14" s="42">
        <v>10</v>
      </c>
      <c r="B14" s="15" t="s">
        <v>107</v>
      </c>
      <c r="C14" s="16">
        <v>11259</v>
      </c>
      <c r="D14" s="16">
        <v>9878</v>
      </c>
      <c r="E14" s="16">
        <v>8429</v>
      </c>
      <c r="F14" s="16">
        <v>5803</v>
      </c>
      <c r="G14" s="16">
        <v>3914</v>
      </c>
      <c r="H14" s="16">
        <v>2292</v>
      </c>
      <c r="I14" s="16">
        <v>1051</v>
      </c>
      <c r="J14" s="16">
        <v>286</v>
      </c>
      <c r="K14" s="16">
        <v>30</v>
      </c>
      <c r="L14" s="16">
        <v>42942</v>
      </c>
    </row>
    <row r="15" spans="1:12" ht="10.5" x14ac:dyDescent="0.25">
      <c r="A15" s="42">
        <v>11</v>
      </c>
      <c r="B15" s="15" t="s">
        <v>146</v>
      </c>
      <c r="C15" s="16">
        <v>536</v>
      </c>
      <c r="D15" s="16">
        <v>485</v>
      </c>
      <c r="E15" s="16">
        <v>455</v>
      </c>
      <c r="F15" s="16">
        <v>284</v>
      </c>
      <c r="G15" s="16">
        <v>268</v>
      </c>
      <c r="H15" s="16">
        <v>155</v>
      </c>
      <c r="I15" s="16">
        <v>99</v>
      </c>
      <c r="J15" s="16">
        <v>31</v>
      </c>
      <c r="K15" s="16">
        <v>3</v>
      </c>
      <c r="L15" s="16">
        <v>2320</v>
      </c>
    </row>
    <row r="16" spans="1:12" ht="10.5" x14ac:dyDescent="0.25">
      <c r="A16" s="42">
        <v>12</v>
      </c>
      <c r="B16" s="15" t="s">
        <v>147</v>
      </c>
      <c r="C16" s="16">
        <v>2931</v>
      </c>
      <c r="D16" s="16">
        <v>2752</v>
      </c>
      <c r="E16" s="16">
        <v>2392</v>
      </c>
      <c r="F16" s="16">
        <v>1874</v>
      </c>
      <c r="G16" s="16">
        <v>1327</v>
      </c>
      <c r="H16" s="16">
        <v>810</v>
      </c>
      <c r="I16" s="16">
        <v>357</v>
      </c>
      <c r="J16" s="16">
        <v>101</v>
      </c>
      <c r="K16" s="16">
        <v>17</v>
      </c>
      <c r="L16" s="16">
        <v>12554</v>
      </c>
    </row>
    <row r="17" spans="1:12" ht="10.5" x14ac:dyDescent="0.25">
      <c r="A17" s="42">
        <v>13</v>
      </c>
      <c r="B17" s="15" t="s">
        <v>148</v>
      </c>
      <c r="C17" s="16">
        <v>5500</v>
      </c>
      <c r="D17" s="16">
        <v>4582</v>
      </c>
      <c r="E17" s="16">
        <v>4125</v>
      </c>
      <c r="F17" s="16">
        <v>2892</v>
      </c>
      <c r="G17" s="16">
        <v>1744</v>
      </c>
      <c r="H17" s="16">
        <v>929</v>
      </c>
      <c r="I17" s="16">
        <v>434</v>
      </c>
      <c r="J17" s="16">
        <v>124</v>
      </c>
      <c r="K17" s="16">
        <v>11</v>
      </c>
      <c r="L17" s="16">
        <v>20336</v>
      </c>
    </row>
    <row r="18" spans="1:12" ht="10.5" x14ac:dyDescent="0.25">
      <c r="A18" s="42">
        <v>14</v>
      </c>
      <c r="B18" s="15" t="s">
        <v>108</v>
      </c>
      <c r="C18" s="16">
        <v>16748</v>
      </c>
      <c r="D18" s="16">
        <v>13197</v>
      </c>
      <c r="E18" s="16">
        <v>10463</v>
      </c>
      <c r="F18" s="16">
        <v>7110</v>
      </c>
      <c r="G18" s="16">
        <v>4605</v>
      </c>
      <c r="H18" s="16">
        <v>2658</v>
      </c>
      <c r="I18" s="16">
        <v>1216</v>
      </c>
      <c r="J18" s="16">
        <v>296</v>
      </c>
      <c r="K18" s="16">
        <v>38</v>
      </c>
      <c r="L18" s="16">
        <v>56331</v>
      </c>
    </row>
    <row r="19" spans="1:12" ht="10.5" x14ac:dyDescent="0.25">
      <c r="A19" s="42">
        <v>15</v>
      </c>
      <c r="B19" s="15" t="s">
        <v>149</v>
      </c>
      <c r="C19" s="16">
        <v>1086</v>
      </c>
      <c r="D19" s="16">
        <v>1148</v>
      </c>
      <c r="E19" s="16">
        <v>1113</v>
      </c>
      <c r="F19" s="16">
        <v>841</v>
      </c>
      <c r="G19" s="16">
        <v>591</v>
      </c>
      <c r="H19" s="16">
        <v>316</v>
      </c>
      <c r="I19" s="16">
        <v>143</v>
      </c>
      <c r="J19" s="16">
        <v>37</v>
      </c>
      <c r="K19" s="16">
        <v>0</v>
      </c>
      <c r="L19" s="16">
        <v>5279</v>
      </c>
    </row>
    <row r="20" spans="1:12" ht="10.5" x14ac:dyDescent="0.25">
      <c r="A20" s="42">
        <v>16</v>
      </c>
      <c r="B20" s="15" t="s">
        <v>150</v>
      </c>
      <c r="C20" s="16">
        <v>1646</v>
      </c>
      <c r="D20" s="16">
        <v>1639</v>
      </c>
      <c r="E20" s="16">
        <v>1428</v>
      </c>
      <c r="F20" s="16">
        <v>975</v>
      </c>
      <c r="G20" s="16">
        <v>680</v>
      </c>
      <c r="H20" s="16">
        <v>416</v>
      </c>
      <c r="I20" s="16">
        <v>187</v>
      </c>
      <c r="J20" s="16">
        <v>41</v>
      </c>
      <c r="K20" s="16">
        <v>7</v>
      </c>
      <c r="L20" s="16">
        <v>7025</v>
      </c>
    </row>
    <row r="21" spans="1:12" ht="10.5" x14ac:dyDescent="0.25">
      <c r="A21" s="42">
        <v>17</v>
      </c>
      <c r="B21" s="15" t="s">
        <v>151</v>
      </c>
      <c r="C21" s="16">
        <v>1285</v>
      </c>
      <c r="D21" s="16">
        <v>1128</v>
      </c>
      <c r="E21" s="16">
        <v>1020</v>
      </c>
      <c r="F21" s="16">
        <v>788</v>
      </c>
      <c r="G21" s="16">
        <v>538</v>
      </c>
      <c r="H21" s="16">
        <v>340</v>
      </c>
      <c r="I21" s="16">
        <v>145</v>
      </c>
      <c r="J21" s="16">
        <v>28</v>
      </c>
      <c r="K21" s="16">
        <v>0</v>
      </c>
      <c r="L21" s="16">
        <v>5286</v>
      </c>
    </row>
    <row r="22" spans="1:12" ht="10.5" x14ac:dyDescent="0.25">
      <c r="A22" s="42">
        <v>18</v>
      </c>
      <c r="B22" s="15" t="s">
        <v>109</v>
      </c>
      <c r="C22" s="16">
        <v>7064</v>
      </c>
      <c r="D22" s="16">
        <v>5701</v>
      </c>
      <c r="E22" s="16">
        <v>4867</v>
      </c>
      <c r="F22" s="16">
        <v>3920</v>
      </c>
      <c r="G22" s="16">
        <v>3439</v>
      </c>
      <c r="H22" s="16">
        <v>2437</v>
      </c>
      <c r="I22" s="16">
        <v>1201</v>
      </c>
      <c r="J22" s="16">
        <v>278</v>
      </c>
      <c r="K22" s="16">
        <v>31</v>
      </c>
      <c r="L22" s="16">
        <v>28939</v>
      </c>
    </row>
    <row r="23" spans="1:12" ht="10.5" x14ac:dyDescent="0.25">
      <c r="A23" s="42">
        <v>19</v>
      </c>
      <c r="B23" s="15" t="s">
        <v>152</v>
      </c>
      <c r="C23" s="16">
        <v>4229</v>
      </c>
      <c r="D23" s="16">
        <v>4345</v>
      </c>
      <c r="E23" s="16">
        <v>4316</v>
      </c>
      <c r="F23" s="16">
        <v>3039</v>
      </c>
      <c r="G23" s="16">
        <v>1836</v>
      </c>
      <c r="H23" s="16">
        <v>999</v>
      </c>
      <c r="I23" s="16">
        <v>422</v>
      </c>
      <c r="J23" s="16">
        <v>91</v>
      </c>
      <c r="K23" s="16">
        <v>5</v>
      </c>
      <c r="L23" s="16">
        <v>19281</v>
      </c>
    </row>
    <row r="24" spans="1:12" ht="10.5" x14ac:dyDescent="0.25">
      <c r="A24" s="42">
        <v>20</v>
      </c>
      <c r="B24" s="15" t="s">
        <v>110</v>
      </c>
      <c r="C24" s="16">
        <v>8194</v>
      </c>
      <c r="D24" s="16">
        <v>6797</v>
      </c>
      <c r="E24" s="16">
        <v>6124</v>
      </c>
      <c r="F24" s="16">
        <v>4382</v>
      </c>
      <c r="G24" s="16">
        <v>2855</v>
      </c>
      <c r="H24" s="16">
        <v>1803</v>
      </c>
      <c r="I24" s="16">
        <v>936</v>
      </c>
      <c r="J24" s="16">
        <v>242</v>
      </c>
      <c r="K24" s="16">
        <v>34</v>
      </c>
      <c r="L24" s="16">
        <v>31368</v>
      </c>
    </row>
    <row r="25" spans="1:12" ht="10.5" x14ac:dyDescent="0.25">
      <c r="A25" s="42">
        <v>21</v>
      </c>
      <c r="B25" s="15" t="s">
        <v>153</v>
      </c>
      <c r="C25" s="16">
        <v>883</v>
      </c>
      <c r="D25" s="16">
        <v>926</v>
      </c>
      <c r="E25" s="16">
        <v>824</v>
      </c>
      <c r="F25" s="16">
        <v>612</v>
      </c>
      <c r="G25" s="16">
        <v>459</v>
      </c>
      <c r="H25" s="16">
        <v>252</v>
      </c>
      <c r="I25" s="16">
        <v>124</v>
      </c>
      <c r="J25" s="16">
        <v>32</v>
      </c>
      <c r="K25" s="16">
        <v>7</v>
      </c>
      <c r="L25" s="16">
        <v>4103</v>
      </c>
    </row>
    <row r="26" spans="1:12" ht="10.5" x14ac:dyDescent="0.25">
      <c r="A26" s="42">
        <v>22</v>
      </c>
      <c r="B26" s="15" t="s">
        <v>111</v>
      </c>
      <c r="C26" s="16">
        <v>7607</v>
      </c>
      <c r="D26" s="16">
        <v>6791</v>
      </c>
      <c r="E26" s="16">
        <v>6234</v>
      </c>
      <c r="F26" s="16">
        <v>4099</v>
      </c>
      <c r="G26" s="16">
        <v>3122</v>
      </c>
      <c r="H26" s="16">
        <v>2169</v>
      </c>
      <c r="I26" s="16">
        <v>1278</v>
      </c>
      <c r="J26" s="16">
        <v>468</v>
      </c>
      <c r="K26" s="16">
        <v>57</v>
      </c>
      <c r="L26" s="16">
        <v>31833</v>
      </c>
    </row>
    <row r="27" spans="1:12" ht="10.5" x14ac:dyDescent="0.25">
      <c r="A27" s="42">
        <v>23</v>
      </c>
      <c r="B27" s="15" t="s">
        <v>154</v>
      </c>
      <c r="C27" s="16">
        <v>1705</v>
      </c>
      <c r="D27" s="16">
        <v>1667</v>
      </c>
      <c r="E27" s="16">
        <v>1393</v>
      </c>
      <c r="F27" s="16">
        <v>898</v>
      </c>
      <c r="G27" s="16">
        <v>645</v>
      </c>
      <c r="H27" s="16">
        <v>357</v>
      </c>
      <c r="I27" s="16">
        <v>196</v>
      </c>
      <c r="J27" s="16">
        <v>39</v>
      </c>
      <c r="K27" s="16">
        <v>7</v>
      </c>
      <c r="L27" s="16">
        <v>6910</v>
      </c>
    </row>
    <row r="28" spans="1:12" ht="10.5" x14ac:dyDescent="0.25">
      <c r="A28" s="42">
        <v>24</v>
      </c>
      <c r="B28" s="15" t="s">
        <v>155</v>
      </c>
      <c r="C28" s="16">
        <v>1566</v>
      </c>
      <c r="D28" s="16">
        <v>1433</v>
      </c>
      <c r="E28" s="16">
        <v>1137</v>
      </c>
      <c r="F28" s="16">
        <v>649</v>
      </c>
      <c r="G28" s="16">
        <v>361</v>
      </c>
      <c r="H28" s="16">
        <v>158</v>
      </c>
      <c r="I28" s="16">
        <v>75</v>
      </c>
      <c r="J28" s="16">
        <v>22</v>
      </c>
      <c r="K28" s="16">
        <v>0</v>
      </c>
      <c r="L28" s="16">
        <v>5395</v>
      </c>
    </row>
    <row r="29" spans="1:12" ht="10.5" x14ac:dyDescent="0.25">
      <c r="A29" s="42">
        <v>25</v>
      </c>
      <c r="B29" s="15" t="s">
        <v>112</v>
      </c>
      <c r="C29" s="16">
        <v>7692</v>
      </c>
      <c r="D29" s="16">
        <v>7120</v>
      </c>
      <c r="E29" s="16">
        <v>6420</v>
      </c>
      <c r="F29" s="16">
        <v>4372</v>
      </c>
      <c r="G29" s="16">
        <v>3126</v>
      </c>
      <c r="H29" s="16">
        <v>1859</v>
      </c>
      <c r="I29" s="16">
        <v>969</v>
      </c>
      <c r="J29" s="16">
        <v>248</v>
      </c>
      <c r="K29" s="16">
        <v>16</v>
      </c>
      <c r="L29" s="16">
        <v>31830</v>
      </c>
    </row>
    <row r="30" spans="1:12" ht="10.5" x14ac:dyDescent="0.25">
      <c r="A30" s="42">
        <v>26</v>
      </c>
      <c r="B30" s="15" t="s">
        <v>113</v>
      </c>
      <c r="C30" s="16">
        <v>8132</v>
      </c>
      <c r="D30" s="16">
        <v>7107</v>
      </c>
      <c r="E30" s="16">
        <v>6259</v>
      </c>
      <c r="F30" s="16">
        <v>4688</v>
      </c>
      <c r="G30" s="16">
        <v>3408</v>
      </c>
      <c r="H30" s="16">
        <v>2070</v>
      </c>
      <c r="I30" s="16">
        <v>1009</v>
      </c>
      <c r="J30" s="16">
        <v>275</v>
      </c>
      <c r="K30" s="16">
        <v>40</v>
      </c>
      <c r="L30" s="16">
        <v>32997</v>
      </c>
    </row>
    <row r="31" spans="1:12" ht="10.5" x14ac:dyDescent="0.25">
      <c r="A31" s="42">
        <v>27</v>
      </c>
      <c r="B31" s="15" t="s">
        <v>114</v>
      </c>
      <c r="C31" s="16">
        <v>16140</v>
      </c>
      <c r="D31" s="16">
        <v>15470</v>
      </c>
      <c r="E31" s="16">
        <v>14215</v>
      </c>
      <c r="F31" s="16">
        <v>9905</v>
      </c>
      <c r="G31" s="16">
        <v>6800</v>
      </c>
      <c r="H31" s="16">
        <v>4070</v>
      </c>
      <c r="I31" s="16">
        <v>2128</v>
      </c>
      <c r="J31" s="16">
        <v>591</v>
      </c>
      <c r="K31" s="16">
        <v>61</v>
      </c>
      <c r="L31" s="16">
        <v>69378</v>
      </c>
    </row>
    <row r="32" spans="1:12" ht="10.5" x14ac:dyDescent="0.25">
      <c r="A32" s="42">
        <v>28</v>
      </c>
      <c r="B32" s="15" t="s">
        <v>115</v>
      </c>
      <c r="C32" s="16">
        <v>4189</v>
      </c>
      <c r="D32" s="16">
        <v>3830</v>
      </c>
      <c r="E32" s="16">
        <v>3384</v>
      </c>
      <c r="F32" s="16">
        <v>2486</v>
      </c>
      <c r="G32" s="16">
        <v>1773</v>
      </c>
      <c r="H32" s="16">
        <v>1011</v>
      </c>
      <c r="I32" s="16">
        <v>485</v>
      </c>
      <c r="J32" s="16">
        <v>147</v>
      </c>
      <c r="K32" s="16">
        <v>12</v>
      </c>
      <c r="L32" s="16">
        <v>17311</v>
      </c>
    </row>
    <row r="33" spans="1:12" ht="10.5" x14ac:dyDescent="0.25">
      <c r="A33" s="42">
        <v>29</v>
      </c>
      <c r="B33" s="15" t="s">
        <v>156</v>
      </c>
      <c r="C33" s="16">
        <v>1518</v>
      </c>
      <c r="D33" s="16">
        <v>1576</v>
      </c>
      <c r="E33" s="16">
        <v>1308</v>
      </c>
      <c r="F33" s="16">
        <v>817</v>
      </c>
      <c r="G33" s="16">
        <v>490</v>
      </c>
      <c r="H33" s="16">
        <v>284</v>
      </c>
      <c r="I33" s="16">
        <v>135</v>
      </c>
      <c r="J33" s="16">
        <v>42</v>
      </c>
      <c r="K33" s="16">
        <v>6</v>
      </c>
      <c r="L33" s="16">
        <v>6174</v>
      </c>
    </row>
    <row r="34" spans="1:12" ht="10.5" x14ac:dyDescent="0.25">
      <c r="A34" s="42">
        <v>30</v>
      </c>
      <c r="B34" s="15" t="s">
        <v>157</v>
      </c>
      <c r="C34" s="16">
        <v>491</v>
      </c>
      <c r="D34" s="16">
        <v>415</v>
      </c>
      <c r="E34" s="16">
        <v>369</v>
      </c>
      <c r="F34" s="16">
        <v>314</v>
      </c>
      <c r="G34" s="16">
        <v>224</v>
      </c>
      <c r="H34" s="16">
        <v>163</v>
      </c>
      <c r="I34" s="16">
        <v>87</v>
      </c>
      <c r="J34" s="16">
        <v>28</v>
      </c>
      <c r="K34" s="16">
        <v>3</v>
      </c>
      <c r="L34" s="16">
        <v>2096</v>
      </c>
    </row>
    <row r="35" spans="1:12" ht="10.5" x14ac:dyDescent="0.25">
      <c r="A35" s="42">
        <v>31</v>
      </c>
      <c r="B35" s="15" t="s">
        <v>116</v>
      </c>
      <c r="C35" s="16">
        <v>5313</v>
      </c>
      <c r="D35" s="16">
        <v>4351</v>
      </c>
      <c r="E35" s="16">
        <v>3699</v>
      </c>
      <c r="F35" s="16">
        <v>2598</v>
      </c>
      <c r="G35" s="16">
        <v>1950</v>
      </c>
      <c r="H35" s="16">
        <v>1325</v>
      </c>
      <c r="I35" s="16">
        <v>614</v>
      </c>
      <c r="J35" s="16">
        <v>157</v>
      </c>
      <c r="K35" s="16">
        <v>15</v>
      </c>
      <c r="L35" s="16">
        <v>20033</v>
      </c>
    </row>
    <row r="36" spans="1:12" ht="10.5" x14ac:dyDescent="0.25">
      <c r="A36" s="42">
        <v>32</v>
      </c>
      <c r="B36" s="15" t="s">
        <v>139</v>
      </c>
      <c r="C36" s="16">
        <v>1399</v>
      </c>
      <c r="D36" s="16">
        <v>1191</v>
      </c>
      <c r="E36" s="16">
        <v>1077</v>
      </c>
      <c r="F36" s="16">
        <v>806</v>
      </c>
      <c r="G36" s="16">
        <v>617</v>
      </c>
      <c r="H36" s="16">
        <v>400</v>
      </c>
      <c r="I36" s="16">
        <v>207</v>
      </c>
      <c r="J36" s="16">
        <v>41</v>
      </c>
      <c r="K36" s="16">
        <v>4</v>
      </c>
      <c r="L36" s="16">
        <v>5742</v>
      </c>
    </row>
    <row r="37" spans="1:12" ht="10.5" x14ac:dyDescent="0.25">
      <c r="A37" s="42">
        <v>33</v>
      </c>
      <c r="B37" s="15" t="s">
        <v>117</v>
      </c>
      <c r="C37" s="16">
        <v>11177</v>
      </c>
      <c r="D37" s="16">
        <v>8954</v>
      </c>
      <c r="E37" s="16">
        <v>7304</v>
      </c>
      <c r="F37" s="16">
        <v>4885</v>
      </c>
      <c r="G37" s="16">
        <v>3007</v>
      </c>
      <c r="H37" s="16">
        <v>1667</v>
      </c>
      <c r="I37" s="16">
        <v>660</v>
      </c>
      <c r="J37" s="16">
        <v>124</v>
      </c>
      <c r="K37" s="16">
        <v>15</v>
      </c>
      <c r="L37" s="16">
        <v>37799</v>
      </c>
    </row>
    <row r="38" spans="1:12" ht="10.5" x14ac:dyDescent="0.25">
      <c r="A38" s="42">
        <v>34</v>
      </c>
      <c r="B38" s="15" t="s">
        <v>158</v>
      </c>
      <c r="C38" s="16">
        <v>1438</v>
      </c>
      <c r="D38" s="16">
        <v>1296</v>
      </c>
      <c r="E38" s="16">
        <v>1177</v>
      </c>
      <c r="F38" s="16">
        <v>773</v>
      </c>
      <c r="G38" s="16">
        <v>458</v>
      </c>
      <c r="H38" s="16">
        <v>236</v>
      </c>
      <c r="I38" s="16">
        <v>128</v>
      </c>
      <c r="J38" s="16">
        <v>31</v>
      </c>
      <c r="K38" s="16">
        <v>9</v>
      </c>
      <c r="L38" s="16">
        <v>5542</v>
      </c>
    </row>
    <row r="39" spans="1:12" ht="10.5" x14ac:dyDescent="0.25">
      <c r="A39" s="42">
        <v>35</v>
      </c>
      <c r="B39" s="15" t="s">
        <v>118</v>
      </c>
      <c r="C39" s="16">
        <v>9216</v>
      </c>
      <c r="D39" s="16">
        <v>8080</v>
      </c>
      <c r="E39" s="16">
        <v>7307</v>
      </c>
      <c r="F39" s="16">
        <v>5503</v>
      </c>
      <c r="G39" s="16">
        <v>4034</v>
      </c>
      <c r="H39" s="16">
        <v>2608</v>
      </c>
      <c r="I39" s="16">
        <v>1356</v>
      </c>
      <c r="J39" s="16">
        <v>372</v>
      </c>
      <c r="K39" s="16">
        <v>65</v>
      </c>
      <c r="L39" s="16">
        <v>38536</v>
      </c>
    </row>
    <row r="40" spans="1:12" ht="10.5" x14ac:dyDescent="0.25">
      <c r="A40" s="42">
        <v>36</v>
      </c>
      <c r="B40" s="15" t="s">
        <v>119</v>
      </c>
      <c r="C40" s="16">
        <v>9913</v>
      </c>
      <c r="D40" s="16">
        <v>8618</v>
      </c>
      <c r="E40" s="16">
        <v>7381</v>
      </c>
      <c r="F40" s="16">
        <v>5154</v>
      </c>
      <c r="G40" s="16">
        <v>3742</v>
      </c>
      <c r="H40" s="16">
        <v>2152</v>
      </c>
      <c r="I40" s="16">
        <v>1051</v>
      </c>
      <c r="J40" s="16">
        <v>294</v>
      </c>
      <c r="K40" s="16">
        <v>46</v>
      </c>
      <c r="L40" s="16">
        <v>38343</v>
      </c>
    </row>
    <row r="41" spans="1:12" ht="10.5" x14ac:dyDescent="0.25">
      <c r="A41" s="42">
        <v>37</v>
      </c>
      <c r="B41" s="15" t="s">
        <v>120</v>
      </c>
      <c r="C41" s="16">
        <v>5346</v>
      </c>
      <c r="D41" s="16">
        <v>4941</v>
      </c>
      <c r="E41" s="16">
        <v>4376</v>
      </c>
      <c r="F41" s="16">
        <v>2986</v>
      </c>
      <c r="G41" s="16">
        <v>2078</v>
      </c>
      <c r="H41" s="16">
        <v>1164</v>
      </c>
      <c r="I41" s="16">
        <v>611</v>
      </c>
      <c r="J41" s="16">
        <v>150</v>
      </c>
      <c r="K41" s="16">
        <v>18</v>
      </c>
      <c r="L41" s="16">
        <v>21674</v>
      </c>
    </row>
    <row r="42" spans="1:12" ht="10.5" x14ac:dyDescent="0.25">
      <c r="A42" s="42">
        <v>38</v>
      </c>
      <c r="B42" s="15" t="s">
        <v>159</v>
      </c>
      <c r="C42" s="16">
        <v>781</v>
      </c>
      <c r="D42" s="16">
        <v>679</v>
      </c>
      <c r="E42" s="16">
        <v>620</v>
      </c>
      <c r="F42" s="16">
        <v>401</v>
      </c>
      <c r="G42" s="16">
        <v>244</v>
      </c>
      <c r="H42" s="16">
        <v>182</v>
      </c>
      <c r="I42" s="16">
        <v>87</v>
      </c>
      <c r="J42" s="16">
        <v>36</v>
      </c>
      <c r="K42" s="16">
        <v>0</v>
      </c>
      <c r="L42" s="16">
        <v>3036</v>
      </c>
    </row>
    <row r="43" spans="1:12" ht="10.5" x14ac:dyDescent="0.25">
      <c r="A43" s="42">
        <v>39</v>
      </c>
      <c r="B43" s="15" t="s">
        <v>160</v>
      </c>
      <c r="C43" s="16">
        <v>3432</v>
      </c>
      <c r="D43" s="16">
        <v>3043</v>
      </c>
      <c r="E43" s="16">
        <v>2895</v>
      </c>
      <c r="F43" s="16">
        <v>1925</v>
      </c>
      <c r="G43" s="16">
        <v>1070</v>
      </c>
      <c r="H43" s="16">
        <v>554</v>
      </c>
      <c r="I43" s="16">
        <v>253</v>
      </c>
      <c r="J43" s="16">
        <v>84</v>
      </c>
      <c r="K43" s="16">
        <v>10</v>
      </c>
      <c r="L43" s="16">
        <v>13267</v>
      </c>
    </row>
    <row r="44" spans="1:12" ht="10.5" x14ac:dyDescent="0.25">
      <c r="A44" s="42">
        <v>40</v>
      </c>
      <c r="B44" s="15" t="s">
        <v>121</v>
      </c>
      <c r="C44" s="16">
        <v>7652</v>
      </c>
      <c r="D44" s="16">
        <v>6664</v>
      </c>
      <c r="E44" s="16">
        <v>6399</v>
      </c>
      <c r="F44" s="16">
        <v>5508</v>
      </c>
      <c r="G44" s="16">
        <v>4645</v>
      </c>
      <c r="H44" s="16">
        <v>2806</v>
      </c>
      <c r="I44" s="16">
        <v>1370</v>
      </c>
      <c r="J44" s="16">
        <v>331</v>
      </c>
      <c r="K44" s="16">
        <v>58</v>
      </c>
      <c r="L44" s="16">
        <v>35426</v>
      </c>
    </row>
    <row r="45" spans="1:12" ht="10.5" x14ac:dyDescent="0.25">
      <c r="A45" s="42">
        <v>41</v>
      </c>
      <c r="B45" s="15" t="s">
        <v>161</v>
      </c>
      <c r="C45" s="16">
        <v>941</v>
      </c>
      <c r="D45" s="16">
        <v>873</v>
      </c>
      <c r="E45" s="16">
        <v>768</v>
      </c>
      <c r="F45" s="16">
        <v>475</v>
      </c>
      <c r="G45" s="16">
        <v>285</v>
      </c>
      <c r="H45" s="16">
        <v>148</v>
      </c>
      <c r="I45" s="16">
        <v>68</v>
      </c>
      <c r="J45" s="16">
        <v>20</v>
      </c>
      <c r="K45" s="16">
        <v>3</v>
      </c>
      <c r="L45" s="16">
        <v>3585</v>
      </c>
    </row>
    <row r="46" spans="1:12" ht="10.5" x14ac:dyDescent="0.25">
      <c r="A46" s="42">
        <v>42</v>
      </c>
      <c r="B46" s="15" t="s">
        <v>122</v>
      </c>
      <c r="C46" s="16">
        <v>3917</v>
      </c>
      <c r="D46" s="16">
        <v>3011</v>
      </c>
      <c r="E46" s="16">
        <v>2244</v>
      </c>
      <c r="F46" s="16">
        <v>1462</v>
      </c>
      <c r="G46" s="16">
        <v>1217</v>
      </c>
      <c r="H46" s="16">
        <v>797</v>
      </c>
      <c r="I46" s="16">
        <v>418</v>
      </c>
      <c r="J46" s="16">
        <v>123</v>
      </c>
      <c r="K46" s="16">
        <v>6</v>
      </c>
      <c r="L46" s="16">
        <v>13191</v>
      </c>
    </row>
    <row r="47" spans="1:12" ht="10.5" x14ac:dyDescent="0.25">
      <c r="A47" s="42">
        <v>43</v>
      </c>
      <c r="B47" s="15" t="s">
        <v>123</v>
      </c>
      <c r="C47" s="16">
        <v>6513</v>
      </c>
      <c r="D47" s="16">
        <v>5608</v>
      </c>
      <c r="E47" s="16">
        <v>5152</v>
      </c>
      <c r="F47" s="16">
        <v>3915</v>
      </c>
      <c r="G47" s="16">
        <v>2663</v>
      </c>
      <c r="H47" s="16">
        <v>1734</v>
      </c>
      <c r="I47" s="16">
        <v>866</v>
      </c>
      <c r="J47" s="16">
        <v>253</v>
      </c>
      <c r="K47" s="16">
        <v>35</v>
      </c>
      <c r="L47" s="16">
        <v>26737</v>
      </c>
    </row>
    <row r="48" spans="1:12" ht="10.5" x14ac:dyDescent="0.25">
      <c r="A48" s="42">
        <v>44</v>
      </c>
      <c r="B48" s="15" t="s">
        <v>124</v>
      </c>
      <c r="C48" s="16">
        <v>4309</v>
      </c>
      <c r="D48" s="16">
        <v>3535</v>
      </c>
      <c r="E48" s="16">
        <v>3059</v>
      </c>
      <c r="F48" s="16">
        <v>1911</v>
      </c>
      <c r="G48" s="16">
        <v>1232</v>
      </c>
      <c r="H48" s="16">
        <v>650</v>
      </c>
      <c r="I48" s="16">
        <v>389</v>
      </c>
      <c r="J48" s="16">
        <v>130</v>
      </c>
      <c r="K48" s="16">
        <v>13</v>
      </c>
      <c r="L48" s="16">
        <v>15226</v>
      </c>
    </row>
    <row r="49" spans="1:12" ht="10.5" x14ac:dyDescent="0.25">
      <c r="A49" s="42">
        <v>45</v>
      </c>
      <c r="B49" s="15" t="s">
        <v>125</v>
      </c>
      <c r="C49" s="16">
        <v>6951</v>
      </c>
      <c r="D49" s="16">
        <v>6016</v>
      </c>
      <c r="E49" s="16">
        <v>4733</v>
      </c>
      <c r="F49" s="16">
        <v>2768</v>
      </c>
      <c r="G49" s="16">
        <v>1551</v>
      </c>
      <c r="H49" s="16">
        <v>743</v>
      </c>
      <c r="I49" s="16">
        <v>323</v>
      </c>
      <c r="J49" s="16">
        <v>70</v>
      </c>
      <c r="K49" s="16">
        <v>16</v>
      </c>
      <c r="L49" s="16">
        <v>23169</v>
      </c>
    </row>
    <row r="50" spans="1:12" ht="10.5" x14ac:dyDescent="0.25">
      <c r="A50" s="42">
        <v>46</v>
      </c>
      <c r="B50" s="15" t="s">
        <v>140</v>
      </c>
      <c r="C50" s="16">
        <v>3787</v>
      </c>
      <c r="D50" s="16">
        <v>3167</v>
      </c>
      <c r="E50" s="16">
        <v>2967</v>
      </c>
      <c r="F50" s="16">
        <v>1995</v>
      </c>
      <c r="G50" s="16">
        <v>1513</v>
      </c>
      <c r="H50" s="16">
        <v>910</v>
      </c>
      <c r="I50" s="16">
        <v>442</v>
      </c>
      <c r="J50" s="16">
        <v>151</v>
      </c>
      <c r="K50" s="16">
        <v>24</v>
      </c>
      <c r="L50" s="16">
        <v>14962</v>
      </c>
    </row>
    <row r="51" spans="1:12" ht="10.5" x14ac:dyDescent="0.25">
      <c r="A51" s="42">
        <v>47</v>
      </c>
      <c r="B51" s="15" t="s">
        <v>162</v>
      </c>
      <c r="C51" s="16">
        <v>2863</v>
      </c>
      <c r="D51" s="16">
        <v>2427</v>
      </c>
      <c r="E51" s="16">
        <v>2061</v>
      </c>
      <c r="F51" s="16">
        <v>1402</v>
      </c>
      <c r="G51" s="16">
        <v>786</v>
      </c>
      <c r="H51" s="16">
        <v>455</v>
      </c>
      <c r="I51" s="16">
        <v>220</v>
      </c>
      <c r="J51" s="16">
        <v>48</v>
      </c>
      <c r="K51" s="16">
        <v>3</v>
      </c>
      <c r="L51" s="16">
        <v>10267</v>
      </c>
    </row>
    <row r="52" spans="1:12" ht="10.5" x14ac:dyDescent="0.25">
      <c r="A52" s="42">
        <v>48</v>
      </c>
      <c r="B52" s="15" t="s">
        <v>163</v>
      </c>
      <c r="C52" s="16">
        <v>2290</v>
      </c>
      <c r="D52" s="16">
        <v>2322</v>
      </c>
      <c r="E52" s="16">
        <v>2259</v>
      </c>
      <c r="F52" s="16">
        <v>1616</v>
      </c>
      <c r="G52" s="16">
        <v>1124</v>
      </c>
      <c r="H52" s="16">
        <v>643</v>
      </c>
      <c r="I52" s="16">
        <v>302</v>
      </c>
      <c r="J52" s="16">
        <v>88</v>
      </c>
      <c r="K52" s="16">
        <v>13</v>
      </c>
      <c r="L52" s="16">
        <v>10655</v>
      </c>
    </row>
    <row r="53" spans="1:12" ht="10.5" x14ac:dyDescent="0.25">
      <c r="A53" s="42">
        <v>49</v>
      </c>
      <c r="B53" s="15" t="s">
        <v>126</v>
      </c>
      <c r="C53" s="16">
        <v>9399</v>
      </c>
      <c r="D53" s="16">
        <v>8471</v>
      </c>
      <c r="E53" s="16">
        <v>7804</v>
      </c>
      <c r="F53" s="16">
        <v>6645</v>
      </c>
      <c r="G53" s="16">
        <v>5623</v>
      </c>
      <c r="H53" s="16">
        <v>3722</v>
      </c>
      <c r="I53" s="16">
        <v>1922</v>
      </c>
      <c r="J53" s="16">
        <v>503</v>
      </c>
      <c r="K53" s="16">
        <v>68</v>
      </c>
      <c r="L53" s="16">
        <v>44147</v>
      </c>
    </row>
    <row r="54" spans="1:12" ht="10.5" x14ac:dyDescent="0.25">
      <c r="A54" s="42">
        <v>50</v>
      </c>
      <c r="B54" s="15" t="s">
        <v>127</v>
      </c>
      <c r="C54" s="16">
        <v>6734</v>
      </c>
      <c r="D54" s="16">
        <v>5769</v>
      </c>
      <c r="E54" s="16">
        <v>5103</v>
      </c>
      <c r="F54" s="16">
        <v>3839</v>
      </c>
      <c r="G54" s="16">
        <v>3074</v>
      </c>
      <c r="H54" s="16">
        <v>2002</v>
      </c>
      <c r="I54" s="16">
        <v>955</v>
      </c>
      <c r="J54" s="16">
        <v>285</v>
      </c>
      <c r="K54" s="16">
        <v>37</v>
      </c>
      <c r="L54" s="16">
        <v>27799</v>
      </c>
    </row>
    <row r="55" spans="1:12" ht="10.5" x14ac:dyDescent="0.25">
      <c r="A55" s="42">
        <v>51</v>
      </c>
      <c r="B55" s="15" t="s">
        <v>164</v>
      </c>
      <c r="C55" s="16">
        <v>2227</v>
      </c>
      <c r="D55" s="16">
        <v>2020</v>
      </c>
      <c r="E55" s="16">
        <v>1876</v>
      </c>
      <c r="F55" s="16">
        <v>1211</v>
      </c>
      <c r="G55" s="16">
        <v>652</v>
      </c>
      <c r="H55" s="16">
        <v>380</v>
      </c>
      <c r="I55" s="16">
        <v>184</v>
      </c>
      <c r="J55" s="16">
        <v>62</v>
      </c>
      <c r="K55" s="16">
        <v>4</v>
      </c>
      <c r="L55" s="16">
        <v>8609</v>
      </c>
    </row>
    <row r="56" spans="1:12" ht="10.5" x14ac:dyDescent="0.25">
      <c r="A56" s="42">
        <v>52</v>
      </c>
      <c r="B56" s="15" t="s">
        <v>128</v>
      </c>
      <c r="C56" s="16">
        <v>7241</v>
      </c>
      <c r="D56" s="16">
        <v>5714</v>
      </c>
      <c r="E56" s="16">
        <v>4877</v>
      </c>
      <c r="F56" s="16">
        <v>3817</v>
      </c>
      <c r="G56" s="16">
        <v>3763</v>
      </c>
      <c r="H56" s="16">
        <v>2821</v>
      </c>
      <c r="I56" s="16">
        <v>1468</v>
      </c>
      <c r="J56" s="16">
        <v>356</v>
      </c>
      <c r="K56" s="16">
        <v>33</v>
      </c>
      <c r="L56" s="16">
        <v>30100</v>
      </c>
    </row>
    <row r="57" spans="1:12" ht="10.5" x14ac:dyDescent="0.25">
      <c r="A57" s="42">
        <v>53</v>
      </c>
      <c r="B57" s="15" t="s">
        <v>165</v>
      </c>
      <c r="C57" s="16">
        <v>11865</v>
      </c>
      <c r="D57" s="16">
        <v>11965</v>
      </c>
      <c r="E57" s="16">
        <v>12153</v>
      </c>
      <c r="F57" s="16">
        <v>9562</v>
      </c>
      <c r="G57" s="16">
        <v>6271</v>
      </c>
      <c r="H57" s="16">
        <v>3698</v>
      </c>
      <c r="I57" s="16">
        <v>1802</v>
      </c>
      <c r="J57" s="16">
        <v>462</v>
      </c>
      <c r="K57" s="16">
        <v>67</v>
      </c>
      <c r="L57" s="16">
        <v>57838</v>
      </c>
    </row>
    <row r="58" spans="1:12" ht="10.5" x14ac:dyDescent="0.25">
      <c r="A58" s="42">
        <v>54</v>
      </c>
      <c r="B58" s="15" t="s">
        <v>166</v>
      </c>
      <c r="C58" s="16">
        <v>1728</v>
      </c>
      <c r="D58" s="16">
        <v>1794</v>
      </c>
      <c r="E58" s="16">
        <v>1559</v>
      </c>
      <c r="F58" s="16">
        <v>1063</v>
      </c>
      <c r="G58" s="16">
        <v>692</v>
      </c>
      <c r="H58" s="16">
        <v>371</v>
      </c>
      <c r="I58" s="16">
        <v>197</v>
      </c>
      <c r="J58" s="16">
        <v>76</v>
      </c>
      <c r="K58" s="16">
        <v>4</v>
      </c>
      <c r="L58" s="16">
        <v>7485</v>
      </c>
    </row>
    <row r="59" spans="1:12" ht="10.5" x14ac:dyDescent="0.25">
      <c r="A59" s="42">
        <v>55</v>
      </c>
      <c r="B59" s="15" t="s">
        <v>167</v>
      </c>
      <c r="C59" s="16">
        <v>1287</v>
      </c>
      <c r="D59" s="16">
        <v>1306</v>
      </c>
      <c r="E59" s="16">
        <v>1072</v>
      </c>
      <c r="F59" s="16">
        <v>659</v>
      </c>
      <c r="G59" s="16">
        <v>404</v>
      </c>
      <c r="H59" s="16">
        <v>214</v>
      </c>
      <c r="I59" s="16">
        <v>133</v>
      </c>
      <c r="J59" s="16">
        <v>29</v>
      </c>
      <c r="K59" s="16">
        <v>5</v>
      </c>
      <c r="L59" s="16">
        <v>5106</v>
      </c>
    </row>
    <row r="60" spans="1:12" ht="10.5" x14ac:dyDescent="0.25">
      <c r="A60" s="42">
        <v>56</v>
      </c>
      <c r="B60" s="15" t="s">
        <v>168</v>
      </c>
      <c r="C60" s="16">
        <v>1406</v>
      </c>
      <c r="D60" s="16">
        <v>1285</v>
      </c>
      <c r="E60" s="16">
        <v>1123</v>
      </c>
      <c r="F60" s="16">
        <v>783</v>
      </c>
      <c r="G60" s="16">
        <v>420</v>
      </c>
      <c r="H60" s="16">
        <v>217</v>
      </c>
      <c r="I60" s="16">
        <v>95</v>
      </c>
      <c r="J60" s="16">
        <v>30</v>
      </c>
      <c r="K60" s="16">
        <v>3</v>
      </c>
      <c r="L60" s="16">
        <v>5368</v>
      </c>
    </row>
    <row r="61" spans="1:12" ht="10.5" x14ac:dyDescent="0.25">
      <c r="A61" s="42">
        <v>57</v>
      </c>
      <c r="B61" s="15" t="s">
        <v>169</v>
      </c>
      <c r="C61" s="16">
        <v>4572</v>
      </c>
      <c r="D61" s="16">
        <v>3725</v>
      </c>
      <c r="E61" s="16">
        <v>2919</v>
      </c>
      <c r="F61" s="16">
        <v>1913</v>
      </c>
      <c r="G61" s="16">
        <v>994</v>
      </c>
      <c r="H61" s="16">
        <v>510</v>
      </c>
      <c r="I61" s="16">
        <v>277</v>
      </c>
      <c r="J61" s="16">
        <v>86</v>
      </c>
      <c r="K61" s="16">
        <v>4</v>
      </c>
      <c r="L61" s="16">
        <v>15009</v>
      </c>
    </row>
    <row r="62" spans="1:12" ht="10.5" x14ac:dyDescent="0.25">
      <c r="A62" s="42">
        <v>58</v>
      </c>
      <c r="B62" s="15" t="s">
        <v>170</v>
      </c>
      <c r="C62" s="16">
        <v>977</v>
      </c>
      <c r="D62" s="16">
        <v>946</v>
      </c>
      <c r="E62" s="16">
        <v>859</v>
      </c>
      <c r="F62" s="16">
        <v>644</v>
      </c>
      <c r="G62" s="16">
        <v>376</v>
      </c>
      <c r="H62" s="16">
        <v>220</v>
      </c>
      <c r="I62" s="16">
        <v>126</v>
      </c>
      <c r="J62" s="16">
        <v>34</v>
      </c>
      <c r="K62" s="16">
        <v>8</v>
      </c>
      <c r="L62" s="16">
        <v>4192</v>
      </c>
    </row>
    <row r="63" spans="1:12" ht="10.5" x14ac:dyDescent="0.25">
      <c r="A63" s="42">
        <v>59</v>
      </c>
      <c r="B63" s="15" t="s">
        <v>129</v>
      </c>
      <c r="C63" s="16">
        <v>5389</v>
      </c>
      <c r="D63" s="16">
        <v>4289</v>
      </c>
      <c r="E63" s="16">
        <v>3772</v>
      </c>
      <c r="F63" s="16">
        <v>2626</v>
      </c>
      <c r="G63" s="16">
        <v>1646</v>
      </c>
      <c r="H63" s="16">
        <v>898</v>
      </c>
      <c r="I63" s="16">
        <v>439</v>
      </c>
      <c r="J63" s="16">
        <v>127</v>
      </c>
      <c r="K63" s="16">
        <v>4</v>
      </c>
      <c r="L63" s="16">
        <v>19179</v>
      </c>
    </row>
    <row r="64" spans="1:12" ht="10.5" x14ac:dyDescent="0.25">
      <c r="A64" s="42">
        <v>60</v>
      </c>
      <c r="B64" s="15" t="s">
        <v>171</v>
      </c>
      <c r="C64" s="16">
        <v>655</v>
      </c>
      <c r="D64" s="16">
        <v>681</v>
      </c>
      <c r="E64" s="16">
        <v>617</v>
      </c>
      <c r="F64" s="16">
        <v>397</v>
      </c>
      <c r="G64" s="16">
        <v>208</v>
      </c>
      <c r="H64" s="16">
        <v>132</v>
      </c>
      <c r="I64" s="16">
        <v>43</v>
      </c>
      <c r="J64" s="16">
        <v>15</v>
      </c>
      <c r="K64" s="16">
        <v>0</v>
      </c>
      <c r="L64" s="16">
        <v>2742</v>
      </c>
    </row>
    <row r="65" spans="1:12" ht="10.5" x14ac:dyDescent="0.25">
      <c r="A65" s="42">
        <v>61</v>
      </c>
      <c r="B65" s="15" t="s">
        <v>193</v>
      </c>
      <c r="C65" s="16">
        <v>324</v>
      </c>
      <c r="D65" s="16">
        <v>426</v>
      </c>
      <c r="E65" s="16">
        <v>377</v>
      </c>
      <c r="F65" s="16">
        <v>293</v>
      </c>
      <c r="G65" s="16">
        <v>217</v>
      </c>
      <c r="H65" s="16">
        <v>109</v>
      </c>
      <c r="I65" s="16">
        <v>51</v>
      </c>
      <c r="J65" s="16">
        <v>11</v>
      </c>
      <c r="K65" s="16">
        <v>0</v>
      </c>
      <c r="L65" s="16">
        <v>1805</v>
      </c>
    </row>
    <row r="66" spans="1:12" ht="10.5" x14ac:dyDescent="0.25">
      <c r="A66" s="42">
        <v>62</v>
      </c>
      <c r="B66" s="15" t="s">
        <v>172</v>
      </c>
      <c r="C66" s="16">
        <v>2546</v>
      </c>
      <c r="D66" s="16">
        <v>2518</v>
      </c>
      <c r="E66" s="16">
        <v>2299</v>
      </c>
      <c r="F66" s="16">
        <v>1503</v>
      </c>
      <c r="G66" s="16">
        <v>951</v>
      </c>
      <c r="H66" s="16">
        <v>516</v>
      </c>
      <c r="I66" s="16">
        <v>259</v>
      </c>
      <c r="J66" s="16">
        <v>67</v>
      </c>
      <c r="K66" s="16">
        <v>5</v>
      </c>
      <c r="L66" s="16">
        <v>10668</v>
      </c>
    </row>
    <row r="67" spans="1:12" ht="10.5" x14ac:dyDescent="0.25">
      <c r="A67" s="42">
        <v>63</v>
      </c>
      <c r="B67" s="15" t="s">
        <v>173</v>
      </c>
      <c r="C67" s="16">
        <v>1230</v>
      </c>
      <c r="D67" s="16">
        <v>1251</v>
      </c>
      <c r="E67" s="16">
        <v>1089</v>
      </c>
      <c r="F67" s="16">
        <v>827</v>
      </c>
      <c r="G67" s="16">
        <v>526</v>
      </c>
      <c r="H67" s="16">
        <v>350</v>
      </c>
      <c r="I67" s="16">
        <v>181</v>
      </c>
      <c r="J67" s="16">
        <v>42</v>
      </c>
      <c r="K67" s="16">
        <v>9</v>
      </c>
      <c r="L67" s="16">
        <v>5508</v>
      </c>
    </row>
    <row r="68" spans="1:12" ht="10.5" x14ac:dyDescent="0.25">
      <c r="A68" s="42">
        <v>64</v>
      </c>
      <c r="B68" s="15" t="s">
        <v>130</v>
      </c>
      <c r="C68" s="16">
        <v>5086</v>
      </c>
      <c r="D68" s="16">
        <v>4579</v>
      </c>
      <c r="E68" s="16">
        <v>4398</v>
      </c>
      <c r="F68" s="16">
        <v>3447</v>
      </c>
      <c r="G68" s="16">
        <v>2630</v>
      </c>
      <c r="H68" s="16">
        <v>1604</v>
      </c>
      <c r="I68" s="16">
        <v>857</v>
      </c>
      <c r="J68" s="16">
        <v>259</v>
      </c>
      <c r="K68" s="16">
        <v>30</v>
      </c>
      <c r="L68" s="16">
        <v>22879</v>
      </c>
    </row>
    <row r="69" spans="1:12" ht="10.5" x14ac:dyDescent="0.25">
      <c r="A69" s="42">
        <v>65</v>
      </c>
      <c r="B69" s="15" t="s">
        <v>174</v>
      </c>
      <c r="C69" s="16">
        <v>1084</v>
      </c>
      <c r="D69" s="16">
        <v>1082</v>
      </c>
      <c r="E69" s="16">
        <v>1005</v>
      </c>
      <c r="F69" s="16">
        <v>643</v>
      </c>
      <c r="G69" s="16">
        <v>425</v>
      </c>
      <c r="H69" s="16">
        <v>250</v>
      </c>
      <c r="I69" s="16">
        <v>146</v>
      </c>
      <c r="J69" s="16">
        <v>35</v>
      </c>
      <c r="K69" s="16">
        <v>7</v>
      </c>
      <c r="L69" s="16">
        <v>4673</v>
      </c>
    </row>
    <row r="70" spans="1:12" ht="10.5" x14ac:dyDescent="0.25">
      <c r="A70" s="42">
        <v>66</v>
      </c>
      <c r="B70" s="15" t="s">
        <v>175</v>
      </c>
      <c r="C70" s="16">
        <v>2527</v>
      </c>
      <c r="D70" s="16">
        <v>2447</v>
      </c>
      <c r="E70" s="16">
        <v>2181</v>
      </c>
      <c r="F70" s="16">
        <v>1339</v>
      </c>
      <c r="G70" s="16">
        <v>762</v>
      </c>
      <c r="H70" s="16">
        <v>447</v>
      </c>
      <c r="I70" s="16">
        <v>227</v>
      </c>
      <c r="J70" s="16">
        <v>66</v>
      </c>
      <c r="K70" s="16">
        <v>3</v>
      </c>
      <c r="L70" s="16">
        <v>9987</v>
      </c>
    </row>
    <row r="71" spans="1:12" ht="10.5" x14ac:dyDescent="0.25">
      <c r="A71" s="42">
        <v>67</v>
      </c>
      <c r="B71" s="15" t="s">
        <v>141</v>
      </c>
      <c r="C71" s="16">
        <v>1409</v>
      </c>
      <c r="D71" s="16">
        <v>1205</v>
      </c>
      <c r="E71" s="16">
        <v>1050</v>
      </c>
      <c r="F71" s="16">
        <v>743</v>
      </c>
      <c r="G71" s="16">
        <v>576</v>
      </c>
      <c r="H71" s="16">
        <v>362</v>
      </c>
      <c r="I71" s="16">
        <v>175</v>
      </c>
      <c r="J71" s="16">
        <v>61</v>
      </c>
      <c r="K71" s="16">
        <v>3</v>
      </c>
      <c r="L71" s="16">
        <v>5575</v>
      </c>
    </row>
    <row r="72" spans="1:12" ht="10.5" x14ac:dyDescent="0.25">
      <c r="A72" s="42">
        <v>68</v>
      </c>
      <c r="B72" s="15" t="s">
        <v>176</v>
      </c>
      <c r="C72" s="16">
        <v>583</v>
      </c>
      <c r="D72" s="16">
        <v>548</v>
      </c>
      <c r="E72" s="16">
        <v>480</v>
      </c>
      <c r="F72" s="16">
        <v>333</v>
      </c>
      <c r="G72" s="16">
        <v>203</v>
      </c>
      <c r="H72" s="16">
        <v>115</v>
      </c>
      <c r="I72" s="16">
        <v>72</v>
      </c>
      <c r="J72" s="16">
        <v>16</v>
      </c>
      <c r="K72" s="16">
        <v>5</v>
      </c>
      <c r="L72" s="16">
        <v>2367</v>
      </c>
    </row>
    <row r="73" spans="1:12" ht="10.5" x14ac:dyDescent="0.25">
      <c r="A73" s="42">
        <v>69</v>
      </c>
      <c r="B73" s="15" t="s">
        <v>142</v>
      </c>
      <c r="C73" s="16">
        <v>2111</v>
      </c>
      <c r="D73" s="16">
        <v>2009</v>
      </c>
      <c r="E73" s="16">
        <v>1853</v>
      </c>
      <c r="F73" s="16">
        <v>1388</v>
      </c>
      <c r="G73" s="16">
        <v>991</v>
      </c>
      <c r="H73" s="16">
        <v>569</v>
      </c>
      <c r="I73" s="16">
        <v>300</v>
      </c>
      <c r="J73" s="16">
        <v>78</v>
      </c>
      <c r="K73" s="16">
        <v>8</v>
      </c>
      <c r="L73" s="16">
        <v>9302</v>
      </c>
    </row>
    <row r="74" spans="1:12" ht="10.5" x14ac:dyDescent="0.25">
      <c r="A74" s="42">
        <v>70</v>
      </c>
      <c r="B74" s="15" t="s">
        <v>131</v>
      </c>
      <c r="C74" s="16">
        <v>2322</v>
      </c>
      <c r="D74" s="16">
        <v>2157</v>
      </c>
      <c r="E74" s="16">
        <v>1924</v>
      </c>
      <c r="F74" s="16">
        <v>1404</v>
      </c>
      <c r="G74" s="16">
        <v>959</v>
      </c>
      <c r="H74" s="16">
        <v>656</v>
      </c>
      <c r="I74" s="16">
        <v>322</v>
      </c>
      <c r="J74" s="16">
        <v>82</v>
      </c>
      <c r="K74" s="16">
        <v>12</v>
      </c>
      <c r="L74" s="16">
        <v>9826</v>
      </c>
    </row>
    <row r="75" spans="1:12" ht="10.5" x14ac:dyDescent="0.25">
      <c r="A75" s="42">
        <v>71</v>
      </c>
      <c r="B75" s="15" t="s">
        <v>177</v>
      </c>
      <c r="C75" s="16">
        <v>3510</v>
      </c>
      <c r="D75" s="16">
        <v>3401</v>
      </c>
      <c r="E75" s="16">
        <v>3030</v>
      </c>
      <c r="F75" s="16">
        <v>1871</v>
      </c>
      <c r="G75" s="16">
        <v>1237</v>
      </c>
      <c r="H75" s="16">
        <v>627</v>
      </c>
      <c r="I75" s="16">
        <v>312</v>
      </c>
      <c r="J75" s="16">
        <v>83</v>
      </c>
      <c r="K75" s="16">
        <v>13</v>
      </c>
      <c r="L75" s="16">
        <v>14089</v>
      </c>
    </row>
    <row r="76" spans="1:12" ht="10.5" x14ac:dyDescent="0.25">
      <c r="A76" s="42">
        <v>72</v>
      </c>
      <c r="B76" s="15" t="s">
        <v>178</v>
      </c>
      <c r="C76" s="16">
        <v>351</v>
      </c>
      <c r="D76" s="16">
        <v>321</v>
      </c>
      <c r="E76" s="16">
        <v>294</v>
      </c>
      <c r="F76" s="16">
        <v>176</v>
      </c>
      <c r="G76" s="16">
        <v>151</v>
      </c>
      <c r="H76" s="16">
        <v>84</v>
      </c>
      <c r="I76" s="16">
        <v>42</v>
      </c>
      <c r="J76" s="16">
        <v>12</v>
      </c>
      <c r="K76" s="16">
        <v>0</v>
      </c>
      <c r="L76" s="16">
        <v>1427</v>
      </c>
    </row>
    <row r="77" spans="1:12" ht="10.5" x14ac:dyDescent="0.25">
      <c r="A77" s="42">
        <v>73</v>
      </c>
      <c r="B77" s="15" t="s">
        <v>132</v>
      </c>
      <c r="C77" s="16">
        <v>8996</v>
      </c>
      <c r="D77" s="16">
        <v>8036</v>
      </c>
      <c r="E77" s="16">
        <v>7223</v>
      </c>
      <c r="F77" s="16">
        <v>5801</v>
      </c>
      <c r="G77" s="16">
        <v>4832</v>
      </c>
      <c r="H77" s="16">
        <v>3198</v>
      </c>
      <c r="I77" s="16">
        <v>1753</v>
      </c>
      <c r="J77" s="16">
        <v>476</v>
      </c>
      <c r="K77" s="16">
        <v>44</v>
      </c>
      <c r="L77" s="16">
        <v>40348</v>
      </c>
    </row>
    <row r="78" spans="1:12" ht="10.5" x14ac:dyDescent="0.25">
      <c r="A78" s="42">
        <v>74</v>
      </c>
      <c r="B78" s="15" t="s">
        <v>133</v>
      </c>
      <c r="C78" s="16">
        <v>10770</v>
      </c>
      <c r="D78" s="16">
        <v>9220</v>
      </c>
      <c r="E78" s="16">
        <v>7969</v>
      </c>
      <c r="F78" s="16">
        <v>5329</v>
      </c>
      <c r="G78" s="16">
        <v>3672</v>
      </c>
      <c r="H78" s="16">
        <v>2217</v>
      </c>
      <c r="I78" s="16">
        <v>874</v>
      </c>
      <c r="J78" s="16">
        <v>219</v>
      </c>
      <c r="K78" s="16">
        <v>20</v>
      </c>
      <c r="L78" s="16">
        <v>40298</v>
      </c>
    </row>
    <row r="79" spans="1:12" ht="10.5" x14ac:dyDescent="0.25">
      <c r="A79" s="42">
        <v>75</v>
      </c>
      <c r="B79" s="15" t="s">
        <v>134</v>
      </c>
      <c r="C79" s="16">
        <v>2434</v>
      </c>
      <c r="D79" s="16">
        <v>2416</v>
      </c>
      <c r="E79" s="16">
        <v>2080</v>
      </c>
      <c r="F79" s="16">
        <v>1388</v>
      </c>
      <c r="G79" s="16">
        <v>951</v>
      </c>
      <c r="H79" s="16">
        <v>506</v>
      </c>
      <c r="I79" s="16">
        <v>267</v>
      </c>
      <c r="J79" s="16">
        <v>68</v>
      </c>
      <c r="K79" s="16">
        <v>5</v>
      </c>
      <c r="L79" s="16">
        <v>10111</v>
      </c>
    </row>
    <row r="80" spans="1:12" ht="10.5" x14ac:dyDescent="0.25">
      <c r="A80" s="42">
        <v>76</v>
      </c>
      <c r="B80" s="15" t="s">
        <v>135</v>
      </c>
      <c r="C80" s="16">
        <v>10100</v>
      </c>
      <c r="D80" s="16">
        <v>8124</v>
      </c>
      <c r="E80" s="16">
        <v>6294</v>
      </c>
      <c r="F80" s="16">
        <v>3780</v>
      </c>
      <c r="G80" s="16">
        <v>2282</v>
      </c>
      <c r="H80" s="16">
        <v>1177</v>
      </c>
      <c r="I80" s="16">
        <v>532</v>
      </c>
      <c r="J80" s="16">
        <v>126</v>
      </c>
      <c r="K80" s="16">
        <v>19</v>
      </c>
      <c r="L80" s="16">
        <v>32437</v>
      </c>
    </row>
    <row r="81" spans="1:12" ht="10.5" x14ac:dyDescent="0.25">
      <c r="A81" s="42">
        <v>77</v>
      </c>
      <c r="B81" s="15" t="s">
        <v>136</v>
      </c>
      <c r="C81" s="16">
        <v>3972</v>
      </c>
      <c r="D81" s="16">
        <v>3263</v>
      </c>
      <c r="E81" s="16">
        <v>2931</v>
      </c>
      <c r="F81" s="16">
        <v>1956</v>
      </c>
      <c r="G81" s="16">
        <v>1246</v>
      </c>
      <c r="H81" s="16">
        <v>805</v>
      </c>
      <c r="I81" s="16">
        <v>356</v>
      </c>
      <c r="J81" s="16">
        <v>102</v>
      </c>
      <c r="K81" s="16">
        <v>11</v>
      </c>
      <c r="L81" s="16">
        <v>14642</v>
      </c>
    </row>
    <row r="82" spans="1:12" ht="10.5" x14ac:dyDescent="0.25">
      <c r="A82" s="42">
        <v>78</v>
      </c>
      <c r="B82" s="15" t="s">
        <v>179</v>
      </c>
      <c r="C82" s="16">
        <v>9946</v>
      </c>
      <c r="D82" s="16">
        <v>8607</v>
      </c>
      <c r="E82" s="16">
        <v>7750</v>
      </c>
      <c r="F82" s="16">
        <v>5380</v>
      </c>
      <c r="G82" s="16">
        <v>3168</v>
      </c>
      <c r="H82" s="16">
        <v>1655</v>
      </c>
      <c r="I82" s="16">
        <v>796</v>
      </c>
      <c r="J82" s="16">
        <v>200</v>
      </c>
      <c r="K82" s="16">
        <v>24</v>
      </c>
      <c r="L82" s="16">
        <v>37531</v>
      </c>
    </row>
    <row r="83" spans="1:12" ht="10.5" x14ac:dyDescent="0.25">
      <c r="A83" s="42">
        <v>79</v>
      </c>
      <c r="B83" s="15" t="s">
        <v>180</v>
      </c>
      <c r="C83" s="16">
        <v>599</v>
      </c>
      <c r="D83" s="16">
        <v>534</v>
      </c>
      <c r="E83" s="16">
        <v>469</v>
      </c>
      <c r="F83" s="16">
        <v>375</v>
      </c>
      <c r="G83" s="16">
        <v>244</v>
      </c>
      <c r="H83" s="16">
        <v>176</v>
      </c>
      <c r="I83" s="16">
        <v>84</v>
      </c>
      <c r="J83" s="16">
        <v>33</v>
      </c>
      <c r="K83" s="16">
        <v>0</v>
      </c>
      <c r="L83" s="16">
        <v>2512</v>
      </c>
    </row>
    <row r="84" spans="1:12" ht="10.5" x14ac:dyDescent="0.25">
      <c r="A84" s="42">
        <v>80</v>
      </c>
      <c r="B84" s="15" t="s">
        <v>23</v>
      </c>
      <c r="C84" s="16">
        <v>362083</v>
      </c>
      <c r="D84" s="16">
        <v>320106</v>
      </c>
      <c r="E84" s="16">
        <v>284778</v>
      </c>
      <c r="F84" s="16">
        <v>203070</v>
      </c>
      <c r="G84" s="16">
        <v>141559</v>
      </c>
      <c r="H84" s="16">
        <v>85993</v>
      </c>
      <c r="I84" s="16">
        <v>43188</v>
      </c>
      <c r="J84" s="16">
        <v>11830</v>
      </c>
      <c r="K84" s="16">
        <v>1423</v>
      </c>
      <c r="L84" s="16">
        <v>1454038</v>
      </c>
    </row>
    <row r="87" spans="1:12" x14ac:dyDescent="0.25">
      <c r="B87" s="14"/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pane ySplit="1" topLeftCell="A2" activePane="bottomLeft" state="frozen"/>
      <selection pane="bottomLeft" activeCell="A7" sqref="A7"/>
    </sheetView>
  </sheetViews>
  <sheetFormatPr defaultColWidth="15.7265625" defaultRowHeight="12.5" x14ac:dyDescent="0.25"/>
  <sheetData>
    <row r="1" spans="1:1" s="11" customFormat="1" ht="60" customHeight="1" x14ac:dyDescent="0.25"/>
    <row r="2" spans="1:1" ht="16.5" customHeight="1" x14ac:dyDescent="0.25">
      <c r="A2" t="s">
        <v>6</v>
      </c>
    </row>
    <row r="3" spans="1:1" x14ac:dyDescent="0.25">
      <c r="A3" s="2" t="s">
        <v>9</v>
      </c>
    </row>
    <row r="4" spans="1:1" x14ac:dyDescent="0.25">
      <c r="A4" s="2" t="s">
        <v>10</v>
      </c>
    </row>
    <row r="6" spans="1:1" x14ac:dyDescent="0.25">
      <c r="A6" s="3" t="s">
        <v>11</v>
      </c>
    </row>
    <row r="7" spans="1:1" x14ac:dyDescent="0.25">
      <c r="A7" s="12" t="s">
        <v>13</v>
      </c>
    </row>
  </sheetData>
  <phoneticPr fontId="3" type="noConversion"/>
  <hyperlinks>
    <hyperlink ref="A7" r:id="rId1" xr:uid="{00000000-0004-0000-0100-000000000000}"/>
  </hyperlinks>
  <pageMargins left="0.75" right="0.75" top="1" bottom="1" header="0.5" footer="0.5"/>
  <pageSetup orientation="portrait" horizontalDpi="300" verticalDpi="300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"/>
  <sheetViews>
    <sheetView workbookViewId="0">
      <selection activeCell="C16" sqref="C16"/>
    </sheetView>
  </sheetViews>
  <sheetFormatPr defaultRowHeight="12.5" x14ac:dyDescent="0.25"/>
  <cols>
    <col min="1" max="1" width="16.36328125" bestFit="1" customWidth="1"/>
  </cols>
  <sheetData>
    <row r="1" spans="1:2" ht="15.5" x14ac:dyDescent="0.35">
      <c r="A1" s="6" t="s">
        <v>0</v>
      </c>
    </row>
    <row r="2" spans="1:2" ht="26.25" customHeight="1" x14ac:dyDescent="0.25">
      <c r="A2" s="7" t="s">
        <v>5</v>
      </c>
    </row>
    <row r="3" spans="1:2" ht="13" x14ac:dyDescent="0.25">
      <c r="A3" s="8" t="s">
        <v>4</v>
      </c>
    </row>
    <row r="4" spans="1:2" ht="13" x14ac:dyDescent="0.25">
      <c r="A4" s="9" t="s">
        <v>1</v>
      </c>
    </row>
    <row r="5" spans="1:2" x14ac:dyDescent="0.25">
      <c r="A5" s="4" t="s">
        <v>2</v>
      </c>
    </row>
    <row r="6" spans="1:2" x14ac:dyDescent="0.25">
      <c r="A6" s="10" t="s">
        <v>3</v>
      </c>
    </row>
    <row r="7" spans="1:2" x14ac:dyDescent="0.25">
      <c r="A7" s="5" t="s">
        <v>7</v>
      </c>
      <c r="B7" s="1">
        <v>0.25</v>
      </c>
    </row>
    <row r="8" spans="1:2" x14ac:dyDescent="0.25">
      <c r="A8" s="5" t="s">
        <v>8</v>
      </c>
      <c r="B8" t="s">
        <v>12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-0.249977111117893"/>
  </sheetPr>
  <dimension ref="A1:Y88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A1048576"/>
    </sheetView>
  </sheetViews>
  <sheetFormatPr defaultRowHeight="13" x14ac:dyDescent="0.3"/>
  <cols>
    <col min="1" max="1" width="3.81640625" customWidth="1"/>
    <col min="2" max="2" width="14.81640625" style="13" customWidth="1"/>
    <col min="3" max="12" width="10.26953125" style="13" customWidth="1"/>
    <col min="13" max="13" width="3.81640625" customWidth="1"/>
    <col min="23" max="23" width="3.81640625" customWidth="1"/>
    <col min="24" max="24" width="16.26953125" style="22" customWidth="1"/>
    <col min="25" max="25" width="17.7265625" customWidth="1"/>
  </cols>
  <sheetData>
    <row r="1" spans="1:25" ht="18.5" x14ac:dyDescent="0.45">
      <c r="B1" s="38" t="s">
        <v>187</v>
      </c>
    </row>
    <row r="3" spans="1:25" x14ac:dyDescent="0.3">
      <c r="N3" s="16">
        <v>362083</v>
      </c>
      <c r="O3" s="16">
        <v>320106</v>
      </c>
      <c r="P3" s="16">
        <v>284778</v>
      </c>
      <c r="Q3" s="16">
        <v>203070</v>
      </c>
      <c r="R3" s="16">
        <v>141559</v>
      </c>
      <c r="S3" s="16">
        <v>85993</v>
      </c>
      <c r="T3" s="16">
        <v>43188</v>
      </c>
      <c r="U3" s="16">
        <v>11830</v>
      </c>
      <c r="V3" s="16">
        <v>1423</v>
      </c>
      <c r="W3" s="16"/>
    </row>
    <row r="4" spans="1:25" ht="21" x14ac:dyDescent="0.25">
      <c r="B4" s="19"/>
      <c r="C4" s="20" t="s">
        <v>14</v>
      </c>
      <c r="D4" s="20" t="s">
        <v>15</v>
      </c>
      <c r="E4" s="20" t="s">
        <v>16</v>
      </c>
      <c r="F4" s="20" t="s">
        <v>17</v>
      </c>
      <c r="G4" s="20" t="s">
        <v>18</v>
      </c>
      <c r="H4" s="20" t="s">
        <v>19</v>
      </c>
      <c r="I4" s="20" t="s">
        <v>20</v>
      </c>
      <c r="J4" s="20" t="s">
        <v>21</v>
      </c>
      <c r="K4" s="20" t="s">
        <v>22</v>
      </c>
      <c r="L4" s="20" t="s">
        <v>23</v>
      </c>
      <c r="N4" s="20" t="s">
        <v>14</v>
      </c>
      <c r="O4" s="20" t="s">
        <v>15</v>
      </c>
      <c r="P4" s="20" t="s">
        <v>16</v>
      </c>
      <c r="Q4" s="20" t="s">
        <v>17</v>
      </c>
      <c r="R4" s="20" t="s">
        <v>18</v>
      </c>
      <c r="S4" s="20" t="s">
        <v>19</v>
      </c>
      <c r="T4" s="20" t="s">
        <v>20</v>
      </c>
      <c r="U4" s="20" t="s">
        <v>21</v>
      </c>
      <c r="V4" s="20" t="s">
        <v>22</v>
      </c>
      <c r="X4" s="24" t="s">
        <v>102</v>
      </c>
      <c r="Y4" s="24" t="s">
        <v>181</v>
      </c>
    </row>
    <row r="5" spans="1:25" x14ac:dyDescent="0.3">
      <c r="A5" s="42">
        <v>1</v>
      </c>
      <c r="B5" s="17" t="s">
        <v>143</v>
      </c>
      <c r="C5" s="18">
        <v>0</v>
      </c>
      <c r="D5" s="18">
        <v>0</v>
      </c>
      <c r="E5" s="18">
        <v>0</v>
      </c>
      <c r="F5" s="18">
        <v>0</v>
      </c>
      <c r="G5" s="18">
        <v>0</v>
      </c>
      <c r="H5" s="18">
        <v>0</v>
      </c>
      <c r="I5" s="18">
        <v>0</v>
      </c>
      <c r="J5" s="18">
        <v>0</v>
      </c>
      <c r="K5" s="18">
        <v>0</v>
      </c>
      <c r="L5" s="18">
        <v>0</v>
      </c>
      <c r="N5" s="21">
        <f>IF('Population 2021'!C5=0,0,C5/'Population 2021'!C5)</f>
        <v>0</v>
      </c>
      <c r="O5" s="21">
        <f>IF('Population 2021'!D5=0,0,D5/'Population 2021'!D5)</f>
        <v>0</v>
      </c>
      <c r="P5" s="21">
        <f>IF('Population 2021'!E5=0,0,E5/'Population 2021'!E5)</f>
        <v>0</v>
      </c>
      <c r="Q5" s="21">
        <f>IF('Population 2021'!F5=0,0,F5/'Population 2021'!F5)</f>
        <v>0</v>
      </c>
      <c r="R5" s="21">
        <f>IF('Population 2021'!G5=0,0,G5/'Population 2021'!G5)</f>
        <v>0</v>
      </c>
      <c r="S5" s="21">
        <f>IF('Population 2021'!H5=0,0,H5/'Population 2021'!H5)</f>
        <v>0</v>
      </c>
      <c r="T5" s="21">
        <f>IF('Population 2021'!I5=0,0,I5/'Population 2021'!I5)</f>
        <v>0</v>
      </c>
      <c r="U5" s="21">
        <f>IF('Population 2021'!J5=0,0,J5/'Population 2021'!J5)</f>
        <v>0</v>
      </c>
      <c r="V5" s="21">
        <f>IF('Population 2021'!K5=0,0,K5/'Population 2021'!K5)</f>
        <v>0</v>
      </c>
      <c r="X5" s="23">
        <f>SUM(N5*N$3,O5*O$3,P5*P$3,Q5*R$3,R5*R$3,S5*S$3,T5*T$3,U5*U$3,V5*V$3)/SUM(N$3:V$3)*10000</f>
        <v>0</v>
      </c>
      <c r="Y5" s="23">
        <f>SUM(N5*N$3,O5*O$3,P5*P$3,Q5*R$3,R5*R$3,S5*S$3,T5*T$3,U5*U$3,V5*V$3)/SUM(P$3:V$3)*10000</f>
        <v>0</v>
      </c>
    </row>
    <row r="6" spans="1:25" x14ac:dyDescent="0.3">
      <c r="A6" s="42">
        <v>2</v>
      </c>
      <c r="B6" s="15" t="s">
        <v>137</v>
      </c>
      <c r="C6" s="16">
        <v>4</v>
      </c>
      <c r="D6" s="16">
        <v>4</v>
      </c>
      <c r="E6" s="16">
        <v>3</v>
      </c>
      <c r="F6" s="16">
        <v>7</v>
      </c>
      <c r="G6" s="16">
        <v>14</v>
      </c>
      <c r="H6" s="16">
        <v>22</v>
      </c>
      <c r="I6" s="16">
        <v>15</v>
      </c>
      <c r="J6" s="16">
        <v>3</v>
      </c>
      <c r="K6" s="16">
        <v>0</v>
      </c>
      <c r="L6" s="16">
        <v>67</v>
      </c>
      <c r="N6" s="21">
        <f>IF('Population 2021'!C6=0,0,C6/'Population 2021'!C6)</f>
        <v>4.4198895027624313E-3</v>
      </c>
      <c r="O6" s="21">
        <f>IF('Population 2021'!D6=0,0,D6/'Population 2021'!D6)</f>
        <v>4.6403712296983757E-3</v>
      </c>
      <c r="P6" s="21">
        <f>IF('Population 2021'!E6=0,0,E6/'Population 2021'!E6)</f>
        <v>3.8510911424903724E-3</v>
      </c>
      <c r="Q6" s="21">
        <f>IF('Population 2021'!F6=0,0,F6/'Population 2021'!F6)</f>
        <v>1.2962962962962963E-2</v>
      </c>
      <c r="R6" s="21">
        <f>IF('Population 2021'!G6=0,0,G6/'Population 2021'!G6)</f>
        <v>3.6745406824146981E-2</v>
      </c>
      <c r="S6" s="21">
        <f>IF('Population 2021'!H6=0,0,H6/'Population 2021'!H6)</f>
        <v>8.9795918367346933E-2</v>
      </c>
      <c r="T6" s="21">
        <f>IF('Population 2021'!I6=0,0,I6/'Population 2021'!I6)</f>
        <v>0.13761467889908258</v>
      </c>
      <c r="U6" s="21">
        <f>IF('Population 2021'!J6=0,0,J6/'Population 2021'!J6)</f>
        <v>0.16666666666666666</v>
      </c>
      <c r="V6" s="21">
        <f>IF('Population 2021'!K6=0,0,K6/'Population 2021'!K6)</f>
        <v>0</v>
      </c>
      <c r="X6" s="23">
        <f t="shared" ref="X6:X69" si="0">SUM(N6*N$3,O6*O$3,P6*P$3,Q6*R$3,R6*R$3,S6*S$3,T6*T$3,U6*U$3,V6*V$3)/SUM(N$3:V$3)*10000</f>
        <v>184.70004403537538</v>
      </c>
      <c r="Y6" s="23">
        <f t="shared" ref="Y6:Y69" si="1">SUM(N6*N$3,O6*O$3,P6*P$3,Q6*R$3,R6*R$3,S6*S$3,T6*T$3,U6*U$3,V6*V$3)/SUM(P$3:V$3)*10000</f>
        <v>347.94653954474677</v>
      </c>
    </row>
    <row r="7" spans="1:25" x14ac:dyDescent="0.3">
      <c r="A7" s="42">
        <v>3</v>
      </c>
      <c r="B7" s="15" t="s">
        <v>103</v>
      </c>
      <c r="C7" s="16">
        <v>15</v>
      </c>
      <c r="D7" s="16">
        <v>39</v>
      </c>
      <c r="E7" s="16">
        <v>65</v>
      </c>
      <c r="F7" s="16">
        <v>80</v>
      </c>
      <c r="G7" s="16">
        <v>124</v>
      </c>
      <c r="H7" s="16">
        <v>139</v>
      </c>
      <c r="I7" s="16">
        <v>177</v>
      </c>
      <c r="J7" s="16">
        <v>78</v>
      </c>
      <c r="K7" s="16">
        <v>12</v>
      </c>
      <c r="L7" s="16">
        <v>719</v>
      </c>
      <c r="N7" s="21">
        <f>IF('Population 2021'!C7=0,0,C7/'Population 2021'!C7)</f>
        <v>2.2831050228310501E-3</v>
      </c>
      <c r="O7" s="21">
        <f>IF('Population 2021'!D7=0,0,D7/'Population 2021'!D7)</f>
        <v>6.2560153994225213E-3</v>
      </c>
      <c r="P7" s="21">
        <f>IF('Population 2021'!E7=0,0,E7/'Population 2021'!E7)</f>
        <v>1.1405509738550623E-2</v>
      </c>
      <c r="Q7" s="21">
        <f>IF('Population 2021'!F7=0,0,F7/'Population 2021'!F7)</f>
        <v>1.9797079930710219E-2</v>
      </c>
      <c r="R7" s="21">
        <f>IF('Population 2021'!G7=0,0,G7/'Population 2021'!G7)</f>
        <v>4.5841035120147873E-2</v>
      </c>
      <c r="S7" s="21">
        <f>IF('Population 2021'!H7=0,0,H7/'Population 2021'!H7)</f>
        <v>8.1909251620506773E-2</v>
      </c>
      <c r="T7" s="21">
        <f>IF('Population 2021'!I7=0,0,I7/'Population 2021'!I7)</f>
        <v>0.19932432432432431</v>
      </c>
      <c r="U7" s="21">
        <f>IF('Population 2021'!J7=0,0,J7/'Population 2021'!J7)</f>
        <v>0.29433962264150942</v>
      </c>
      <c r="V7" s="21">
        <f>IF('Population 2021'!K7=0,0,K7/'Population 2021'!K7)</f>
        <v>0.46153846153846156</v>
      </c>
      <c r="X7" s="23">
        <f t="shared" si="0"/>
        <v>241.8094119267011</v>
      </c>
      <c r="Y7" s="23">
        <f t="shared" si="1"/>
        <v>455.53182484965322</v>
      </c>
    </row>
    <row r="8" spans="1:25" x14ac:dyDescent="0.3">
      <c r="A8" s="42">
        <v>4</v>
      </c>
      <c r="B8" s="15" t="s">
        <v>104</v>
      </c>
      <c r="C8" s="16">
        <v>9</v>
      </c>
      <c r="D8" s="16">
        <v>24</v>
      </c>
      <c r="E8" s="16">
        <v>60</v>
      </c>
      <c r="F8" s="16">
        <v>71</v>
      </c>
      <c r="G8" s="16">
        <v>108</v>
      </c>
      <c r="H8" s="16">
        <v>214</v>
      </c>
      <c r="I8" s="16">
        <v>203</v>
      </c>
      <c r="J8" s="16">
        <v>96</v>
      </c>
      <c r="K8" s="16">
        <v>13</v>
      </c>
      <c r="L8" s="16">
        <v>793</v>
      </c>
      <c r="N8" s="21">
        <f>IF('Population 2021'!C8=0,0,C8/'Population 2021'!C8)</f>
        <v>1.2186865267433988E-3</v>
      </c>
      <c r="O8" s="21">
        <f>IF('Population 2021'!D8=0,0,D8/'Population 2021'!D8)</f>
        <v>3.6714089031665903E-3</v>
      </c>
      <c r="P8" s="21">
        <f>IF('Population 2021'!E8=0,0,E8/'Population 2021'!E8)</f>
        <v>9.7481722177091799E-3</v>
      </c>
      <c r="Q8" s="21">
        <f>IF('Population 2021'!F8=0,0,F8/'Population 2021'!F8)</f>
        <v>1.5676749834400532E-2</v>
      </c>
      <c r="R8" s="21">
        <f>IF('Population 2021'!G8=0,0,G8/'Population 2021'!G8)</f>
        <v>3.4263959390862943E-2</v>
      </c>
      <c r="S8" s="21">
        <f>IF('Population 2021'!H8=0,0,H8/'Population 2021'!H8)</f>
        <v>0.10694652673663169</v>
      </c>
      <c r="T8" s="21">
        <f>IF('Population 2021'!I8=0,0,I8/'Population 2021'!I8)</f>
        <v>0.1891891891891892</v>
      </c>
      <c r="U8" s="21">
        <f>IF('Population 2021'!J8=0,0,J8/'Population 2021'!J8)</f>
        <v>0.31788079470198677</v>
      </c>
      <c r="V8" s="21">
        <f>IF('Population 2021'!K8=0,0,K8/'Population 2021'!K8)</f>
        <v>0.4642857142857143</v>
      </c>
      <c r="X8" s="23">
        <f t="shared" si="0"/>
        <v>228.67954090474529</v>
      </c>
      <c r="Y8" s="23">
        <f t="shared" si="1"/>
        <v>430.79716270802771</v>
      </c>
    </row>
    <row r="9" spans="1:25" x14ac:dyDescent="0.3">
      <c r="A9" s="42">
        <v>5</v>
      </c>
      <c r="B9" s="15" t="s">
        <v>144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N9" s="21">
        <f>IF('Population 2021'!C9=0,0,C9/'Population 2021'!C9)</f>
        <v>0</v>
      </c>
      <c r="O9" s="21">
        <f>IF('Population 2021'!D9=0,0,D9/'Population 2021'!D9)</f>
        <v>0</v>
      </c>
      <c r="P9" s="21">
        <f>IF('Population 2021'!E9=0,0,E9/'Population 2021'!E9)</f>
        <v>0</v>
      </c>
      <c r="Q9" s="21">
        <f>IF('Population 2021'!F9=0,0,F9/'Population 2021'!F9)</f>
        <v>0</v>
      </c>
      <c r="R9" s="21">
        <f>IF('Population 2021'!G9=0,0,G9/'Population 2021'!G9)</f>
        <v>0</v>
      </c>
      <c r="S9" s="21">
        <f>IF('Population 2021'!H9=0,0,H9/'Population 2021'!H9)</f>
        <v>0</v>
      </c>
      <c r="T9" s="21">
        <f>IF('Population 2021'!I9=0,0,I9/'Population 2021'!I9)</f>
        <v>0</v>
      </c>
      <c r="U9" s="21">
        <f>IF('Population 2021'!J9=0,0,J9/'Population 2021'!J9)</f>
        <v>0</v>
      </c>
      <c r="V9" s="21">
        <f>IF('Population 2021'!K9=0,0,K9/'Population 2021'!K9)</f>
        <v>0</v>
      </c>
      <c r="X9" s="23">
        <f t="shared" si="0"/>
        <v>0</v>
      </c>
      <c r="Y9" s="23">
        <f t="shared" si="1"/>
        <v>0</v>
      </c>
    </row>
    <row r="10" spans="1:25" x14ac:dyDescent="0.3">
      <c r="A10" s="42">
        <v>6</v>
      </c>
      <c r="B10" s="15" t="s">
        <v>145</v>
      </c>
      <c r="C10" s="16">
        <v>10</v>
      </c>
      <c r="D10" s="16">
        <v>11</v>
      </c>
      <c r="E10" s="16">
        <v>18</v>
      </c>
      <c r="F10" s="16">
        <v>21</v>
      </c>
      <c r="G10" s="16">
        <v>41</v>
      </c>
      <c r="H10" s="16">
        <v>46</v>
      </c>
      <c r="I10" s="16">
        <v>33</v>
      </c>
      <c r="J10" s="16">
        <v>18</v>
      </c>
      <c r="K10" s="16">
        <v>0</v>
      </c>
      <c r="L10" s="16">
        <v>201</v>
      </c>
      <c r="N10" s="21">
        <f>IF('Population 2021'!C10=0,0,C10/'Population 2021'!C10)</f>
        <v>2.5733401955738548E-3</v>
      </c>
      <c r="O10" s="21">
        <f>IF('Population 2021'!D10=0,0,D10/'Population 2021'!D10)</f>
        <v>3.0194894317869887E-3</v>
      </c>
      <c r="P10" s="21">
        <f>IF('Population 2021'!E10=0,0,E10/'Population 2021'!E10)</f>
        <v>5.244755244755245E-3</v>
      </c>
      <c r="Q10" s="21">
        <f>IF('Population 2021'!F10=0,0,F10/'Population 2021'!F10)</f>
        <v>8.8495575221238937E-3</v>
      </c>
      <c r="R10" s="21">
        <f>IF('Population 2021'!G10=0,0,G10/'Population 2021'!G10)</f>
        <v>2.6081424936386769E-2</v>
      </c>
      <c r="S10" s="21">
        <f>IF('Population 2021'!H10=0,0,H10/'Population 2021'!H10)</f>
        <v>5.3675612602100353E-2</v>
      </c>
      <c r="T10" s="21">
        <f>IF('Population 2021'!I10=0,0,I10/'Population 2021'!I10)</f>
        <v>8.3544303797468356E-2</v>
      </c>
      <c r="U10" s="21">
        <f>IF('Population 2021'!J10=0,0,J10/'Population 2021'!J10)</f>
        <v>0.20224719101123595</v>
      </c>
      <c r="V10" s="21">
        <f>IF('Population 2021'!K10=0,0,K10/'Population 2021'!K10)</f>
        <v>0</v>
      </c>
      <c r="X10" s="23">
        <f t="shared" si="0"/>
        <v>130.34894667634916</v>
      </c>
      <c r="Y10" s="23">
        <f t="shared" si="1"/>
        <v>245.55741264821631</v>
      </c>
    </row>
    <row r="11" spans="1:25" x14ac:dyDescent="0.3">
      <c r="A11" s="42">
        <v>7</v>
      </c>
      <c r="B11" s="15" t="s">
        <v>105</v>
      </c>
      <c r="C11" s="16">
        <v>0</v>
      </c>
      <c r="D11" s="16">
        <v>14</v>
      </c>
      <c r="E11" s="16">
        <v>49</v>
      </c>
      <c r="F11" s="16">
        <v>80</v>
      </c>
      <c r="G11" s="16">
        <v>153</v>
      </c>
      <c r="H11" s="16">
        <v>182</v>
      </c>
      <c r="I11" s="16">
        <v>240</v>
      </c>
      <c r="J11" s="16">
        <v>129</v>
      </c>
      <c r="K11" s="16">
        <v>12</v>
      </c>
      <c r="L11" s="16">
        <v>857</v>
      </c>
      <c r="N11" s="21">
        <f>IF('Population 2021'!C11=0,0,C11/'Population 2021'!C11)</f>
        <v>0</v>
      </c>
      <c r="O11" s="21">
        <f>IF('Population 2021'!D11=0,0,D11/'Population 2021'!D11)</f>
        <v>2.4862369028591726E-3</v>
      </c>
      <c r="P11" s="21">
        <f>IF('Population 2021'!E11=0,0,E11/'Population 2021'!E11)</f>
        <v>8.9891762979269867E-3</v>
      </c>
      <c r="Q11" s="21">
        <f>IF('Population 2021'!F11=0,0,F11/'Population 2021'!F11)</f>
        <v>1.9166267369429803E-2</v>
      </c>
      <c r="R11" s="21">
        <f>IF('Population 2021'!G11=0,0,G11/'Population 2021'!G11)</f>
        <v>5.5434782608695651E-2</v>
      </c>
      <c r="S11" s="21">
        <f>IF('Population 2021'!H11=0,0,H11/'Population 2021'!H11)</f>
        <v>9.994508511806699E-2</v>
      </c>
      <c r="T11" s="21">
        <f>IF('Population 2021'!I11=0,0,I11/'Population 2021'!I11)</f>
        <v>0.20887728459530025</v>
      </c>
      <c r="U11" s="21">
        <f>IF('Population 2021'!J11=0,0,J11/'Population 2021'!J11)</f>
        <v>0.31851851851851853</v>
      </c>
      <c r="V11" s="21">
        <f>IF('Population 2021'!K11=0,0,K11/'Population 2021'!K11)</f>
        <v>0.25</v>
      </c>
      <c r="X11" s="23">
        <f t="shared" si="0"/>
        <v>245.21930756163891</v>
      </c>
      <c r="Y11" s="23">
        <f t="shared" si="1"/>
        <v>461.95554495530797</v>
      </c>
    </row>
    <row r="12" spans="1:25" x14ac:dyDescent="0.3">
      <c r="A12" s="42">
        <v>8</v>
      </c>
      <c r="B12" s="15" t="s">
        <v>138</v>
      </c>
      <c r="C12" s="16">
        <v>0</v>
      </c>
      <c r="D12" s="16">
        <v>8</v>
      </c>
      <c r="E12" s="16">
        <v>19</v>
      </c>
      <c r="F12" s="16">
        <v>25</v>
      </c>
      <c r="G12" s="16">
        <v>48</v>
      </c>
      <c r="H12" s="16">
        <v>59</v>
      </c>
      <c r="I12" s="16">
        <v>69</v>
      </c>
      <c r="J12" s="16">
        <v>14</v>
      </c>
      <c r="K12" s="16">
        <v>0</v>
      </c>
      <c r="L12" s="16">
        <v>250</v>
      </c>
      <c r="N12" s="21">
        <f>IF('Population 2021'!C12=0,0,C12/'Population 2021'!C12)</f>
        <v>0</v>
      </c>
      <c r="O12" s="21">
        <f>IF('Population 2021'!D12=0,0,D12/'Population 2021'!D12)</f>
        <v>6.8317677198975234E-3</v>
      </c>
      <c r="P12" s="21">
        <f>IF('Population 2021'!E12=0,0,E12/'Population 2021'!E12)</f>
        <v>1.6225448334756618E-2</v>
      </c>
      <c r="Q12" s="21">
        <f>IF('Population 2021'!F12=0,0,F12/'Population 2021'!F12)</f>
        <v>3.125E-2</v>
      </c>
      <c r="R12" s="21">
        <f>IF('Population 2021'!G12=0,0,G12/'Population 2021'!G12)</f>
        <v>8.1355932203389825E-2</v>
      </c>
      <c r="S12" s="21">
        <f>IF('Population 2021'!H12=0,0,H12/'Population 2021'!H12)</f>
        <v>0.17352941176470588</v>
      </c>
      <c r="T12" s="21">
        <f>IF('Population 2021'!I12=0,0,I12/'Population 2021'!I12)</f>
        <v>0.37912087912087911</v>
      </c>
      <c r="U12" s="21">
        <f>IF('Population 2021'!J12=0,0,J12/'Population 2021'!J12)</f>
        <v>0.3783783783783784</v>
      </c>
      <c r="V12" s="21">
        <f>IF('Population 2021'!K12=0,0,K12/'Population 2021'!K12)</f>
        <v>0</v>
      </c>
      <c r="X12" s="23">
        <f t="shared" si="0"/>
        <v>402.46712358047353</v>
      </c>
      <c r="Y12" s="23">
        <f t="shared" si="1"/>
        <v>758.1862996390654</v>
      </c>
    </row>
    <row r="13" spans="1:25" x14ac:dyDescent="0.3">
      <c r="A13" s="42">
        <v>9</v>
      </c>
      <c r="B13" s="15" t="s">
        <v>106</v>
      </c>
      <c r="C13" s="16">
        <v>8</v>
      </c>
      <c r="D13" s="16">
        <v>15</v>
      </c>
      <c r="E13" s="16">
        <v>30</v>
      </c>
      <c r="F13" s="16">
        <v>80</v>
      </c>
      <c r="G13" s="16">
        <v>116</v>
      </c>
      <c r="H13" s="16">
        <v>186</v>
      </c>
      <c r="I13" s="16">
        <v>205</v>
      </c>
      <c r="J13" s="16">
        <v>133</v>
      </c>
      <c r="K13" s="16">
        <v>19</v>
      </c>
      <c r="L13" s="16">
        <v>787</v>
      </c>
      <c r="N13" s="21">
        <f>IF('Population 2021'!C13=0,0,C13/'Population 2021'!C13)</f>
        <v>8.3263946711074107E-4</v>
      </c>
      <c r="O13" s="21">
        <f>IF('Population 2021'!D13=0,0,D13/'Population 2021'!D13)</f>
        <v>1.8020182604517058E-3</v>
      </c>
      <c r="P13" s="21">
        <f>IF('Population 2021'!E13=0,0,E13/'Population 2021'!E13)</f>
        <v>3.9510075069142635E-3</v>
      </c>
      <c r="Q13" s="21">
        <f>IF('Population 2021'!F13=0,0,F13/'Population 2021'!F13)</f>
        <v>1.3920306246737428E-2</v>
      </c>
      <c r="R13" s="21">
        <f>IF('Population 2021'!G13=0,0,G13/'Population 2021'!G13)</f>
        <v>2.8431372549019607E-2</v>
      </c>
      <c r="S13" s="21">
        <f>IF('Population 2021'!H13=0,0,H13/'Population 2021'!H13)</f>
        <v>6.798245614035088E-2</v>
      </c>
      <c r="T13" s="21">
        <f>IF('Population 2021'!I13=0,0,I13/'Population 2021'!I13)</f>
        <v>0.12748756218905472</v>
      </c>
      <c r="U13" s="21">
        <f>IF('Population 2021'!J13=0,0,J13/'Population 2021'!J13)</f>
        <v>0.24270072992700731</v>
      </c>
      <c r="V13" s="21">
        <f>IF('Population 2021'!K13=0,0,K13/'Population 2021'!K13)</f>
        <v>0.25675675675675674</v>
      </c>
      <c r="X13" s="23">
        <f t="shared" si="0"/>
        <v>155.34208685172976</v>
      </c>
      <c r="Y13" s="23">
        <f t="shared" si="1"/>
        <v>292.64065337941446</v>
      </c>
    </row>
    <row r="14" spans="1:25" x14ac:dyDescent="0.3">
      <c r="A14" s="42">
        <v>10</v>
      </c>
      <c r="B14" s="15" t="s">
        <v>107</v>
      </c>
      <c r="C14" s="16">
        <v>19</v>
      </c>
      <c r="D14" s="16">
        <v>28</v>
      </c>
      <c r="E14" s="16">
        <v>72</v>
      </c>
      <c r="F14" s="16">
        <v>103</v>
      </c>
      <c r="G14" s="16">
        <v>168</v>
      </c>
      <c r="H14" s="16">
        <v>210</v>
      </c>
      <c r="I14" s="16">
        <v>184</v>
      </c>
      <c r="J14" s="16">
        <v>88</v>
      </c>
      <c r="K14" s="16">
        <v>13</v>
      </c>
      <c r="L14" s="16">
        <v>883</v>
      </c>
      <c r="N14" s="21">
        <f>IF('Population 2021'!C14=0,0,C14/'Population 2021'!C14)</f>
        <v>1.6875388578026468E-3</v>
      </c>
      <c r="O14" s="21">
        <f>IF('Population 2021'!D14=0,0,D14/'Population 2021'!D14)</f>
        <v>2.8345818991698723E-3</v>
      </c>
      <c r="P14" s="21">
        <f>IF('Population 2021'!E14=0,0,E14/'Population 2021'!E14)</f>
        <v>8.5419385454976859E-3</v>
      </c>
      <c r="Q14" s="21">
        <f>IF('Population 2021'!F14=0,0,F14/'Population 2021'!F14)</f>
        <v>1.7749439944856109E-2</v>
      </c>
      <c r="R14" s="21">
        <f>IF('Population 2021'!G14=0,0,G14/'Population 2021'!G14)</f>
        <v>4.2922841083290753E-2</v>
      </c>
      <c r="S14" s="21">
        <f>IF('Population 2021'!H14=0,0,H14/'Population 2021'!H14)</f>
        <v>9.1623036649214659E-2</v>
      </c>
      <c r="T14" s="21">
        <f>IF('Population 2021'!I14=0,0,I14/'Population 2021'!I14)</f>
        <v>0.17507136060894388</v>
      </c>
      <c r="U14" s="21">
        <f>IF('Population 2021'!J14=0,0,J14/'Population 2021'!J14)</f>
        <v>0.30769230769230771</v>
      </c>
      <c r="V14" s="21">
        <f>IF('Population 2021'!K14=0,0,K14/'Population 2021'!K14)</f>
        <v>0.43333333333333335</v>
      </c>
      <c r="X14" s="23">
        <f t="shared" si="0"/>
        <v>221.70254022769078</v>
      </c>
      <c r="Y14" s="23">
        <f t="shared" si="1"/>
        <v>417.6535640983949</v>
      </c>
    </row>
    <row r="15" spans="1:25" x14ac:dyDescent="0.3">
      <c r="A15" s="42">
        <v>11</v>
      </c>
      <c r="B15" s="15" t="s">
        <v>146</v>
      </c>
      <c r="C15" s="16">
        <v>0</v>
      </c>
      <c r="D15" s="16">
        <v>0</v>
      </c>
      <c r="E15" s="16">
        <v>0</v>
      </c>
      <c r="F15" s="16">
        <v>5</v>
      </c>
      <c r="G15" s="16">
        <v>0</v>
      </c>
      <c r="H15" s="16">
        <v>3</v>
      </c>
      <c r="I15" s="16">
        <v>9</v>
      </c>
      <c r="J15" s="16">
        <v>3</v>
      </c>
      <c r="K15" s="16">
        <v>0</v>
      </c>
      <c r="L15" s="16">
        <v>21</v>
      </c>
      <c r="N15" s="21">
        <f>IF('Population 2021'!C15=0,0,C15/'Population 2021'!C15)</f>
        <v>0</v>
      </c>
      <c r="O15" s="21">
        <f>IF('Population 2021'!D15=0,0,D15/'Population 2021'!D15)</f>
        <v>0</v>
      </c>
      <c r="P15" s="21">
        <f>IF('Population 2021'!E15=0,0,E15/'Population 2021'!E15)</f>
        <v>0</v>
      </c>
      <c r="Q15" s="21">
        <f>IF('Population 2021'!F15=0,0,F15/'Population 2021'!F15)</f>
        <v>1.7605633802816902E-2</v>
      </c>
      <c r="R15" s="21">
        <f>IF('Population 2021'!G15=0,0,G15/'Population 2021'!G15)</f>
        <v>0</v>
      </c>
      <c r="S15" s="21">
        <f>IF('Population 2021'!H15=0,0,H15/'Population 2021'!H15)</f>
        <v>1.935483870967742E-2</v>
      </c>
      <c r="T15" s="21">
        <f>IF('Population 2021'!I15=0,0,I15/'Population 2021'!I15)</f>
        <v>9.0909090909090912E-2</v>
      </c>
      <c r="U15" s="21">
        <f>IF('Population 2021'!J15=0,0,J15/'Population 2021'!J15)</f>
        <v>9.6774193548387094E-2</v>
      </c>
      <c r="V15" s="21">
        <f>IF('Population 2021'!K15=0,0,K15/'Population 2021'!K15)</f>
        <v>0</v>
      </c>
      <c r="X15" s="23">
        <f t="shared" si="0"/>
        <v>63.46249450502043</v>
      </c>
      <c r="Y15" s="23">
        <f t="shared" si="1"/>
        <v>119.55360091668473</v>
      </c>
    </row>
    <row r="16" spans="1:25" x14ac:dyDescent="0.3">
      <c r="A16" s="42">
        <v>12</v>
      </c>
      <c r="B16" s="15" t="s">
        <v>147</v>
      </c>
      <c r="C16" s="16">
        <v>3</v>
      </c>
      <c r="D16" s="16">
        <v>7</v>
      </c>
      <c r="E16" s="16">
        <v>9</v>
      </c>
      <c r="F16" s="16">
        <v>20</v>
      </c>
      <c r="G16" s="16">
        <v>25</v>
      </c>
      <c r="H16" s="16">
        <v>26</v>
      </c>
      <c r="I16" s="16">
        <v>35</v>
      </c>
      <c r="J16" s="16">
        <v>14</v>
      </c>
      <c r="K16" s="16">
        <v>0</v>
      </c>
      <c r="L16" s="16">
        <v>135</v>
      </c>
      <c r="N16" s="21">
        <f>IF('Population 2021'!C16=0,0,C16/'Population 2021'!C16)</f>
        <v>1.0235414534288639E-3</v>
      </c>
      <c r="O16" s="21">
        <f>IF('Population 2021'!D16=0,0,D16/'Population 2021'!D16)</f>
        <v>2.5436046511627909E-3</v>
      </c>
      <c r="P16" s="21">
        <f>IF('Population 2021'!E16=0,0,E16/'Population 2021'!E16)</f>
        <v>3.762541806020067E-3</v>
      </c>
      <c r="Q16" s="21">
        <f>IF('Population 2021'!F16=0,0,F16/'Population 2021'!F16)</f>
        <v>1.0672358591248666E-2</v>
      </c>
      <c r="R16" s="21">
        <f>IF('Population 2021'!G16=0,0,G16/'Population 2021'!G16)</f>
        <v>1.8839487565938208E-2</v>
      </c>
      <c r="S16" s="21">
        <f>IF('Population 2021'!H16=0,0,H16/'Population 2021'!H16)</f>
        <v>3.2098765432098768E-2</v>
      </c>
      <c r="T16" s="21">
        <f>IF('Population 2021'!I16=0,0,I16/'Population 2021'!I16)</f>
        <v>9.8039215686274508E-2</v>
      </c>
      <c r="U16" s="21">
        <f>IF('Population 2021'!J16=0,0,J16/'Population 2021'!J16)</f>
        <v>0.13861386138613863</v>
      </c>
      <c r="V16" s="21">
        <f>IF('Population 2021'!K16=0,0,K16/'Population 2021'!K16)</f>
        <v>0</v>
      </c>
      <c r="X16" s="23">
        <f t="shared" si="0"/>
        <v>103.63042986875314</v>
      </c>
      <c r="Y16" s="23">
        <f t="shared" si="1"/>
        <v>195.2238271121424</v>
      </c>
    </row>
    <row r="17" spans="1:25" x14ac:dyDescent="0.3">
      <c r="A17" s="42">
        <v>13</v>
      </c>
      <c r="B17" s="15" t="s">
        <v>148</v>
      </c>
      <c r="C17" s="16">
        <v>0</v>
      </c>
      <c r="D17" s="16">
        <v>12</v>
      </c>
      <c r="E17" s="16">
        <v>19</v>
      </c>
      <c r="F17" s="16">
        <v>42</v>
      </c>
      <c r="G17" s="16">
        <v>67</v>
      </c>
      <c r="H17" s="16">
        <v>55</v>
      </c>
      <c r="I17" s="16">
        <v>70</v>
      </c>
      <c r="J17" s="16">
        <v>21</v>
      </c>
      <c r="K17" s="16">
        <v>5</v>
      </c>
      <c r="L17" s="16">
        <v>293</v>
      </c>
      <c r="N17" s="21">
        <f>IF('Population 2021'!C17=0,0,C17/'Population 2021'!C17)</f>
        <v>0</v>
      </c>
      <c r="O17" s="21">
        <f>IF('Population 2021'!D17=0,0,D17/'Population 2021'!D17)</f>
        <v>2.6189436927106066E-3</v>
      </c>
      <c r="P17" s="21">
        <f>IF('Population 2021'!E17=0,0,E17/'Population 2021'!E17)</f>
        <v>4.6060606060606057E-3</v>
      </c>
      <c r="Q17" s="21">
        <f>IF('Population 2021'!F17=0,0,F17/'Population 2021'!F17)</f>
        <v>1.4522821576763486E-2</v>
      </c>
      <c r="R17" s="21">
        <f>IF('Population 2021'!G17=0,0,G17/'Population 2021'!G17)</f>
        <v>3.8417431192660549E-2</v>
      </c>
      <c r="S17" s="21">
        <f>IF('Population 2021'!H17=0,0,H17/'Population 2021'!H17)</f>
        <v>5.9203444564047365E-2</v>
      </c>
      <c r="T17" s="21">
        <f>IF('Population 2021'!I17=0,0,I17/'Population 2021'!I17)</f>
        <v>0.16129032258064516</v>
      </c>
      <c r="U17" s="21">
        <f>IF('Population 2021'!J17=0,0,J17/'Population 2021'!J17)</f>
        <v>0.16935483870967741</v>
      </c>
      <c r="V17" s="21">
        <f>IF('Population 2021'!K17=0,0,K17/'Population 2021'!K17)</f>
        <v>0.45454545454545453</v>
      </c>
      <c r="X17" s="23">
        <f t="shared" si="0"/>
        <v>167.4751397324755</v>
      </c>
      <c r="Y17" s="23">
        <f t="shared" si="1"/>
        <v>315.49746311119952</v>
      </c>
    </row>
    <row r="18" spans="1:25" x14ac:dyDescent="0.3">
      <c r="A18" s="42">
        <v>14</v>
      </c>
      <c r="B18" s="15" t="s">
        <v>108</v>
      </c>
      <c r="C18" s="16">
        <v>26</v>
      </c>
      <c r="D18" s="16">
        <v>48</v>
      </c>
      <c r="E18" s="16">
        <v>85</v>
      </c>
      <c r="F18" s="16">
        <v>157</v>
      </c>
      <c r="G18" s="16">
        <v>187</v>
      </c>
      <c r="H18" s="16">
        <v>263</v>
      </c>
      <c r="I18" s="16">
        <v>174</v>
      </c>
      <c r="J18" s="16">
        <v>62</v>
      </c>
      <c r="K18" s="16">
        <v>8</v>
      </c>
      <c r="L18" s="16">
        <v>1004</v>
      </c>
      <c r="N18" s="21">
        <f>IF('Population 2021'!C18=0,0,C18/'Population 2021'!C18)</f>
        <v>1.5524241700501553E-3</v>
      </c>
      <c r="O18" s="21">
        <f>IF('Population 2021'!D18=0,0,D18/'Population 2021'!D18)</f>
        <v>3.6371902705160265E-3</v>
      </c>
      <c r="P18" s="21">
        <f>IF('Population 2021'!E18=0,0,E18/'Population 2021'!E18)</f>
        <v>8.1238650482653163E-3</v>
      </c>
      <c r="Q18" s="21">
        <f>IF('Population 2021'!F18=0,0,F18/'Population 2021'!F18)</f>
        <v>2.2081575246132207E-2</v>
      </c>
      <c r="R18" s="21">
        <f>IF('Population 2021'!G18=0,0,G18/'Population 2021'!G18)</f>
        <v>4.0608034744842564E-2</v>
      </c>
      <c r="S18" s="21">
        <f>IF('Population 2021'!H18=0,0,H18/'Population 2021'!H18)</f>
        <v>9.8946576373212941E-2</v>
      </c>
      <c r="T18" s="21">
        <f>IF('Population 2021'!I18=0,0,I18/'Population 2021'!I18)</f>
        <v>0.14309210526315788</v>
      </c>
      <c r="U18" s="21">
        <f>IF('Population 2021'!J18=0,0,J18/'Population 2021'!J18)</f>
        <v>0.20945945945945946</v>
      </c>
      <c r="V18" s="21">
        <f>IF('Population 2021'!K18=0,0,K18/'Population 2021'!K18)</f>
        <v>0.21052631578947367</v>
      </c>
      <c r="X18" s="23">
        <f t="shared" si="0"/>
        <v>208.93811343552858</v>
      </c>
      <c r="Y18" s="23">
        <f t="shared" si="1"/>
        <v>393.60734280591674</v>
      </c>
    </row>
    <row r="19" spans="1:25" x14ac:dyDescent="0.3">
      <c r="A19" s="42">
        <v>15</v>
      </c>
      <c r="B19" s="15" t="s">
        <v>149</v>
      </c>
      <c r="C19" s="16">
        <v>0</v>
      </c>
      <c r="D19" s="16">
        <v>0</v>
      </c>
      <c r="E19" s="16">
        <v>0</v>
      </c>
      <c r="F19" s="16">
        <v>0</v>
      </c>
      <c r="G19" s="16">
        <v>3</v>
      </c>
      <c r="H19" s="16">
        <v>9</v>
      </c>
      <c r="I19" s="16">
        <v>3</v>
      </c>
      <c r="J19" s="16">
        <v>0</v>
      </c>
      <c r="K19" s="16">
        <v>0</v>
      </c>
      <c r="L19" s="16">
        <v>23</v>
      </c>
      <c r="N19" s="21">
        <f>IF('Population 2021'!C19=0,0,C19/'Population 2021'!C19)</f>
        <v>0</v>
      </c>
      <c r="O19" s="21">
        <f>IF('Population 2021'!D19=0,0,D19/'Population 2021'!D19)</f>
        <v>0</v>
      </c>
      <c r="P19" s="21">
        <f>IF('Population 2021'!E19=0,0,E19/'Population 2021'!E19)</f>
        <v>0</v>
      </c>
      <c r="Q19" s="21">
        <f>IF('Population 2021'!F19=0,0,F19/'Population 2021'!F19)</f>
        <v>0</v>
      </c>
      <c r="R19" s="21">
        <f>IF('Population 2021'!G19=0,0,G19/'Population 2021'!G19)</f>
        <v>5.076142131979695E-3</v>
      </c>
      <c r="S19" s="21">
        <f>IF('Population 2021'!H19=0,0,H19/'Population 2021'!H19)</f>
        <v>2.8481012658227847E-2</v>
      </c>
      <c r="T19" s="21">
        <f>IF('Population 2021'!I19=0,0,I19/'Population 2021'!I19)</f>
        <v>2.097902097902098E-2</v>
      </c>
      <c r="U19" s="21">
        <f>IF('Population 2021'!J19=0,0,J19/'Population 2021'!J19)</f>
        <v>0</v>
      </c>
      <c r="V19" s="21">
        <f>IF('Population 2021'!K19=0,0,K19/'Population 2021'!K19)</f>
        <v>0</v>
      </c>
      <c r="X19" s="23">
        <f t="shared" si="0"/>
        <v>28.017188666133844</v>
      </c>
      <c r="Y19" s="23">
        <f t="shared" si="1"/>
        <v>52.780084027952121</v>
      </c>
    </row>
    <row r="20" spans="1:25" x14ac:dyDescent="0.3">
      <c r="A20" s="42">
        <v>16</v>
      </c>
      <c r="B20" s="15" t="s">
        <v>150</v>
      </c>
      <c r="C20" s="16">
        <v>0</v>
      </c>
      <c r="D20" s="16">
        <v>0</v>
      </c>
      <c r="E20" s="16">
        <v>3</v>
      </c>
      <c r="F20" s="16">
        <v>9</v>
      </c>
      <c r="G20" s="16">
        <v>22</v>
      </c>
      <c r="H20" s="16">
        <v>21</v>
      </c>
      <c r="I20" s="16">
        <v>19</v>
      </c>
      <c r="J20" s="16">
        <v>9</v>
      </c>
      <c r="K20" s="16">
        <v>3</v>
      </c>
      <c r="L20" s="16">
        <v>80</v>
      </c>
      <c r="N20" s="21">
        <f>IF('Population 2021'!C20=0,0,C20/'Population 2021'!C20)</f>
        <v>0</v>
      </c>
      <c r="O20" s="21">
        <f>IF('Population 2021'!D20=0,0,D20/'Population 2021'!D20)</f>
        <v>0</v>
      </c>
      <c r="P20" s="21">
        <f>IF('Population 2021'!E20=0,0,E20/'Population 2021'!E20)</f>
        <v>2.1008403361344537E-3</v>
      </c>
      <c r="Q20" s="21">
        <f>IF('Population 2021'!F20=0,0,F20/'Population 2021'!F20)</f>
        <v>9.2307692307692316E-3</v>
      </c>
      <c r="R20" s="21">
        <f>IF('Population 2021'!G20=0,0,G20/'Population 2021'!G20)</f>
        <v>3.2352941176470591E-2</v>
      </c>
      <c r="S20" s="21">
        <f>IF('Population 2021'!H20=0,0,H20/'Population 2021'!H20)</f>
        <v>5.0480769230769232E-2</v>
      </c>
      <c r="T20" s="21">
        <f>IF('Population 2021'!I20=0,0,I20/'Population 2021'!I20)</f>
        <v>0.10160427807486631</v>
      </c>
      <c r="U20" s="21">
        <f>IF('Population 2021'!J20=0,0,J20/'Population 2021'!J20)</f>
        <v>0.21951219512195122</v>
      </c>
      <c r="V20" s="21">
        <f>IF('Population 2021'!K20=0,0,K20/'Population 2021'!K20)</f>
        <v>0.42857142857142855</v>
      </c>
      <c r="X20" s="23">
        <f t="shared" si="0"/>
        <v>126.68642553379813</v>
      </c>
      <c r="Y20" s="23">
        <f t="shared" si="1"/>
        <v>238.65778485323855</v>
      </c>
    </row>
    <row r="21" spans="1:25" x14ac:dyDescent="0.3">
      <c r="A21" s="42">
        <v>17</v>
      </c>
      <c r="B21" s="15" t="s">
        <v>151</v>
      </c>
      <c r="C21" s="16">
        <v>4</v>
      </c>
      <c r="D21" s="16">
        <v>3</v>
      </c>
      <c r="E21" s="16">
        <v>0</v>
      </c>
      <c r="F21" s="16">
        <v>6</v>
      </c>
      <c r="G21" s="16">
        <v>22</v>
      </c>
      <c r="H21" s="16">
        <v>21</v>
      </c>
      <c r="I21" s="16">
        <v>17</v>
      </c>
      <c r="J21" s="16">
        <v>8</v>
      </c>
      <c r="K21" s="16">
        <v>0</v>
      </c>
      <c r="L21" s="16">
        <v>95</v>
      </c>
      <c r="N21" s="21">
        <f>IF('Population 2021'!C21=0,0,C21/'Population 2021'!C21)</f>
        <v>3.1128404669260703E-3</v>
      </c>
      <c r="O21" s="21">
        <f>IF('Population 2021'!D21=0,0,D21/'Population 2021'!D21)</f>
        <v>2.6595744680851063E-3</v>
      </c>
      <c r="P21" s="21">
        <f>IF('Population 2021'!E21=0,0,E21/'Population 2021'!E21)</f>
        <v>0</v>
      </c>
      <c r="Q21" s="21">
        <f>IF('Population 2021'!F21=0,0,F21/'Population 2021'!F21)</f>
        <v>7.6142131979695434E-3</v>
      </c>
      <c r="R21" s="21">
        <f>IF('Population 2021'!G21=0,0,G21/'Population 2021'!G21)</f>
        <v>4.0892193308550186E-2</v>
      </c>
      <c r="S21" s="21">
        <f>IF('Population 2021'!H21=0,0,H21/'Population 2021'!H21)</f>
        <v>6.1764705882352944E-2</v>
      </c>
      <c r="T21" s="21">
        <f>IF('Population 2021'!I21=0,0,I21/'Population 2021'!I21)</f>
        <v>0.11724137931034483</v>
      </c>
      <c r="U21" s="21">
        <f>IF('Population 2021'!J21=0,0,J21/'Population 2021'!J21)</f>
        <v>0.2857142857142857</v>
      </c>
      <c r="V21" s="21">
        <f>IF('Population 2021'!K21=0,0,K21/'Population 2021'!K21)</f>
        <v>0</v>
      </c>
      <c r="X21" s="23">
        <f t="shared" si="0"/>
        <v>155.42818099158626</v>
      </c>
      <c r="Y21" s="23">
        <f t="shared" si="1"/>
        <v>292.80284152720077</v>
      </c>
    </row>
    <row r="22" spans="1:25" x14ac:dyDescent="0.3">
      <c r="A22" s="42">
        <v>18</v>
      </c>
      <c r="B22" s="15" t="s">
        <v>109</v>
      </c>
      <c r="C22" s="16">
        <v>6</v>
      </c>
      <c r="D22" s="16">
        <v>20</v>
      </c>
      <c r="E22" s="16">
        <v>39</v>
      </c>
      <c r="F22" s="16">
        <v>66</v>
      </c>
      <c r="G22" s="16">
        <v>106</v>
      </c>
      <c r="H22" s="16">
        <v>177</v>
      </c>
      <c r="I22" s="16">
        <v>150</v>
      </c>
      <c r="J22" s="16">
        <v>49</v>
      </c>
      <c r="K22" s="16">
        <v>10</v>
      </c>
      <c r="L22" s="16">
        <v>628</v>
      </c>
      <c r="N22" s="21">
        <f>IF('Population 2021'!C22=0,0,C22/'Population 2021'!C22)</f>
        <v>8.4937712344280861E-4</v>
      </c>
      <c r="O22" s="21">
        <f>IF('Population 2021'!D22=0,0,D22/'Population 2021'!D22)</f>
        <v>3.5081564637782846E-3</v>
      </c>
      <c r="P22" s="21">
        <f>IF('Population 2021'!E22=0,0,E22/'Population 2021'!E22)</f>
        <v>8.0131497842613527E-3</v>
      </c>
      <c r="Q22" s="21">
        <f>IF('Population 2021'!F22=0,0,F22/'Population 2021'!F22)</f>
        <v>1.6836734693877552E-2</v>
      </c>
      <c r="R22" s="21">
        <f>IF('Population 2021'!G22=0,0,G22/'Population 2021'!G22)</f>
        <v>3.0822913637685374E-2</v>
      </c>
      <c r="S22" s="21">
        <f>IF('Population 2021'!H22=0,0,H22/'Population 2021'!H22)</f>
        <v>7.2630283135002055E-2</v>
      </c>
      <c r="T22" s="21">
        <f>IF('Population 2021'!I22=0,0,I22/'Population 2021'!I22)</f>
        <v>0.12489592006661115</v>
      </c>
      <c r="U22" s="21">
        <f>IF('Population 2021'!J22=0,0,J22/'Population 2021'!J22)</f>
        <v>0.17625899280575538</v>
      </c>
      <c r="V22" s="21">
        <f>IF('Population 2021'!K22=0,0,K22/'Population 2021'!K22)</f>
        <v>0.32258064516129031</v>
      </c>
      <c r="X22" s="23">
        <f t="shared" si="0"/>
        <v>169.48085633606928</v>
      </c>
      <c r="Y22" s="23">
        <f t="shared" si="1"/>
        <v>319.27592540216813</v>
      </c>
    </row>
    <row r="23" spans="1:25" x14ac:dyDescent="0.3">
      <c r="A23" s="42">
        <v>19</v>
      </c>
      <c r="B23" s="15" t="s">
        <v>152</v>
      </c>
      <c r="C23" s="16">
        <v>9</v>
      </c>
      <c r="D23" s="16">
        <v>23</v>
      </c>
      <c r="E23" s="16">
        <v>24</v>
      </c>
      <c r="F23" s="16">
        <v>40</v>
      </c>
      <c r="G23" s="16">
        <v>68</v>
      </c>
      <c r="H23" s="16">
        <v>111</v>
      </c>
      <c r="I23" s="16">
        <v>88</v>
      </c>
      <c r="J23" s="16">
        <v>28</v>
      </c>
      <c r="K23" s="16">
        <v>5</v>
      </c>
      <c r="L23" s="16">
        <v>394</v>
      </c>
      <c r="N23" s="21">
        <f>IF('Population 2021'!C23=0,0,C23/'Population 2021'!C23)</f>
        <v>2.128162686214235E-3</v>
      </c>
      <c r="O23" s="21">
        <f>IF('Population 2021'!D23=0,0,D23/'Population 2021'!D23)</f>
        <v>5.2934407364787113E-3</v>
      </c>
      <c r="P23" s="21">
        <f>IF('Population 2021'!E23=0,0,E23/'Population 2021'!E23)</f>
        <v>5.5607043558850789E-3</v>
      </c>
      <c r="Q23" s="21">
        <f>IF('Population 2021'!F23=0,0,F23/'Population 2021'!F23)</f>
        <v>1.3162224415926292E-2</v>
      </c>
      <c r="R23" s="21">
        <f>IF('Population 2021'!G23=0,0,G23/'Population 2021'!G23)</f>
        <v>3.7037037037037035E-2</v>
      </c>
      <c r="S23" s="21">
        <f>IF('Population 2021'!H23=0,0,H23/'Population 2021'!H23)</f>
        <v>0.1111111111111111</v>
      </c>
      <c r="T23" s="21">
        <f>IF('Population 2021'!I23=0,0,I23/'Population 2021'!I23)</f>
        <v>0.20853080568720378</v>
      </c>
      <c r="U23" s="21">
        <f>IF('Population 2021'!J23=0,0,J23/'Population 2021'!J23)</f>
        <v>0.30769230769230771</v>
      </c>
      <c r="V23" s="21">
        <f>IF('Population 2021'!K23=0,0,K23/'Population 2021'!K23)</f>
        <v>1</v>
      </c>
      <c r="X23" s="23">
        <f t="shared" si="0"/>
        <v>239.18738541282346</v>
      </c>
      <c r="Y23" s="23">
        <f t="shared" si="1"/>
        <v>450.59232926445696</v>
      </c>
    </row>
    <row r="24" spans="1:25" x14ac:dyDescent="0.3">
      <c r="A24" s="42">
        <v>20</v>
      </c>
      <c r="B24" s="15" t="s">
        <v>110</v>
      </c>
      <c r="C24" s="16">
        <v>5</v>
      </c>
      <c r="D24" s="16">
        <v>9</v>
      </c>
      <c r="E24" s="16">
        <v>31</v>
      </c>
      <c r="F24" s="16">
        <v>55</v>
      </c>
      <c r="G24" s="16">
        <v>102</v>
      </c>
      <c r="H24" s="16">
        <v>120</v>
      </c>
      <c r="I24" s="16">
        <v>125</v>
      </c>
      <c r="J24" s="16">
        <v>51</v>
      </c>
      <c r="K24" s="16">
        <v>7</v>
      </c>
      <c r="L24" s="16">
        <v>510</v>
      </c>
      <c r="N24" s="21">
        <f>IF('Population 2021'!C24=0,0,C24/'Population 2021'!C24)</f>
        <v>6.1020258725896998E-4</v>
      </c>
      <c r="O24" s="21">
        <f>IF('Population 2021'!D24=0,0,D24/'Population 2021'!D24)</f>
        <v>1.3241135795203766E-3</v>
      </c>
      <c r="P24" s="21">
        <f>IF('Population 2021'!E24=0,0,E24/'Population 2021'!E24)</f>
        <v>5.0620509470934031E-3</v>
      </c>
      <c r="Q24" s="21">
        <f>IF('Population 2021'!F24=0,0,F24/'Population 2021'!F24)</f>
        <v>1.2551346417161114E-2</v>
      </c>
      <c r="R24" s="21">
        <f>IF('Population 2021'!G24=0,0,G24/'Population 2021'!G24)</f>
        <v>3.5726795096322241E-2</v>
      </c>
      <c r="S24" s="21">
        <f>IF('Population 2021'!H24=0,0,H24/'Population 2021'!H24)</f>
        <v>6.6555740432612309E-2</v>
      </c>
      <c r="T24" s="21">
        <f>IF('Population 2021'!I24=0,0,I24/'Population 2021'!I24)</f>
        <v>0.13354700854700854</v>
      </c>
      <c r="U24" s="21">
        <f>IF('Population 2021'!J24=0,0,J24/'Population 2021'!J24)</f>
        <v>0.21074380165289255</v>
      </c>
      <c r="V24" s="21">
        <f>IF('Population 2021'!K24=0,0,K24/'Population 2021'!K24)</f>
        <v>0.20588235294117646</v>
      </c>
      <c r="X24" s="23">
        <f t="shared" si="0"/>
        <v>159.53998623099827</v>
      </c>
      <c r="Y24" s="23">
        <f t="shared" si="1"/>
        <v>300.54885161511038</v>
      </c>
    </row>
    <row r="25" spans="1:25" x14ac:dyDescent="0.3">
      <c r="A25" s="42">
        <v>21</v>
      </c>
      <c r="B25" s="15" t="s">
        <v>153</v>
      </c>
      <c r="C25" s="16">
        <v>0</v>
      </c>
      <c r="D25" s="16">
        <v>0</v>
      </c>
      <c r="E25" s="16">
        <v>0</v>
      </c>
      <c r="F25" s="16">
        <v>3</v>
      </c>
      <c r="G25" s="16">
        <v>3</v>
      </c>
      <c r="H25" s="16">
        <v>10</v>
      </c>
      <c r="I25" s="16">
        <v>8</v>
      </c>
      <c r="J25" s="16">
        <v>0</v>
      </c>
      <c r="K25" s="16">
        <v>0</v>
      </c>
      <c r="L25" s="16">
        <v>30</v>
      </c>
      <c r="N25" s="21">
        <f>IF('Population 2021'!C25=0,0,C25/'Population 2021'!C25)</f>
        <v>0</v>
      </c>
      <c r="O25" s="21">
        <f>IF('Population 2021'!D25=0,0,D25/'Population 2021'!D25)</f>
        <v>0</v>
      </c>
      <c r="P25" s="21">
        <f>IF('Population 2021'!E25=0,0,E25/'Population 2021'!E25)</f>
        <v>0</v>
      </c>
      <c r="Q25" s="21">
        <f>IF('Population 2021'!F25=0,0,F25/'Population 2021'!F25)</f>
        <v>4.9019607843137254E-3</v>
      </c>
      <c r="R25" s="21">
        <f>IF('Population 2021'!G25=0,0,G25/'Population 2021'!G25)</f>
        <v>6.5359477124183009E-3</v>
      </c>
      <c r="S25" s="21">
        <f>IF('Population 2021'!H25=0,0,H25/'Population 2021'!H25)</f>
        <v>3.968253968253968E-2</v>
      </c>
      <c r="T25" s="21">
        <f>IF('Population 2021'!I25=0,0,I25/'Population 2021'!I25)</f>
        <v>6.4516129032258063E-2</v>
      </c>
      <c r="U25" s="21">
        <f>IF('Population 2021'!J25=0,0,J25/'Population 2021'!J25)</f>
        <v>0</v>
      </c>
      <c r="V25" s="21">
        <f>IF('Population 2021'!K25=0,0,K25/'Population 2021'!K25)</f>
        <v>0</v>
      </c>
      <c r="X25" s="23">
        <f t="shared" si="0"/>
        <v>53.766993146322186</v>
      </c>
      <c r="Y25" s="23">
        <f t="shared" si="1"/>
        <v>101.28876419437015</v>
      </c>
    </row>
    <row r="26" spans="1:25" x14ac:dyDescent="0.3">
      <c r="A26" s="42">
        <v>22</v>
      </c>
      <c r="B26" s="15" t="s">
        <v>111</v>
      </c>
      <c r="C26" s="16">
        <v>4</v>
      </c>
      <c r="D26" s="16">
        <v>19</v>
      </c>
      <c r="E26" s="16">
        <v>74</v>
      </c>
      <c r="F26" s="16">
        <v>80</v>
      </c>
      <c r="G26" s="16">
        <v>142</v>
      </c>
      <c r="H26" s="16">
        <v>227</v>
      </c>
      <c r="I26" s="16">
        <v>227</v>
      </c>
      <c r="J26" s="16">
        <v>124</v>
      </c>
      <c r="K26" s="16">
        <v>29</v>
      </c>
      <c r="L26" s="16">
        <v>936</v>
      </c>
      <c r="N26" s="21">
        <f>IF('Population 2021'!C26=0,0,C26/'Population 2021'!C26)</f>
        <v>5.2583147101354017E-4</v>
      </c>
      <c r="O26" s="21">
        <f>IF('Population 2021'!D26=0,0,D26/'Population 2021'!D26)</f>
        <v>2.7978206449712855E-3</v>
      </c>
      <c r="P26" s="21">
        <f>IF('Population 2021'!E26=0,0,E26/'Population 2021'!E26)</f>
        <v>1.1870388193776067E-2</v>
      </c>
      <c r="Q26" s="21">
        <f>IF('Population 2021'!F26=0,0,F26/'Population 2021'!F26)</f>
        <v>1.9516955354964626E-2</v>
      </c>
      <c r="R26" s="21">
        <f>IF('Population 2021'!G26=0,0,G26/'Population 2021'!G26)</f>
        <v>4.5483664317745039E-2</v>
      </c>
      <c r="S26" s="21">
        <f>IF('Population 2021'!H26=0,0,H26/'Population 2021'!H26)</f>
        <v>0.10465652374366068</v>
      </c>
      <c r="T26" s="21">
        <f>IF('Population 2021'!I26=0,0,I26/'Population 2021'!I26)</f>
        <v>0.17762128325508608</v>
      </c>
      <c r="U26" s="21">
        <f>IF('Population 2021'!J26=0,0,J26/'Population 2021'!J26)</f>
        <v>0.26495726495726496</v>
      </c>
      <c r="V26" s="21">
        <f>IF('Population 2021'!K26=0,0,K26/'Population 2021'!K26)</f>
        <v>0.50877192982456143</v>
      </c>
      <c r="X26" s="23">
        <f t="shared" si="0"/>
        <v>235.18844363107024</v>
      </c>
      <c r="Y26" s="23">
        <f t="shared" si="1"/>
        <v>443.05893661114794</v>
      </c>
    </row>
    <row r="27" spans="1:25" x14ac:dyDescent="0.3">
      <c r="A27" s="42">
        <v>23</v>
      </c>
      <c r="B27" s="15" t="s">
        <v>154</v>
      </c>
      <c r="C27" s="16">
        <v>6</v>
      </c>
      <c r="D27" s="16">
        <v>10</v>
      </c>
      <c r="E27" s="16">
        <v>21</v>
      </c>
      <c r="F27" s="16">
        <v>26</v>
      </c>
      <c r="G27" s="16">
        <v>46</v>
      </c>
      <c r="H27" s="16">
        <v>51</v>
      </c>
      <c r="I27" s="16">
        <v>52</v>
      </c>
      <c r="J27" s="16">
        <v>24</v>
      </c>
      <c r="K27" s="16">
        <v>7</v>
      </c>
      <c r="L27" s="16">
        <v>229</v>
      </c>
      <c r="N27" s="21">
        <f>IF('Population 2021'!C27=0,0,C27/'Population 2021'!C27)</f>
        <v>3.5190615835777126E-3</v>
      </c>
      <c r="O27" s="21">
        <f>IF('Population 2021'!D27=0,0,D27/'Population 2021'!D27)</f>
        <v>5.99880023995201E-3</v>
      </c>
      <c r="P27" s="21">
        <f>IF('Population 2021'!E27=0,0,E27/'Population 2021'!E27)</f>
        <v>1.507537688442211E-2</v>
      </c>
      <c r="Q27" s="21">
        <f>IF('Population 2021'!F27=0,0,F27/'Population 2021'!F27)</f>
        <v>2.8953229398663696E-2</v>
      </c>
      <c r="R27" s="21">
        <f>IF('Population 2021'!G27=0,0,G27/'Population 2021'!G27)</f>
        <v>7.131782945736434E-2</v>
      </c>
      <c r="S27" s="21">
        <f>IF('Population 2021'!H27=0,0,H27/'Population 2021'!H27)</f>
        <v>0.14285714285714285</v>
      </c>
      <c r="T27" s="21">
        <f>IF('Population 2021'!I27=0,0,I27/'Population 2021'!I27)</f>
        <v>0.26530612244897961</v>
      </c>
      <c r="U27" s="21">
        <f>IF('Population 2021'!J27=0,0,J27/'Population 2021'!J27)</f>
        <v>0.61538461538461542</v>
      </c>
      <c r="V27" s="21">
        <f>IF('Population 2021'!K27=0,0,K27/'Population 2021'!K27)</f>
        <v>1</v>
      </c>
      <c r="X27" s="23">
        <f t="shared" si="0"/>
        <v>372.2592100988968</v>
      </c>
      <c r="Y27" s="23">
        <f t="shared" si="1"/>
        <v>701.27922623972938</v>
      </c>
    </row>
    <row r="28" spans="1:25" x14ac:dyDescent="0.3">
      <c r="A28" s="42">
        <v>24</v>
      </c>
      <c r="B28" s="15" t="s">
        <v>155</v>
      </c>
      <c r="C28" s="16">
        <v>0</v>
      </c>
      <c r="D28" s="16">
        <v>3</v>
      </c>
      <c r="E28" s="16">
        <v>7</v>
      </c>
      <c r="F28" s="16">
        <v>13</v>
      </c>
      <c r="G28" s="16">
        <v>21</v>
      </c>
      <c r="H28" s="16">
        <v>21</v>
      </c>
      <c r="I28" s="16">
        <v>31</v>
      </c>
      <c r="J28" s="16">
        <v>5</v>
      </c>
      <c r="K28" s="16">
        <v>0</v>
      </c>
      <c r="L28" s="16">
        <v>116</v>
      </c>
      <c r="N28" s="21">
        <f>IF('Population 2021'!C28=0,0,C28/'Population 2021'!C28)</f>
        <v>0</v>
      </c>
      <c r="O28" s="21">
        <f>IF('Population 2021'!D28=0,0,D28/'Population 2021'!D28)</f>
        <v>2.0935101186322401E-3</v>
      </c>
      <c r="P28" s="21">
        <f>IF('Population 2021'!E28=0,0,E28/'Population 2021'!E28)</f>
        <v>6.156552330694811E-3</v>
      </c>
      <c r="Q28" s="21">
        <f>IF('Population 2021'!F28=0,0,F28/'Population 2021'!F28)</f>
        <v>2.0030816640986132E-2</v>
      </c>
      <c r="R28" s="21">
        <f>IF('Population 2021'!G28=0,0,G28/'Population 2021'!G28)</f>
        <v>5.817174515235457E-2</v>
      </c>
      <c r="S28" s="21">
        <f>IF('Population 2021'!H28=0,0,H28/'Population 2021'!H28)</f>
        <v>0.13291139240506328</v>
      </c>
      <c r="T28" s="21">
        <f>IF('Population 2021'!I28=0,0,I28/'Population 2021'!I28)</f>
        <v>0.41333333333333333</v>
      </c>
      <c r="U28" s="21">
        <f>IF('Population 2021'!J28=0,0,J28/'Population 2021'!J28)</f>
        <v>0.22727272727272727</v>
      </c>
      <c r="V28" s="21">
        <f>IF('Population 2021'!K28=0,0,K28/'Population 2021'!K28)</f>
        <v>0</v>
      </c>
      <c r="X28" s="23">
        <f t="shared" si="0"/>
        <v>312.66753770757128</v>
      </c>
      <c r="Y28" s="23">
        <f t="shared" si="1"/>
        <v>589.01766018252442</v>
      </c>
    </row>
    <row r="29" spans="1:25" x14ac:dyDescent="0.3">
      <c r="A29" s="42">
        <v>25</v>
      </c>
      <c r="B29" s="15" t="s">
        <v>112</v>
      </c>
      <c r="C29" s="16">
        <v>14</v>
      </c>
      <c r="D29" s="16">
        <v>24</v>
      </c>
      <c r="E29" s="16">
        <v>70</v>
      </c>
      <c r="F29" s="16">
        <v>90</v>
      </c>
      <c r="G29" s="16">
        <v>139</v>
      </c>
      <c r="H29" s="16">
        <v>170</v>
      </c>
      <c r="I29" s="16">
        <v>181</v>
      </c>
      <c r="J29" s="16">
        <v>80</v>
      </c>
      <c r="K29" s="16">
        <v>9</v>
      </c>
      <c r="L29" s="16">
        <v>773</v>
      </c>
      <c r="N29" s="21">
        <f>IF('Population 2021'!C29=0,0,C29/'Population 2021'!C29)</f>
        <v>1.8200728029121164E-3</v>
      </c>
      <c r="O29" s="21">
        <f>IF('Population 2021'!D29=0,0,D29/'Population 2021'!D29)</f>
        <v>3.3707865168539327E-3</v>
      </c>
      <c r="P29" s="21">
        <f>IF('Population 2021'!E29=0,0,E29/'Population 2021'!E29)</f>
        <v>1.0903426791277258E-2</v>
      </c>
      <c r="Q29" s="21">
        <f>IF('Population 2021'!F29=0,0,F29/'Population 2021'!F29)</f>
        <v>2.0585544373284539E-2</v>
      </c>
      <c r="R29" s="21">
        <f>IF('Population 2021'!G29=0,0,G29/'Population 2021'!G29)</f>
        <v>4.4465770953294945E-2</v>
      </c>
      <c r="S29" s="21">
        <f>IF('Population 2021'!H29=0,0,H29/'Population 2021'!H29)</f>
        <v>9.1447014523937595E-2</v>
      </c>
      <c r="T29" s="21">
        <f>IF('Population 2021'!I29=0,0,I29/'Population 2021'!I29)</f>
        <v>0.18679050567595459</v>
      </c>
      <c r="U29" s="21">
        <f>IF('Population 2021'!J29=0,0,J29/'Population 2021'!J29)</f>
        <v>0.32258064516129031</v>
      </c>
      <c r="V29" s="21">
        <f>IF('Population 2021'!K29=0,0,K29/'Population 2021'!K29)</f>
        <v>0.5625</v>
      </c>
      <c r="X29" s="23">
        <f t="shared" si="0"/>
        <v>237.95354732633197</v>
      </c>
      <c r="Y29" s="23">
        <f t="shared" si="1"/>
        <v>448.26796764995186</v>
      </c>
    </row>
    <row r="30" spans="1:25" x14ac:dyDescent="0.3">
      <c r="A30" s="42">
        <v>26</v>
      </c>
      <c r="B30" s="15" t="s">
        <v>113</v>
      </c>
      <c r="C30" s="16">
        <v>19</v>
      </c>
      <c r="D30" s="16">
        <v>40</v>
      </c>
      <c r="E30" s="16">
        <v>53</v>
      </c>
      <c r="F30" s="16">
        <v>94</v>
      </c>
      <c r="G30" s="16">
        <v>111</v>
      </c>
      <c r="H30" s="16">
        <v>153</v>
      </c>
      <c r="I30" s="16">
        <v>99</v>
      </c>
      <c r="J30" s="16">
        <v>51</v>
      </c>
      <c r="K30" s="16">
        <v>10</v>
      </c>
      <c r="L30" s="16">
        <v>644</v>
      </c>
      <c r="N30" s="21">
        <f>IF('Population 2021'!C30=0,0,C30/'Population 2021'!C30)</f>
        <v>2.3364485981308409E-3</v>
      </c>
      <c r="O30" s="21">
        <f>IF('Population 2021'!D30=0,0,D30/'Population 2021'!D30)</f>
        <v>5.6282538342479248E-3</v>
      </c>
      <c r="P30" s="21">
        <f>IF('Population 2021'!E30=0,0,E30/'Population 2021'!E30)</f>
        <v>8.4678063588432655E-3</v>
      </c>
      <c r="Q30" s="21">
        <f>IF('Population 2021'!F30=0,0,F30/'Population 2021'!F30)</f>
        <v>2.0051194539249147E-2</v>
      </c>
      <c r="R30" s="21">
        <f>IF('Population 2021'!G30=0,0,G30/'Population 2021'!G30)</f>
        <v>3.2570422535211266E-2</v>
      </c>
      <c r="S30" s="21">
        <f>IF('Population 2021'!H30=0,0,H30/'Population 2021'!H30)</f>
        <v>7.3913043478260873E-2</v>
      </c>
      <c r="T30" s="21">
        <f>IF('Population 2021'!I30=0,0,I30/'Population 2021'!I30)</f>
        <v>9.8116947472745297E-2</v>
      </c>
      <c r="U30" s="21">
        <f>IF('Population 2021'!J30=0,0,J30/'Population 2021'!J30)</f>
        <v>0.18545454545454546</v>
      </c>
      <c r="V30" s="21">
        <f>IF('Population 2021'!K30=0,0,K30/'Population 2021'!K30)</f>
        <v>0.25</v>
      </c>
      <c r="X30" s="23">
        <f t="shared" si="0"/>
        <v>176.41514231708607</v>
      </c>
      <c r="Y30" s="23">
        <f t="shared" si="1"/>
        <v>332.33905607931257</v>
      </c>
    </row>
    <row r="31" spans="1:25" x14ac:dyDescent="0.3">
      <c r="A31" s="42">
        <v>27</v>
      </c>
      <c r="B31" s="15" t="s">
        <v>114</v>
      </c>
      <c r="C31" s="16">
        <v>17</v>
      </c>
      <c r="D31" s="16">
        <v>52</v>
      </c>
      <c r="E31" s="16">
        <v>114</v>
      </c>
      <c r="F31" s="16">
        <v>152</v>
      </c>
      <c r="G31" s="16">
        <v>243</v>
      </c>
      <c r="H31" s="16">
        <v>341</v>
      </c>
      <c r="I31" s="16">
        <v>340</v>
      </c>
      <c r="J31" s="16">
        <v>162</v>
      </c>
      <c r="K31" s="16">
        <v>26</v>
      </c>
      <c r="L31" s="16">
        <v>1453</v>
      </c>
      <c r="N31" s="21">
        <f>IF('Population 2021'!C31=0,0,C31/'Population 2021'!C31)</f>
        <v>1.0532837670384138E-3</v>
      </c>
      <c r="O31" s="21">
        <f>IF('Population 2021'!D31=0,0,D31/'Population 2021'!D31)</f>
        <v>3.3613445378151263E-3</v>
      </c>
      <c r="P31" s="21">
        <f>IF('Population 2021'!E31=0,0,E31/'Population 2021'!E31)</f>
        <v>8.0196975026380589E-3</v>
      </c>
      <c r="Q31" s="21">
        <f>IF('Population 2021'!F31=0,0,F31/'Population 2021'!F31)</f>
        <v>1.5345784957092377E-2</v>
      </c>
      <c r="R31" s="21">
        <f>IF('Population 2021'!G31=0,0,G31/'Population 2021'!G31)</f>
        <v>3.573529411764706E-2</v>
      </c>
      <c r="S31" s="21">
        <f>IF('Population 2021'!H31=0,0,H31/'Population 2021'!H31)</f>
        <v>8.3783783783783788E-2</v>
      </c>
      <c r="T31" s="21">
        <f>IF('Population 2021'!I31=0,0,I31/'Population 2021'!I31)</f>
        <v>0.15977443609022557</v>
      </c>
      <c r="U31" s="21">
        <f>IF('Population 2021'!J31=0,0,J31/'Population 2021'!J31)</f>
        <v>0.27411167512690354</v>
      </c>
      <c r="V31" s="21">
        <f>IF('Population 2021'!K31=0,0,K31/'Population 2021'!K31)</f>
        <v>0.42622950819672129</v>
      </c>
      <c r="X31" s="23">
        <f t="shared" si="0"/>
        <v>198.94091291574799</v>
      </c>
      <c r="Y31" s="23">
        <f t="shared" si="1"/>
        <v>374.77415116181322</v>
      </c>
    </row>
    <row r="32" spans="1:25" x14ac:dyDescent="0.3">
      <c r="A32" s="42">
        <v>28</v>
      </c>
      <c r="B32" s="15" t="s">
        <v>115</v>
      </c>
      <c r="C32" s="16">
        <v>0</v>
      </c>
      <c r="D32" s="16">
        <v>11</v>
      </c>
      <c r="E32" s="16">
        <v>23</v>
      </c>
      <c r="F32" s="16">
        <v>32</v>
      </c>
      <c r="G32" s="16">
        <v>54</v>
      </c>
      <c r="H32" s="16">
        <v>93</v>
      </c>
      <c r="I32" s="16">
        <v>83</v>
      </c>
      <c r="J32" s="16">
        <v>29</v>
      </c>
      <c r="K32" s="16">
        <v>7</v>
      </c>
      <c r="L32" s="16">
        <v>331</v>
      </c>
      <c r="N32" s="21">
        <f>IF('Population 2021'!C32=0,0,C32/'Population 2021'!C32)</f>
        <v>0</v>
      </c>
      <c r="O32" s="21">
        <f>IF('Population 2021'!D32=0,0,D32/'Population 2021'!D32)</f>
        <v>2.8720626631853785E-3</v>
      </c>
      <c r="P32" s="21">
        <f>IF('Population 2021'!E32=0,0,E32/'Population 2021'!E32)</f>
        <v>6.7966903073286055E-3</v>
      </c>
      <c r="Q32" s="21">
        <f>IF('Population 2021'!F32=0,0,F32/'Population 2021'!F32)</f>
        <v>1.2872083668543845E-2</v>
      </c>
      <c r="R32" s="21">
        <f>IF('Population 2021'!G32=0,0,G32/'Population 2021'!G32)</f>
        <v>3.0456852791878174E-2</v>
      </c>
      <c r="S32" s="21">
        <f>IF('Population 2021'!H32=0,0,H32/'Population 2021'!H32)</f>
        <v>9.1988130563798218E-2</v>
      </c>
      <c r="T32" s="21">
        <f>IF('Population 2021'!I32=0,0,I32/'Population 2021'!I32)</f>
        <v>0.1711340206185567</v>
      </c>
      <c r="U32" s="21">
        <f>IF('Population 2021'!J32=0,0,J32/'Population 2021'!J32)</f>
        <v>0.19727891156462585</v>
      </c>
      <c r="V32" s="21">
        <f>IF('Population 2021'!K32=0,0,K32/'Population 2021'!K32)</f>
        <v>0.58333333333333337</v>
      </c>
      <c r="X32" s="23">
        <f t="shared" si="0"/>
        <v>188.8109429020908</v>
      </c>
      <c r="Y32" s="23">
        <f t="shared" si="1"/>
        <v>355.69084216558474</v>
      </c>
    </row>
    <row r="33" spans="1:25" x14ac:dyDescent="0.3">
      <c r="A33" s="42">
        <v>29</v>
      </c>
      <c r="B33" s="15" t="s">
        <v>156</v>
      </c>
      <c r="C33" s="16">
        <v>5</v>
      </c>
      <c r="D33" s="16">
        <v>10</v>
      </c>
      <c r="E33" s="16">
        <v>11</v>
      </c>
      <c r="F33" s="16">
        <v>19</v>
      </c>
      <c r="G33" s="16">
        <v>41</v>
      </c>
      <c r="H33" s="16">
        <v>42</v>
      </c>
      <c r="I33" s="16">
        <v>39</v>
      </c>
      <c r="J33" s="16">
        <v>17</v>
      </c>
      <c r="K33" s="16">
        <v>5</v>
      </c>
      <c r="L33" s="16">
        <v>182</v>
      </c>
      <c r="N33" s="21">
        <f>IF('Population 2021'!C33=0,0,C33/'Population 2021'!C33)</f>
        <v>3.2938076416337285E-3</v>
      </c>
      <c r="O33" s="21">
        <f>IF('Population 2021'!D33=0,0,D33/'Population 2021'!D33)</f>
        <v>6.3451776649746192E-3</v>
      </c>
      <c r="P33" s="21">
        <f>IF('Population 2021'!E33=0,0,E33/'Population 2021'!E33)</f>
        <v>8.4097859327217118E-3</v>
      </c>
      <c r="Q33" s="21">
        <f>IF('Population 2021'!F33=0,0,F33/'Population 2021'!F33)</f>
        <v>2.3255813953488372E-2</v>
      </c>
      <c r="R33" s="21">
        <f>IF('Population 2021'!G33=0,0,G33/'Population 2021'!G33)</f>
        <v>8.3673469387755106E-2</v>
      </c>
      <c r="S33" s="21">
        <f>IF('Population 2021'!H33=0,0,H33/'Population 2021'!H33)</f>
        <v>0.14788732394366197</v>
      </c>
      <c r="T33" s="21">
        <f>IF('Population 2021'!I33=0,0,I33/'Population 2021'!I33)</f>
        <v>0.28888888888888886</v>
      </c>
      <c r="U33" s="21">
        <f>IF('Population 2021'!J33=0,0,J33/'Population 2021'!J33)</f>
        <v>0.40476190476190477</v>
      </c>
      <c r="V33" s="21">
        <f>IF('Population 2021'!K33=0,0,K33/'Population 2021'!K33)</f>
        <v>0.83333333333333337</v>
      </c>
      <c r="X33" s="23">
        <f t="shared" si="0"/>
        <v>357.10033686147511</v>
      </c>
      <c r="Y33" s="23">
        <f t="shared" si="1"/>
        <v>672.72223528769621</v>
      </c>
    </row>
    <row r="34" spans="1:25" x14ac:dyDescent="0.3">
      <c r="A34" s="42">
        <v>30</v>
      </c>
      <c r="B34" s="15" t="s">
        <v>157</v>
      </c>
      <c r="C34" s="16">
        <v>0</v>
      </c>
      <c r="D34" s="16">
        <v>0</v>
      </c>
      <c r="E34" s="16">
        <v>8</v>
      </c>
      <c r="F34" s="16">
        <v>9</v>
      </c>
      <c r="G34" s="16">
        <v>9</v>
      </c>
      <c r="H34" s="16">
        <v>15</v>
      </c>
      <c r="I34" s="16">
        <v>18</v>
      </c>
      <c r="J34" s="16">
        <v>9</v>
      </c>
      <c r="K34" s="16">
        <v>0</v>
      </c>
      <c r="L34" s="16">
        <v>57</v>
      </c>
      <c r="N34" s="21">
        <f>IF('Population 2021'!C34=0,0,C34/'Population 2021'!C34)</f>
        <v>0</v>
      </c>
      <c r="O34" s="21">
        <f>IF('Population 2021'!D34=0,0,D34/'Population 2021'!D34)</f>
        <v>0</v>
      </c>
      <c r="P34" s="21">
        <f>IF('Population 2021'!E34=0,0,E34/'Population 2021'!E34)</f>
        <v>2.1680216802168022E-2</v>
      </c>
      <c r="Q34" s="21">
        <f>IF('Population 2021'!F34=0,0,F34/'Population 2021'!F34)</f>
        <v>2.8662420382165606E-2</v>
      </c>
      <c r="R34" s="21">
        <f>IF('Population 2021'!G34=0,0,G34/'Population 2021'!G34)</f>
        <v>4.0178571428571432E-2</v>
      </c>
      <c r="S34" s="21">
        <f>IF('Population 2021'!H34=0,0,H34/'Population 2021'!H34)</f>
        <v>9.202453987730061E-2</v>
      </c>
      <c r="T34" s="21">
        <f>IF('Population 2021'!I34=0,0,I34/'Population 2021'!I34)</f>
        <v>0.20689655172413793</v>
      </c>
      <c r="U34" s="21">
        <f>IF('Population 2021'!J34=0,0,J34/'Population 2021'!J34)</f>
        <v>0.32142857142857145</v>
      </c>
      <c r="V34" s="21">
        <f>IF('Population 2021'!K34=0,0,K34/'Population 2021'!K34)</f>
        <v>0</v>
      </c>
      <c r="X34" s="23">
        <f t="shared" si="0"/>
        <v>251.51149064155976</v>
      </c>
      <c r="Y34" s="23">
        <f t="shared" si="1"/>
        <v>473.80905230163609</v>
      </c>
    </row>
    <row r="35" spans="1:25" x14ac:dyDescent="0.3">
      <c r="A35" s="42">
        <v>31</v>
      </c>
      <c r="B35" s="15" t="s">
        <v>116</v>
      </c>
      <c r="C35" s="16">
        <v>11</v>
      </c>
      <c r="D35" s="16">
        <v>24</v>
      </c>
      <c r="E35" s="16">
        <v>42</v>
      </c>
      <c r="F35" s="16">
        <v>75</v>
      </c>
      <c r="G35" s="16">
        <v>105</v>
      </c>
      <c r="H35" s="16">
        <v>174</v>
      </c>
      <c r="I35" s="16">
        <v>152</v>
      </c>
      <c r="J35" s="16">
        <v>46</v>
      </c>
      <c r="K35" s="16">
        <v>8</v>
      </c>
      <c r="L35" s="16">
        <v>634</v>
      </c>
      <c r="N35" s="21">
        <f>IF('Population 2021'!C35=0,0,C35/'Population 2021'!C35)</f>
        <v>2.070393374741201E-3</v>
      </c>
      <c r="O35" s="21">
        <f>IF('Population 2021'!D35=0,0,D35/'Population 2021'!D35)</f>
        <v>5.5159733394621923E-3</v>
      </c>
      <c r="P35" s="21">
        <f>IF('Population 2021'!E35=0,0,E35/'Population 2021'!E35)</f>
        <v>1.1354420113544201E-2</v>
      </c>
      <c r="Q35" s="21">
        <f>IF('Population 2021'!F35=0,0,F35/'Population 2021'!F35)</f>
        <v>2.8868360277136258E-2</v>
      </c>
      <c r="R35" s="21">
        <f>IF('Population 2021'!G35=0,0,G35/'Population 2021'!G35)</f>
        <v>5.3846153846153849E-2</v>
      </c>
      <c r="S35" s="21">
        <f>IF('Population 2021'!H35=0,0,H35/'Population 2021'!H35)</f>
        <v>0.13132075471698113</v>
      </c>
      <c r="T35" s="21">
        <f>IF('Population 2021'!I35=0,0,I35/'Population 2021'!I35)</f>
        <v>0.24755700325732899</v>
      </c>
      <c r="U35" s="21">
        <f>IF('Population 2021'!J35=0,0,J35/'Population 2021'!J35)</f>
        <v>0.2929936305732484</v>
      </c>
      <c r="V35" s="21">
        <f>IF('Population 2021'!K35=0,0,K35/'Population 2021'!K35)</f>
        <v>0.53333333333333333</v>
      </c>
      <c r="X35" s="23">
        <f t="shared" si="0"/>
        <v>300.31724835149043</v>
      </c>
      <c r="Y35" s="23">
        <f t="shared" si="1"/>
        <v>565.751610267552</v>
      </c>
    </row>
    <row r="36" spans="1:25" x14ac:dyDescent="0.3">
      <c r="A36" s="42">
        <v>32</v>
      </c>
      <c r="B36" s="15" t="s">
        <v>139</v>
      </c>
      <c r="C36" s="16">
        <v>0</v>
      </c>
      <c r="D36" s="16">
        <v>0</v>
      </c>
      <c r="E36" s="16">
        <v>6</v>
      </c>
      <c r="F36" s="16">
        <v>3</v>
      </c>
      <c r="G36" s="16">
        <v>10</v>
      </c>
      <c r="H36" s="16">
        <v>9</v>
      </c>
      <c r="I36" s="16">
        <v>16</v>
      </c>
      <c r="J36" s="16">
        <v>4</v>
      </c>
      <c r="K36" s="16">
        <v>0</v>
      </c>
      <c r="L36" s="16">
        <v>50</v>
      </c>
      <c r="N36" s="21">
        <f>IF('Population 2021'!C36=0,0,C36/'Population 2021'!C36)</f>
        <v>0</v>
      </c>
      <c r="O36" s="21">
        <f>IF('Population 2021'!D36=0,0,D36/'Population 2021'!D36)</f>
        <v>0</v>
      </c>
      <c r="P36" s="21">
        <f>IF('Population 2021'!E36=0,0,E36/'Population 2021'!E36)</f>
        <v>5.5710306406685237E-3</v>
      </c>
      <c r="Q36" s="21">
        <f>IF('Population 2021'!F36=0,0,F36/'Population 2021'!F36)</f>
        <v>3.7220843672456576E-3</v>
      </c>
      <c r="R36" s="21">
        <f>IF('Population 2021'!G36=0,0,G36/'Population 2021'!G36)</f>
        <v>1.6207455429497569E-2</v>
      </c>
      <c r="S36" s="21">
        <f>IF('Population 2021'!H36=0,0,H36/'Population 2021'!H36)</f>
        <v>2.2499999999999999E-2</v>
      </c>
      <c r="T36" s="21">
        <f>IF('Population 2021'!I36=0,0,I36/'Population 2021'!I36)</f>
        <v>7.7294685990338161E-2</v>
      </c>
      <c r="U36" s="21">
        <f>IF('Population 2021'!J36=0,0,J36/'Population 2021'!J36)</f>
        <v>9.7560975609756101E-2</v>
      </c>
      <c r="V36" s="21">
        <f>IF('Population 2021'!K36=0,0,K36/'Population 2021'!K36)</f>
        <v>0</v>
      </c>
      <c r="X36" s="23">
        <f t="shared" si="0"/>
        <v>74.516374682019034</v>
      </c>
      <c r="Y36" s="23">
        <f t="shared" si="1"/>
        <v>140.37741488065049</v>
      </c>
    </row>
    <row r="37" spans="1:25" x14ac:dyDescent="0.3">
      <c r="A37" s="42">
        <v>33</v>
      </c>
      <c r="B37" s="15" t="s">
        <v>117</v>
      </c>
      <c r="C37" s="16">
        <v>14</v>
      </c>
      <c r="D37" s="16">
        <v>16</v>
      </c>
      <c r="E37" s="16">
        <v>52</v>
      </c>
      <c r="F37" s="16">
        <v>56</v>
      </c>
      <c r="G37" s="16">
        <v>82</v>
      </c>
      <c r="H37" s="16">
        <v>94</v>
      </c>
      <c r="I37" s="16">
        <v>61</v>
      </c>
      <c r="J37" s="16">
        <v>16</v>
      </c>
      <c r="K37" s="16">
        <v>4</v>
      </c>
      <c r="L37" s="16">
        <v>400</v>
      </c>
      <c r="N37" s="21">
        <f>IF('Population 2021'!C37=0,0,C37/'Population 2021'!C37)</f>
        <v>1.2525722465777937E-3</v>
      </c>
      <c r="O37" s="21">
        <f>IF('Population 2021'!D37=0,0,D37/'Population 2021'!D37)</f>
        <v>1.7869108778199687E-3</v>
      </c>
      <c r="P37" s="21">
        <f>IF('Population 2021'!E37=0,0,E37/'Population 2021'!E37)</f>
        <v>7.1193866374589269E-3</v>
      </c>
      <c r="Q37" s="21">
        <f>IF('Population 2021'!F37=0,0,F37/'Population 2021'!F37)</f>
        <v>1.1463664278403275E-2</v>
      </c>
      <c r="R37" s="21">
        <f>IF('Population 2021'!G37=0,0,G37/'Population 2021'!G37)</f>
        <v>2.726970402394413E-2</v>
      </c>
      <c r="S37" s="21">
        <f>IF('Population 2021'!H37=0,0,H37/'Population 2021'!H37)</f>
        <v>5.638872225554889E-2</v>
      </c>
      <c r="T37" s="21">
        <f>IF('Population 2021'!I37=0,0,I37/'Population 2021'!I37)</f>
        <v>9.2424242424242423E-2</v>
      </c>
      <c r="U37" s="21">
        <f>IF('Population 2021'!J37=0,0,J37/'Population 2021'!J37)</f>
        <v>0.12903225806451613</v>
      </c>
      <c r="V37" s="21">
        <f>IF('Population 2021'!K37=0,0,K37/'Population 2021'!K37)</f>
        <v>0.26666666666666666</v>
      </c>
      <c r="X37" s="23">
        <f t="shared" si="0"/>
        <v>132.61493528934639</v>
      </c>
      <c r="Y37" s="23">
        <f t="shared" si="1"/>
        <v>249.82618746447565</v>
      </c>
    </row>
    <row r="38" spans="1:25" x14ac:dyDescent="0.3">
      <c r="A38" s="42">
        <v>34</v>
      </c>
      <c r="B38" s="15" t="s">
        <v>158</v>
      </c>
      <c r="C38" s="16">
        <v>0</v>
      </c>
      <c r="D38" s="16">
        <v>0</v>
      </c>
      <c r="E38" s="16">
        <v>0</v>
      </c>
      <c r="F38" s="16">
        <v>11</v>
      </c>
      <c r="G38" s="16">
        <v>6</v>
      </c>
      <c r="H38" s="16">
        <v>7</v>
      </c>
      <c r="I38" s="16">
        <v>5</v>
      </c>
      <c r="J38" s="16">
        <v>0</v>
      </c>
      <c r="K38" s="16">
        <v>0</v>
      </c>
      <c r="L38" s="16">
        <v>37</v>
      </c>
      <c r="N38" s="21">
        <f>IF('Population 2021'!C38=0,0,C38/'Population 2021'!C38)</f>
        <v>0</v>
      </c>
      <c r="O38" s="21">
        <f>IF('Population 2021'!D38=0,0,D38/'Population 2021'!D38)</f>
        <v>0</v>
      </c>
      <c r="P38" s="21">
        <f>IF('Population 2021'!E38=0,0,E38/'Population 2021'!E38)</f>
        <v>0</v>
      </c>
      <c r="Q38" s="21">
        <f>IF('Population 2021'!F38=0,0,F38/'Population 2021'!F38)</f>
        <v>1.4230271668822769E-2</v>
      </c>
      <c r="R38" s="21">
        <f>IF('Population 2021'!G38=0,0,G38/'Population 2021'!G38)</f>
        <v>1.3100436681222707E-2</v>
      </c>
      <c r="S38" s="21">
        <f>IF('Population 2021'!H38=0,0,H38/'Population 2021'!H38)</f>
        <v>2.9661016949152543E-2</v>
      </c>
      <c r="T38" s="21">
        <f>IF('Population 2021'!I38=0,0,I38/'Population 2021'!I38)</f>
        <v>3.90625E-2</v>
      </c>
      <c r="U38" s="21">
        <f>IF('Population 2021'!J38=0,0,J38/'Population 2021'!J38)</f>
        <v>0</v>
      </c>
      <c r="V38" s="21">
        <f>IF('Population 2021'!K38=0,0,K38/'Population 2021'!K38)</f>
        <v>0</v>
      </c>
      <c r="X38" s="23">
        <f t="shared" si="0"/>
        <v>55.752486701323647</v>
      </c>
      <c r="Y38" s="23">
        <f t="shared" si="1"/>
        <v>105.02912936514855</v>
      </c>
    </row>
    <row r="39" spans="1:25" x14ac:dyDescent="0.3">
      <c r="A39" s="42">
        <v>35</v>
      </c>
      <c r="B39" s="15" t="s">
        <v>118</v>
      </c>
      <c r="C39" s="16">
        <v>3</v>
      </c>
      <c r="D39" s="16">
        <v>9</v>
      </c>
      <c r="E39" s="16">
        <v>38</v>
      </c>
      <c r="F39" s="16">
        <v>51</v>
      </c>
      <c r="G39" s="16">
        <v>99</v>
      </c>
      <c r="H39" s="16">
        <v>149</v>
      </c>
      <c r="I39" s="16">
        <v>146</v>
      </c>
      <c r="J39" s="16">
        <v>62</v>
      </c>
      <c r="K39" s="16">
        <v>12</v>
      </c>
      <c r="L39" s="16">
        <v>568</v>
      </c>
      <c r="N39" s="21">
        <f>IF('Population 2021'!C39=0,0,C39/'Population 2021'!C39)</f>
        <v>3.2552083333333332E-4</v>
      </c>
      <c r="O39" s="21">
        <f>IF('Population 2021'!D39=0,0,D39/'Population 2021'!D39)</f>
        <v>1.1138613861386138E-3</v>
      </c>
      <c r="P39" s="21">
        <f>IF('Population 2021'!E39=0,0,E39/'Population 2021'!E39)</f>
        <v>5.2004926782537294E-3</v>
      </c>
      <c r="Q39" s="21">
        <f>IF('Population 2021'!F39=0,0,F39/'Population 2021'!F39)</f>
        <v>9.2676721788115569E-3</v>
      </c>
      <c r="R39" s="21">
        <f>IF('Population 2021'!G39=0,0,G39/'Population 2021'!G39)</f>
        <v>2.4541398116013882E-2</v>
      </c>
      <c r="S39" s="21">
        <f>IF('Population 2021'!H39=0,0,H39/'Population 2021'!H39)</f>
        <v>5.7131901840490801E-2</v>
      </c>
      <c r="T39" s="21">
        <f>IF('Population 2021'!I39=0,0,I39/'Population 2021'!I39)</f>
        <v>0.10766961651917405</v>
      </c>
      <c r="U39" s="21">
        <f>IF('Population 2021'!J39=0,0,J39/'Population 2021'!J39)</f>
        <v>0.16666666666666666</v>
      </c>
      <c r="V39" s="21">
        <f>IF('Population 2021'!K39=0,0,K39/'Population 2021'!K39)</f>
        <v>0.18461538461538463</v>
      </c>
      <c r="X39" s="23">
        <f t="shared" si="0"/>
        <v>127.49899761857615</v>
      </c>
      <c r="Y39" s="23">
        <f t="shared" si="1"/>
        <v>240.18854596651158</v>
      </c>
    </row>
    <row r="40" spans="1:25" x14ac:dyDescent="0.3">
      <c r="A40" s="42">
        <v>36</v>
      </c>
      <c r="B40" s="15" t="s">
        <v>119</v>
      </c>
      <c r="C40" s="16">
        <v>12</v>
      </c>
      <c r="D40" s="16">
        <v>32</v>
      </c>
      <c r="E40" s="16">
        <v>48</v>
      </c>
      <c r="F40" s="16">
        <v>118</v>
      </c>
      <c r="G40" s="16">
        <v>208</v>
      </c>
      <c r="H40" s="16">
        <v>230</v>
      </c>
      <c r="I40" s="16">
        <v>240</v>
      </c>
      <c r="J40" s="16">
        <v>92</v>
      </c>
      <c r="K40" s="16">
        <v>16</v>
      </c>
      <c r="L40" s="16">
        <v>993</v>
      </c>
      <c r="N40" s="21">
        <f>IF('Population 2021'!C40=0,0,C40/'Population 2021'!C40)</f>
        <v>1.2105316251387068E-3</v>
      </c>
      <c r="O40" s="21">
        <f>IF('Population 2021'!D40=0,0,D40/'Population 2021'!D40)</f>
        <v>3.7131585054537017E-3</v>
      </c>
      <c r="P40" s="21">
        <f>IF('Population 2021'!E40=0,0,E40/'Population 2021'!E40)</f>
        <v>6.5031838504267716E-3</v>
      </c>
      <c r="Q40" s="21">
        <f>IF('Population 2021'!F40=0,0,F40/'Population 2021'!F40)</f>
        <v>2.2894838960031045E-2</v>
      </c>
      <c r="R40" s="21">
        <f>IF('Population 2021'!G40=0,0,G40/'Population 2021'!G40)</f>
        <v>5.5585248530197758E-2</v>
      </c>
      <c r="S40" s="21">
        <f>IF('Population 2021'!H40=0,0,H40/'Population 2021'!H40)</f>
        <v>0.10687732342007435</v>
      </c>
      <c r="T40" s="21">
        <f>IF('Population 2021'!I40=0,0,I40/'Population 2021'!I40)</f>
        <v>0.22835394862036157</v>
      </c>
      <c r="U40" s="21">
        <f>IF('Population 2021'!J40=0,0,J40/'Population 2021'!J40)</f>
        <v>0.31292517006802723</v>
      </c>
      <c r="V40" s="21">
        <f>IF('Population 2021'!K40=0,0,K40/'Population 2021'!K40)</f>
        <v>0.34782608695652173</v>
      </c>
      <c r="X40" s="23">
        <f t="shared" si="0"/>
        <v>260.22954769901941</v>
      </c>
      <c r="Y40" s="23">
        <f t="shared" si="1"/>
        <v>490.23253395557526</v>
      </c>
    </row>
    <row r="41" spans="1:25" x14ac:dyDescent="0.3">
      <c r="A41" s="42">
        <v>37</v>
      </c>
      <c r="B41" s="15" t="s">
        <v>120</v>
      </c>
      <c r="C41" s="16">
        <v>16</v>
      </c>
      <c r="D41" s="16">
        <v>20</v>
      </c>
      <c r="E41" s="16">
        <v>52</v>
      </c>
      <c r="F41" s="16">
        <v>55</v>
      </c>
      <c r="G41" s="16">
        <v>90</v>
      </c>
      <c r="H41" s="16">
        <v>141</v>
      </c>
      <c r="I41" s="16">
        <v>128</v>
      </c>
      <c r="J41" s="16">
        <v>42</v>
      </c>
      <c r="K41" s="16">
        <v>6</v>
      </c>
      <c r="L41" s="16">
        <v>556</v>
      </c>
      <c r="N41" s="21">
        <f>IF('Population 2021'!C41=0,0,C41/'Population 2021'!C41)</f>
        <v>2.9928918817807705E-3</v>
      </c>
      <c r="O41" s="21">
        <f>IF('Population 2021'!D41=0,0,D41/'Population 2021'!D41)</f>
        <v>4.0477636106051405E-3</v>
      </c>
      <c r="P41" s="21">
        <f>IF('Population 2021'!E41=0,0,E41/'Population 2021'!E41)</f>
        <v>1.1882998171846435E-2</v>
      </c>
      <c r="Q41" s="21">
        <f>IF('Population 2021'!F41=0,0,F41/'Population 2021'!F41)</f>
        <v>1.8419290020093772E-2</v>
      </c>
      <c r="R41" s="21">
        <f>IF('Population 2021'!G41=0,0,G41/'Population 2021'!G41)</f>
        <v>4.331087584215592E-2</v>
      </c>
      <c r="S41" s="21">
        <f>IF('Population 2021'!H41=0,0,H41/'Population 2021'!H41)</f>
        <v>0.1211340206185567</v>
      </c>
      <c r="T41" s="21">
        <f>IF('Population 2021'!I41=0,0,I41/'Population 2021'!I41)</f>
        <v>0.20949263502454993</v>
      </c>
      <c r="U41" s="21">
        <f>IF('Population 2021'!J41=0,0,J41/'Population 2021'!J41)</f>
        <v>0.28000000000000003</v>
      </c>
      <c r="V41" s="21">
        <f>IF('Population 2021'!K41=0,0,K41/'Population 2021'!K41)</f>
        <v>0.33333333333333331</v>
      </c>
      <c r="X41" s="23">
        <f t="shared" si="0"/>
        <v>259.64281880063425</v>
      </c>
      <c r="Y41" s="23">
        <f t="shared" si="1"/>
        <v>489.12722674836692</v>
      </c>
    </row>
    <row r="42" spans="1:25" x14ac:dyDescent="0.3">
      <c r="A42" s="42">
        <v>38</v>
      </c>
      <c r="B42" s="15" t="s">
        <v>159</v>
      </c>
      <c r="C42" s="16">
        <v>0</v>
      </c>
      <c r="D42" s="16">
        <v>0</v>
      </c>
      <c r="E42" s="16">
        <v>5</v>
      </c>
      <c r="F42" s="16">
        <v>4</v>
      </c>
      <c r="G42" s="16">
        <v>11</v>
      </c>
      <c r="H42" s="16">
        <v>12</v>
      </c>
      <c r="I42" s="16">
        <v>13</v>
      </c>
      <c r="J42" s="16">
        <v>14</v>
      </c>
      <c r="K42" s="16">
        <v>0</v>
      </c>
      <c r="L42" s="16">
        <v>60</v>
      </c>
      <c r="N42" s="21">
        <f>IF('Population 2021'!C42=0,0,C42/'Population 2021'!C42)</f>
        <v>0</v>
      </c>
      <c r="O42" s="21">
        <f>IF('Population 2021'!D42=0,0,D42/'Population 2021'!D42)</f>
        <v>0</v>
      </c>
      <c r="P42" s="21">
        <f>IF('Population 2021'!E42=0,0,E42/'Population 2021'!E42)</f>
        <v>8.0645161290322578E-3</v>
      </c>
      <c r="Q42" s="21">
        <f>IF('Population 2021'!F42=0,0,F42/'Population 2021'!F42)</f>
        <v>9.9750623441396506E-3</v>
      </c>
      <c r="R42" s="21">
        <f>IF('Population 2021'!G42=0,0,G42/'Population 2021'!G42)</f>
        <v>4.5081967213114756E-2</v>
      </c>
      <c r="S42" s="21">
        <f>IF('Population 2021'!H42=0,0,H42/'Population 2021'!H42)</f>
        <v>6.5934065934065936E-2</v>
      </c>
      <c r="T42" s="21">
        <f>IF('Population 2021'!I42=0,0,I42/'Population 2021'!I42)</f>
        <v>0.14942528735632185</v>
      </c>
      <c r="U42" s="21">
        <f>IF('Population 2021'!J42=0,0,J42/'Population 2021'!J42)</f>
        <v>0.3888888888888889</v>
      </c>
      <c r="V42" s="21">
        <f>IF('Population 2021'!K42=0,0,K42/'Population 2021'!K42)</f>
        <v>0</v>
      </c>
      <c r="X42" s="23">
        <f t="shared" si="0"/>
        <v>184.41309889794186</v>
      </c>
      <c r="Y42" s="23">
        <f t="shared" si="1"/>
        <v>347.40597893941163</v>
      </c>
    </row>
    <row r="43" spans="1:25" x14ac:dyDescent="0.3">
      <c r="A43" s="42">
        <v>39</v>
      </c>
      <c r="B43" s="15" t="s">
        <v>160</v>
      </c>
      <c r="C43" s="16">
        <v>0</v>
      </c>
      <c r="D43" s="16">
        <v>4</v>
      </c>
      <c r="E43" s="16">
        <v>11</v>
      </c>
      <c r="F43" s="16">
        <v>17</v>
      </c>
      <c r="G43" s="16">
        <v>25</v>
      </c>
      <c r="H43" s="16">
        <v>46</v>
      </c>
      <c r="I43" s="16">
        <v>41</v>
      </c>
      <c r="J43" s="16">
        <v>27</v>
      </c>
      <c r="K43" s="16">
        <v>4</v>
      </c>
      <c r="L43" s="16">
        <v>171</v>
      </c>
      <c r="N43" s="21">
        <f>IF('Population 2021'!C43=0,0,C43/'Population 2021'!C43)</f>
        <v>0</v>
      </c>
      <c r="O43" s="21">
        <f>IF('Population 2021'!D43=0,0,D43/'Population 2021'!D43)</f>
        <v>1.3144922773578706E-3</v>
      </c>
      <c r="P43" s="21">
        <f>IF('Population 2021'!E43=0,0,E43/'Population 2021'!E43)</f>
        <v>3.7996545768566492E-3</v>
      </c>
      <c r="Q43" s="21">
        <f>IF('Population 2021'!F43=0,0,F43/'Population 2021'!F43)</f>
        <v>8.831168831168832E-3</v>
      </c>
      <c r="R43" s="21">
        <f>IF('Population 2021'!G43=0,0,G43/'Population 2021'!G43)</f>
        <v>2.336448598130841E-2</v>
      </c>
      <c r="S43" s="21">
        <f>IF('Population 2021'!H43=0,0,H43/'Population 2021'!H43)</f>
        <v>8.3032490974729242E-2</v>
      </c>
      <c r="T43" s="21">
        <f>IF('Population 2021'!I43=0,0,I43/'Population 2021'!I43)</f>
        <v>0.16205533596837945</v>
      </c>
      <c r="U43" s="21">
        <f>IF('Population 2021'!J43=0,0,J43/'Population 2021'!J43)</f>
        <v>0.32142857142857145</v>
      </c>
      <c r="V43" s="21">
        <f>IF('Population 2021'!K43=0,0,K43/'Population 2021'!K43)</f>
        <v>0.4</v>
      </c>
      <c r="X43" s="23">
        <f t="shared" si="0"/>
        <v>168.98673646221692</v>
      </c>
      <c r="Y43" s="23">
        <f t="shared" si="1"/>
        <v>318.34507938572489</v>
      </c>
    </row>
    <row r="44" spans="1:25" x14ac:dyDescent="0.3">
      <c r="A44" s="42">
        <v>40</v>
      </c>
      <c r="B44" s="15" t="s">
        <v>121</v>
      </c>
      <c r="C44" s="16">
        <v>6</v>
      </c>
      <c r="D44" s="16">
        <v>15</v>
      </c>
      <c r="E44" s="16">
        <v>31</v>
      </c>
      <c r="F44" s="16">
        <v>69</v>
      </c>
      <c r="G44" s="16">
        <v>114</v>
      </c>
      <c r="H44" s="16">
        <v>188</v>
      </c>
      <c r="I44" s="16">
        <v>190</v>
      </c>
      <c r="J44" s="16">
        <v>80</v>
      </c>
      <c r="K44" s="16">
        <v>23</v>
      </c>
      <c r="L44" s="16">
        <v>715</v>
      </c>
      <c r="N44" s="21">
        <f>IF('Population 2021'!C44=0,0,C44/'Population 2021'!C44)</f>
        <v>7.8410872974385784E-4</v>
      </c>
      <c r="O44" s="21">
        <f>IF('Population 2021'!D44=0,0,D44/'Population 2021'!D44)</f>
        <v>2.2509003601440575E-3</v>
      </c>
      <c r="P44" s="21">
        <f>IF('Population 2021'!E44=0,0,E44/'Population 2021'!E44)</f>
        <v>4.8445069542115953E-3</v>
      </c>
      <c r="Q44" s="21">
        <f>IF('Population 2021'!F44=0,0,F44/'Population 2021'!F44)</f>
        <v>1.252723311546841E-2</v>
      </c>
      <c r="R44" s="21">
        <f>IF('Population 2021'!G44=0,0,G44/'Population 2021'!G44)</f>
        <v>2.4542518837459636E-2</v>
      </c>
      <c r="S44" s="21">
        <f>IF('Population 2021'!H44=0,0,H44/'Population 2021'!H44)</f>
        <v>6.6999287241625086E-2</v>
      </c>
      <c r="T44" s="21">
        <f>IF('Population 2021'!I44=0,0,I44/'Population 2021'!I44)</f>
        <v>0.13868613138686131</v>
      </c>
      <c r="U44" s="21">
        <f>IF('Population 2021'!J44=0,0,J44/'Population 2021'!J44)</f>
        <v>0.24169184290030213</v>
      </c>
      <c r="V44" s="21">
        <f>IF('Population 2021'!K44=0,0,K44/'Population 2021'!K44)</f>
        <v>0.39655172413793105</v>
      </c>
      <c r="X44" s="23">
        <f t="shared" si="0"/>
        <v>156.84792696884392</v>
      </c>
      <c r="Y44" s="23">
        <f t="shared" si="1"/>
        <v>295.47742507913955</v>
      </c>
    </row>
    <row r="45" spans="1:25" x14ac:dyDescent="0.3">
      <c r="A45" s="42">
        <v>41</v>
      </c>
      <c r="B45" s="15" t="s">
        <v>161</v>
      </c>
      <c r="C45" s="16">
        <v>0</v>
      </c>
      <c r="D45" s="16">
        <v>4</v>
      </c>
      <c r="E45" s="16">
        <v>5</v>
      </c>
      <c r="F45" s="16">
        <v>0</v>
      </c>
      <c r="G45" s="16">
        <v>3</v>
      </c>
      <c r="H45" s="16">
        <v>9</v>
      </c>
      <c r="I45" s="16">
        <v>0</v>
      </c>
      <c r="J45" s="16">
        <v>3</v>
      </c>
      <c r="K45" s="16">
        <v>0</v>
      </c>
      <c r="L45" s="16">
        <v>21</v>
      </c>
      <c r="N45" s="21">
        <f>IF('Population 2021'!C45=0,0,C45/'Population 2021'!C45)</f>
        <v>0</v>
      </c>
      <c r="O45" s="21">
        <f>IF('Population 2021'!D45=0,0,D45/'Population 2021'!D45)</f>
        <v>4.5819014891179842E-3</v>
      </c>
      <c r="P45" s="21">
        <f>IF('Population 2021'!E45=0,0,E45/'Population 2021'!E45)</f>
        <v>6.510416666666667E-3</v>
      </c>
      <c r="Q45" s="21">
        <f>IF('Population 2021'!F45=0,0,F45/'Population 2021'!F45)</f>
        <v>0</v>
      </c>
      <c r="R45" s="21">
        <f>IF('Population 2021'!G45=0,0,G45/'Population 2021'!G45)</f>
        <v>1.0526315789473684E-2</v>
      </c>
      <c r="S45" s="21">
        <f>IF('Population 2021'!H45=0,0,H45/'Population 2021'!H45)</f>
        <v>6.0810810810810814E-2</v>
      </c>
      <c r="T45" s="21">
        <f>IF('Population 2021'!I45=0,0,I45/'Population 2021'!I45)</f>
        <v>0</v>
      </c>
      <c r="U45" s="21">
        <f>IF('Population 2021'!J45=0,0,J45/'Population 2021'!J45)</f>
        <v>0.15</v>
      </c>
      <c r="V45" s="21">
        <f>IF('Population 2021'!K45=0,0,K45/'Population 2021'!K45)</f>
        <v>0</v>
      </c>
      <c r="X45" s="23">
        <f t="shared" si="0"/>
        <v>81.254282143227854</v>
      </c>
      <c r="Y45" s="23">
        <f t="shared" si="1"/>
        <v>153.07059856203233</v>
      </c>
    </row>
    <row r="46" spans="1:25" x14ac:dyDescent="0.3">
      <c r="A46" s="42">
        <v>42</v>
      </c>
      <c r="B46" s="15" t="s">
        <v>122</v>
      </c>
      <c r="C46" s="16">
        <v>21</v>
      </c>
      <c r="D46" s="16">
        <v>39</v>
      </c>
      <c r="E46" s="16">
        <v>53</v>
      </c>
      <c r="F46" s="16">
        <v>43</v>
      </c>
      <c r="G46" s="16">
        <v>63</v>
      </c>
      <c r="H46" s="16">
        <v>78</v>
      </c>
      <c r="I46" s="16">
        <v>74</v>
      </c>
      <c r="J46" s="16">
        <v>27</v>
      </c>
      <c r="K46" s="16">
        <v>7</v>
      </c>
      <c r="L46" s="16">
        <v>398</v>
      </c>
      <c r="N46" s="21">
        <f>IF('Population 2021'!C46=0,0,C46/'Population 2021'!C46)</f>
        <v>5.3612458514169011E-3</v>
      </c>
      <c r="O46" s="21">
        <f>IF('Population 2021'!D46=0,0,D46/'Population 2021'!D46)</f>
        <v>1.2952507472600464E-2</v>
      </c>
      <c r="P46" s="21">
        <f>IF('Population 2021'!E46=0,0,E46/'Population 2021'!E46)</f>
        <v>2.3618538324420676E-2</v>
      </c>
      <c r="Q46" s="21">
        <f>IF('Population 2021'!F46=0,0,F46/'Population 2021'!F46)</f>
        <v>2.9411764705882353E-2</v>
      </c>
      <c r="R46" s="21">
        <f>IF('Population 2021'!G46=0,0,G46/'Population 2021'!G46)</f>
        <v>5.1766639276910435E-2</v>
      </c>
      <c r="S46" s="21">
        <f>IF('Population 2021'!H46=0,0,H46/'Population 2021'!H46)</f>
        <v>9.7867001254705141E-2</v>
      </c>
      <c r="T46" s="21">
        <f>IF('Population 2021'!I46=0,0,I46/'Population 2021'!I46)</f>
        <v>0.17703349282296652</v>
      </c>
      <c r="U46" s="21">
        <f>IF('Population 2021'!J46=0,0,J46/'Population 2021'!J46)</f>
        <v>0.21951219512195122</v>
      </c>
      <c r="V46" s="21">
        <f>IF('Population 2021'!K46=0,0,K46/'Population 2021'!K46)</f>
        <v>1.1666666666666667</v>
      </c>
      <c r="X46" s="23">
        <f t="shared" si="0"/>
        <v>306.89573527979718</v>
      </c>
      <c r="Y46" s="23">
        <f t="shared" si="1"/>
        <v>578.14447012905964</v>
      </c>
    </row>
    <row r="47" spans="1:25" x14ac:dyDescent="0.3">
      <c r="A47" s="42">
        <v>43</v>
      </c>
      <c r="B47" s="15" t="s">
        <v>123</v>
      </c>
      <c r="C47" s="16">
        <v>14</v>
      </c>
      <c r="D47" s="16">
        <v>28</v>
      </c>
      <c r="E47" s="16">
        <v>69</v>
      </c>
      <c r="F47" s="16">
        <v>84</v>
      </c>
      <c r="G47" s="16">
        <v>133</v>
      </c>
      <c r="H47" s="16">
        <v>224</v>
      </c>
      <c r="I47" s="16">
        <v>193</v>
      </c>
      <c r="J47" s="16">
        <v>79</v>
      </c>
      <c r="K47" s="16">
        <v>15</v>
      </c>
      <c r="L47" s="16">
        <v>838</v>
      </c>
      <c r="N47" s="21">
        <f>IF('Population 2021'!C47=0,0,C47/'Population 2021'!C47)</f>
        <v>2.1495470597267005E-3</v>
      </c>
      <c r="O47" s="21">
        <f>IF('Population 2021'!D47=0,0,D47/'Population 2021'!D47)</f>
        <v>4.9928673323823107E-3</v>
      </c>
      <c r="P47" s="21">
        <f>IF('Population 2021'!E47=0,0,E47/'Population 2021'!E47)</f>
        <v>1.3392857142857142E-2</v>
      </c>
      <c r="Q47" s="21">
        <f>IF('Population 2021'!F47=0,0,F47/'Population 2021'!F47)</f>
        <v>2.1455938697318006E-2</v>
      </c>
      <c r="R47" s="21">
        <f>IF('Population 2021'!G47=0,0,G47/'Population 2021'!G47)</f>
        <v>4.9943672549755916E-2</v>
      </c>
      <c r="S47" s="21">
        <f>IF('Population 2021'!H47=0,0,H47/'Population 2021'!H47)</f>
        <v>0.12918108419838523</v>
      </c>
      <c r="T47" s="21">
        <f>IF('Population 2021'!I47=0,0,I47/'Population 2021'!I47)</f>
        <v>0.22286374133949191</v>
      </c>
      <c r="U47" s="21">
        <f>IF('Population 2021'!J47=0,0,J47/'Population 2021'!J47)</f>
        <v>0.31225296442687744</v>
      </c>
      <c r="V47" s="21">
        <f>IF('Population 2021'!K47=0,0,K47/'Population 2021'!K47)</f>
        <v>0.42857142857142855</v>
      </c>
      <c r="X47" s="23">
        <f t="shared" si="0"/>
        <v>284.28112091737125</v>
      </c>
      <c r="Y47" s="23">
        <f t="shared" si="1"/>
        <v>535.54200702927847</v>
      </c>
    </row>
    <row r="48" spans="1:25" x14ac:dyDescent="0.3">
      <c r="A48" s="42">
        <v>44</v>
      </c>
      <c r="B48" s="15" t="s">
        <v>124</v>
      </c>
      <c r="C48" s="16">
        <v>3</v>
      </c>
      <c r="D48" s="16">
        <v>10</v>
      </c>
      <c r="E48" s="16">
        <v>13</v>
      </c>
      <c r="F48" s="16">
        <v>17</v>
      </c>
      <c r="G48" s="16">
        <v>34</v>
      </c>
      <c r="H48" s="16">
        <v>45</v>
      </c>
      <c r="I48" s="16">
        <v>50</v>
      </c>
      <c r="J48" s="16">
        <v>20</v>
      </c>
      <c r="K48" s="16">
        <v>3</v>
      </c>
      <c r="L48" s="16">
        <v>199</v>
      </c>
      <c r="N48" s="21">
        <f>IF('Population 2021'!C48=0,0,C48/'Population 2021'!C48)</f>
        <v>6.9621721977256902E-4</v>
      </c>
      <c r="O48" s="21">
        <f>IF('Population 2021'!D48=0,0,D48/'Population 2021'!D48)</f>
        <v>2.828854314002829E-3</v>
      </c>
      <c r="P48" s="21">
        <f>IF('Population 2021'!E48=0,0,E48/'Population 2021'!E48)</f>
        <v>4.2497548218372013E-3</v>
      </c>
      <c r="Q48" s="21">
        <f>IF('Population 2021'!F48=0,0,F48/'Population 2021'!F48)</f>
        <v>8.8958660387231814E-3</v>
      </c>
      <c r="R48" s="21">
        <f>IF('Population 2021'!G48=0,0,G48/'Population 2021'!G48)</f>
        <v>2.7597402597402596E-2</v>
      </c>
      <c r="S48" s="21">
        <f>IF('Population 2021'!H48=0,0,H48/'Population 2021'!H48)</f>
        <v>6.9230769230769235E-2</v>
      </c>
      <c r="T48" s="21">
        <f>IF('Population 2021'!I48=0,0,I48/'Population 2021'!I48)</f>
        <v>0.12853470437017994</v>
      </c>
      <c r="U48" s="21">
        <f>IF('Population 2021'!J48=0,0,J48/'Population 2021'!J48)</f>
        <v>0.15384615384615385</v>
      </c>
      <c r="V48" s="21">
        <f>IF('Population 2021'!K48=0,0,K48/'Population 2021'!K48)</f>
        <v>0.23076923076923078</v>
      </c>
      <c r="X48" s="23">
        <f t="shared" si="0"/>
        <v>145.71028051914382</v>
      </c>
      <c r="Y48" s="23">
        <f t="shared" si="1"/>
        <v>274.49580831188121</v>
      </c>
    </row>
    <row r="49" spans="1:25" x14ac:dyDescent="0.3">
      <c r="A49" s="42">
        <v>45</v>
      </c>
      <c r="B49" s="15" t="s">
        <v>125</v>
      </c>
      <c r="C49" s="16">
        <v>7</v>
      </c>
      <c r="D49" s="16">
        <v>10</v>
      </c>
      <c r="E49" s="16">
        <v>31</v>
      </c>
      <c r="F49" s="16">
        <v>55</v>
      </c>
      <c r="G49" s="16">
        <v>71</v>
      </c>
      <c r="H49" s="16">
        <v>82</v>
      </c>
      <c r="I49" s="16">
        <v>66</v>
      </c>
      <c r="J49" s="16">
        <v>16</v>
      </c>
      <c r="K49" s="16">
        <v>9</v>
      </c>
      <c r="L49" s="16">
        <v>348</v>
      </c>
      <c r="N49" s="21">
        <f>IF('Population 2021'!C49=0,0,C49/'Population 2021'!C49)</f>
        <v>1.0070493454179255E-3</v>
      </c>
      <c r="O49" s="21">
        <f>IF('Population 2021'!D49=0,0,D49/'Population 2021'!D49)</f>
        <v>1.6622340425531915E-3</v>
      </c>
      <c r="P49" s="21">
        <f>IF('Population 2021'!E49=0,0,E49/'Population 2021'!E49)</f>
        <v>6.5497570251426161E-3</v>
      </c>
      <c r="Q49" s="21">
        <f>IF('Population 2021'!F49=0,0,F49/'Population 2021'!F49)</f>
        <v>1.9869942196531792E-2</v>
      </c>
      <c r="R49" s="21">
        <f>IF('Population 2021'!G49=0,0,G49/'Population 2021'!G49)</f>
        <v>4.5776918117343648E-2</v>
      </c>
      <c r="S49" s="21">
        <f>IF('Population 2021'!H49=0,0,H49/'Population 2021'!H49)</f>
        <v>0.11036339165545088</v>
      </c>
      <c r="T49" s="21">
        <f>IF('Population 2021'!I49=0,0,I49/'Population 2021'!I49)</f>
        <v>0.2043343653250774</v>
      </c>
      <c r="U49" s="21">
        <f>IF('Population 2021'!J49=0,0,J49/'Population 2021'!J49)</f>
        <v>0.22857142857142856</v>
      </c>
      <c r="V49" s="21">
        <f>IF('Population 2021'!K49=0,0,K49/'Population 2021'!K49)</f>
        <v>0.5625</v>
      </c>
      <c r="X49" s="23">
        <f t="shared" si="0"/>
        <v>232.97020248637978</v>
      </c>
      <c r="Y49" s="23">
        <f t="shared" si="1"/>
        <v>438.88011069802036</v>
      </c>
    </row>
    <row r="50" spans="1:25" x14ac:dyDescent="0.3">
      <c r="A50" s="42">
        <v>46</v>
      </c>
      <c r="B50" s="15" t="s">
        <v>140</v>
      </c>
      <c r="C50" s="16">
        <v>8</v>
      </c>
      <c r="D50" s="16">
        <v>16</v>
      </c>
      <c r="E50" s="16">
        <v>33</v>
      </c>
      <c r="F50" s="16">
        <v>46</v>
      </c>
      <c r="G50" s="16">
        <v>81</v>
      </c>
      <c r="H50" s="16">
        <v>92</v>
      </c>
      <c r="I50" s="16">
        <v>91</v>
      </c>
      <c r="J50" s="16">
        <v>60</v>
      </c>
      <c r="K50" s="16">
        <v>9</v>
      </c>
      <c r="L50" s="16">
        <v>443</v>
      </c>
      <c r="N50" s="21">
        <f>IF('Population 2021'!C50=0,0,C50/'Population 2021'!C50)</f>
        <v>2.112490097702667E-3</v>
      </c>
      <c r="O50" s="21">
        <f>IF('Population 2021'!D50=0,0,D50/'Population 2021'!D50)</f>
        <v>5.0520997789706345E-3</v>
      </c>
      <c r="P50" s="21">
        <f>IF('Population 2021'!E50=0,0,E50/'Population 2021'!E50)</f>
        <v>1.1122345803842264E-2</v>
      </c>
      <c r="Q50" s="21">
        <f>IF('Population 2021'!F50=0,0,F50/'Population 2021'!F50)</f>
        <v>2.305764411027569E-2</v>
      </c>
      <c r="R50" s="21">
        <f>IF('Population 2021'!G50=0,0,G50/'Population 2021'!G50)</f>
        <v>5.3536021150033045E-2</v>
      </c>
      <c r="S50" s="21">
        <f>IF('Population 2021'!H50=0,0,H50/'Population 2021'!H50)</f>
        <v>0.1010989010989011</v>
      </c>
      <c r="T50" s="21">
        <f>IF('Population 2021'!I50=0,0,I50/'Population 2021'!I50)</f>
        <v>0.20588235294117646</v>
      </c>
      <c r="U50" s="21">
        <f>IF('Population 2021'!J50=0,0,J50/'Population 2021'!J50)</f>
        <v>0.39735099337748342</v>
      </c>
      <c r="V50" s="21">
        <f>IF('Population 2021'!K50=0,0,K50/'Population 2021'!K50)</f>
        <v>0.375</v>
      </c>
      <c r="X50" s="23">
        <f t="shared" si="0"/>
        <v>269.67640537321267</v>
      </c>
      <c r="Y50" s="23">
        <f t="shared" si="1"/>
        <v>508.02896413226614</v>
      </c>
    </row>
    <row r="51" spans="1:25" x14ac:dyDescent="0.3">
      <c r="A51" s="42">
        <v>47</v>
      </c>
      <c r="B51" s="15" t="s">
        <v>162</v>
      </c>
      <c r="C51" s="16">
        <v>4</v>
      </c>
      <c r="D51" s="16">
        <v>3</v>
      </c>
      <c r="E51" s="16">
        <v>9</v>
      </c>
      <c r="F51" s="16">
        <v>10</v>
      </c>
      <c r="G51" s="16">
        <v>18</v>
      </c>
      <c r="H51" s="16">
        <v>27</v>
      </c>
      <c r="I51" s="16">
        <v>40</v>
      </c>
      <c r="J51" s="16">
        <v>9</v>
      </c>
      <c r="K51" s="16">
        <v>0</v>
      </c>
      <c r="L51" s="16">
        <v>113</v>
      </c>
      <c r="N51" s="21">
        <f>IF('Population 2021'!C51=0,0,C51/'Population 2021'!C51)</f>
        <v>1.3971358714634998E-3</v>
      </c>
      <c r="O51" s="21">
        <f>IF('Population 2021'!D51=0,0,D51/'Population 2021'!D51)</f>
        <v>1.2360939431396785E-3</v>
      </c>
      <c r="P51" s="21">
        <f>IF('Population 2021'!E51=0,0,E51/'Population 2021'!E51)</f>
        <v>4.3668122270742356E-3</v>
      </c>
      <c r="Q51" s="21">
        <f>IF('Population 2021'!F51=0,0,F51/'Population 2021'!F51)</f>
        <v>7.1326676176890159E-3</v>
      </c>
      <c r="R51" s="21">
        <f>IF('Population 2021'!G51=0,0,G51/'Population 2021'!G51)</f>
        <v>2.2900763358778626E-2</v>
      </c>
      <c r="S51" s="21">
        <f>IF('Population 2021'!H51=0,0,H51/'Population 2021'!H51)</f>
        <v>5.9340659340659338E-2</v>
      </c>
      <c r="T51" s="21">
        <f>IF('Population 2021'!I51=0,0,I51/'Population 2021'!I51)</f>
        <v>0.18181818181818182</v>
      </c>
      <c r="U51" s="21">
        <f>IF('Population 2021'!J51=0,0,J51/'Population 2021'!J51)</f>
        <v>0.1875</v>
      </c>
      <c r="V51" s="21">
        <f>IF('Population 2021'!K51=0,0,K51/'Population 2021'!K51)</f>
        <v>0</v>
      </c>
      <c r="X51" s="23">
        <f t="shared" si="0"/>
        <v>148.34635254124242</v>
      </c>
      <c r="Y51" s="23">
        <f t="shared" si="1"/>
        <v>279.46176347919157</v>
      </c>
    </row>
    <row r="52" spans="1:25" x14ac:dyDescent="0.3">
      <c r="A52" s="42">
        <v>48</v>
      </c>
      <c r="B52" s="15" t="s">
        <v>163</v>
      </c>
      <c r="C52" s="16">
        <v>0</v>
      </c>
      <c r="D52" s="16">
        <v>5</v>
      </c>
      <c r="E52" s="16">
        <v>20</v>
      </c>
      <c r="F52" s="16">
        <v>41</v>
      </c>
      <c r="G52" s="16">
        <v>47</v>
      </c>
      <c r="H52" s="16">
        <v>56</v>
      </c>
      <c r="I52" s="16">
        <v>64</v>
      </c>
      <c r="J52" s="16">
        <v>36</v>
      </c>
      <c r="K52" s="16">
        <v>4</v>
      </c>
      <c r="L52" s="16">
        <v>274</v>
      </c>
      <c r="N52" s="21">
        <f>IF('Population 2021'!C52=0,0,C52/'Population 2021'!C52)</f>
        <v>0</v>
      </c>
      <c r="O52" s="21">
        <f>IF('Population 2021'!D52=0,0,D52/'Population 2021'!D52)</f>
        <v>2.1533161068044791E-3</v>
      </c>
      <c r="P52" s="21">
        <f>IF('Population 2021'!E52=0,0,E52/'Population 2021'!E52)</f>
        <v>8.8534749889331559E-3</v>
      </c>
      <c r="Q52" s="21">
        <f>IF('Population 2021'!F52=0,0,F52/'Population 2021'!F52)</f>
        <v>2.5371287128712873E-2</v>
      </c>
      <c r="R52" s="21">
        <f>IF('Population 2021'!G52=0,0,G52/'Population 2021'!G52)</f>
        <v>4.1814946619217079E-2</v>
      </c>
      <c r="S52" s="21">
        <f>IF('Population 2021'!H52=0,0,H52/'Population 2021'!H52)</f>
        <v>8.7091757387247282E-2</v>
      </c>
      <c r="T52" s="21">
        <f>IF('Population 2021'!I52=0,0,I52/'Population 2021'!I52)</f>
        <v>0.2119205298013245</v>
      </c>
      <c r="U52" s="21">
        <f>IF('Population 2021'!J52=0,0,J52/'Population 2021'!J52)</f>
        <v>0.40909090909090912</v>
      </c>
      <c r="V52" s="21">
        <f>IF('Population 2021'!K52=0,0,K52/'Population 2021'!K52)</f>
        <v>0.30769230769230771</v>
      </c>
      <c r="X52" s="23">
        <f t="shared" si="0"/>
        <v>238.23770700507657</v>
      </c>
      <c r="Y52" s="23">
        <f t="shared" si="1"/>
        <v>448.80328087856367</v>
      </c>
    </row>
    <row r="53" spans="1:25" x14ac:dyDescent="0.3">
      <c r="A53" s="42">
        <v>49</v>
      </c>
      <c r="B53" s="15" t="s">
        <v>126</v>
      </c>
      <c r="C53" s="16">
        <v>17</v>
      </c>
      <c r="D53" s="16">
        <v>30</v>
      </c>
      <c r="E53" s="16">
        <v>96</v>
      </c>
      <c r="F53" s="16">
        <v>183</v>
      </c>
      <c r="G53" s="16">
        <v>325</v>
      </c>
      <c r="H53" s="16">
        <v>401</v>
      </c>
      <c r="I53" s="16">
        <v>421</v>
      </c>
      <c r="J53" s="16">
        <v>161</v>
      </c>
      <c r="K53" s="16">
        <v>30</v>
      </c>
      <c r="L53" s="16">
        <v>1657</v>
      </c>
      <c r="N53" s="21">
        <f>IF('Population 2021'!C53=0,0,C53/'Population 2021'!C53)</f>
        <v>1.8087030535163316E-3</v>
      </c>
      <c r="O53" s="21">
        <f>IF('Population 2021'!D53=0,0,D53/'Population 2021'!D53)</f>
        <v>3.5414945106835086E-3</v>
      </c>
      <c r="P53" s="21">
        <f>IF('Population 2021'!E53=0,0,E53/'Population 2021'!E53)</f>
        <v>1.2301383905689391E-2</v>
      </c>
      <c r="Q53" s="21">
        <f>IF('Population 2021'!F53=0,0,F53/'Population 2021'!F53)</f>
        <v>2.7539503386004513E-2</v>
      </c>
      <c r="R53" s="21">
        <f>IF('Population 2021'!G53=0,0,G53/'Population 2021'!G53)</f>
        <v>5.7798328294504715E-2</v>
      </c>
      <c r="S53" s="21">
        <f>IF('Population 2021'!H53=0,0,H53/'Population 2021'!H53)</f>
        <v>0.10773777538957549</v>
      </c>
      <c r="T53" s="21">
        <f>IF('Population 2021'!I53=0,0,I53/'Population 2021'!I53)</f>
        <v>0.2190426638917794</v>
      </c>
      <c r="U53" s="21">
        <f>IF('Population 2021'!J53=0,0,J53/'Population 2021'!J53)</f>
        <v>0.32007952286282304</v>
      </c>
      <c r="V53" s="21">
        <f>IF('Population 2021'!K53=0,0,K53/'Population 2021'!K53)</f>
        <v>0.44117647058823528</v>
      </c>
      <c r="X53" s="23">
        <f t="shared" si="0"/>
        <v>278.61254479389709</v>
      </c>
      <c r="Y53" s="23">
        <f t="shared" si="1"/>
        <v>524.86327949236977</v>
      </c>
    </row>
    <row r="54" spans="1:25" x14ac:dyDescent="0.3">
      <c r="A54" s="42">
        <v>50</v>
      </c>
      <c r="B54" s="15" t="s">
        <v>127</v>
      </c>
      <c r="C54" s="16">
        <v>13</v>
      </c>
      <c r="D54" s="16">
        <v>31</v>
      </c>
      <c r="E54" s="16">
        <v>56</v>
      </c>
      <c r="F54" s="16">
        <v>74</v>
      </c>
      <c r="G54" s="16">
        <v>89</v>
      </c>
      <c r="H54" s="16">
        <v>142</v>
      </c>
      <c r="I54" s="16">
        <v>119</v>
      </c>
      <c r="J54" s="16">
        <v>61</v>
      </c>
      <c r="K54" s="16">
        <v>7</v>
      </c>
      <c r="L54" s="16">
        <v>590</v>
      </c>
      <c r="N54" s="21">
        <f>IF('Population 2021'!C54=0,0,C54/'Population 2021'!C54)</f>
        <v>1.9305019305019305E-3</v>
      </c>
      <c r="O54" s="21">
        <f>IF('Population 2021'!D54=0,0,D54/'Population 2021'!D54)</f>
        <v>5.373548275264344E-3</v>
      </c>
      <c r="P54" s="21">
        <f>IF('Population 2021'!E54=0,0,E54/'Population 2021'!E54)</f>
        <v>1.0973936899862825E-2</v>
      </c>
      <c r="Q54" s="21">
        <f>IF('Population 2021'!F54=0,0,F54/'Population 2021'!F54)</f>
        <v>1.9275853086741339E-2</v>
      </c>
      <c r="R54" s="21">
        <f>IF('Population 2021'!G54=0,0,G54/'Population 2021'!G54)</f>
        <v>2.8952504879635653E-2</v>
      </c>
      <c r="S54" s="21">
        <f>IF('Population 2021'!H54=0,0,H54/'Population 2021'!H54)</f>
        <v>7.0929070929070928E-2</v>
      </c>
      <c r="T54" s="21">
        <f>IF('Population 2021'!I54=0,0,I54/'Population 2021'!I54)</f>
        <v>0.12460732984293194</v>
      </c>
      <c r="U54" s="21">
        <f>IF('Population 2021'!J54=0,0,J54/'Population 2021'!J54)</f>
        <v>0.21403508771929824</v>
      </c>
      <c r="V54" s="21">
        <f>IF('Population 2021'!K54=0,0,K54/'Population 2021'!K54)</f>
        <v>0.1891891891891892</v>
      </c>
      <c r="X54" s="23">
        <f t="shared" si="0"/>
        <v>183.30844043197771</v>
      </c>
      <c r="Y54" s="23">
        <f t="shared" si="1"/>
        <v>345.32497190653066</v>
      </c>
    </row>
    <row r="55" spans="1:25" x14ac:dyDescent="0.3">
      <c r="A55" s="42">
        <v>51</v>
      </c>
      <c r="B55" s="15" t="s">
        <v>164</v>
      </c>
      <c r="C55" s="16">
        <v>3</v>
      </c>
      <c r="D55" s="16">
        <v>0</v>
      </c>
      <c r="E55" s="16">
        <v>3</v>
      </c>
      <c r="F55" s="16">
        <v>8</v>
      </c>
      <c r="G55" s="16">
        <v>3</v>
      </c>
      <c r="H55" s="16">
        <v>7</v>
      </c>
      <c r="I55" s="16">
        <v>0</v>
      </c>
      <c r="J55" s="16">
        <v>4</v>
      </c>
      <c r="K55" s="16">
        <v>0</v>
      </c>
      <c r="L55" s="16">
        <v>39</v>
      </c>
      <c r="N55" s="21">
        <f>IF('Population 2021'!C55=0,0,C55/'Population 2021'!C55)</f>
        <v>1.3471037269869781E-3</v>
      </c>
      <c r="O55" s="21">
        <f>IF('Population 2021'!D55=0,0,D55/'Population 2021'!D55)</f>
        <v>0</v>
      </c>
      <c r="P55" s="21">
        <f>IF('Population 2021'!E55=0,0,E55/'Population 2021'!E55)</f>
        <v>1.5991471215351812E-3</v>
      </c>
      <c r="Q55" s="21">
        <f>IF('Population 2021'!F55=0,0,F55/'Population 2021'!F55)</f>
        <v>6.6061106523534266E-3</v>
      </c>
      <c r="R55" s="21">
        <f>IF('Population 2021'!G55=0,0,G55/'Population 2021'!G55)</f>
        <v>4.601226993865031E-3</v>
      </c>
      <c r="S55" s="21">
        <f>IF('Population 2021'!H55=0,0,H55/'Population 2021'!H55)</f>
        <v>1.8421052631578946E-2</v>
      </c>
      <c r="T55" s="21">
        <f>IF('Population 2021'!I55=0,0,I55/'Population 2021'!I55)</f>
        <v>0</v>
      </c>
      <c r="U55" s="21">
        <f>IF('Population 2021'!J55=0,0,J55/'Population 2021'!J55)</f>
        <v>6.4516129032258063E-2</v>
      </c>
      <c r="V55" s="21">
        <f>IF('Population 2021'!K55=0,0,K55/'Population 2021'!K55)</f>
        <v>0</v>
      </c>
      <c r="X55" s="23">
        <f t="shared" si="0"/>
        <v>33.541069806091976</v>
      </c>
      <c r="Y55" s="23">
        <f t="shared" si="1"/>
        <v>63.186228420298889</v>
      </c>
    </row>
    <row r="56" spans="1:25" x14ac:dyDescent="0.3">
      <c r="A56" s="42">
        <v>52</v>
      </c>
      <c r="B56" s="15" t="s">
        <v>128</v>
      </c>
      <c r="C56" s="16">
        <v>20</v>
      </c>
      <c r="D56" s="16">
        <v>13</v>
      </c>
      <c r="E56" s="16">
        <v>58</v>
      </c>
      <c r="F56" s="16">
        <v>89</v>
      </c>
      <c r="G56" s="16">
        <v>168</v>
      </c>
      <c r="H56" s="16">
        <v>271</v>
      </c>
      <c r="I56" s="16">
        <v>281</v>
      </c>
      <c r="J56" s="16">
        <v>93</v>
      </c>
      <c r="K56" s="16">
        <v>14</v>
      </c>
      <c r="L56" s="16">
        <v>1004</v>
      </c>
      <c r="N56" s="21">
        <f>IF('Population 2021'!C56=0,0,C56/'Population 2021'!C56)</f>
        <v>2.7620494406849884E-3</v>
      </c>
      <c r="O56" s="21">
        <f>IF('Population 2021'!D56=0,0,D56/'Population 2021'!D56)</f>
        <v>2.2751137556877845E-3</v>
      </c>
      <c r="P56" s="21">
        <f>IF('Population 2021'!E56=0,0,E56/'Population 2021'!E56)</f>
        <v>1.1892556899733443E-2</v>
      </c>
      <c r="Q56" s="21">
        <f>IF('Population 2021'!F56=0,0,F56/'Population 2021'!F56)</f>
        <v>2.3316740895991617E-2</v>
      </c>
      <c r="R56" s="21">
        <f>IF('Population 2021'!G56=0,0,G56/'Population 2021'!G56)</f>
        <v>4.4645229869784746E-2</v>
      </c>
      <c r="S56" s="21">
        <f>IF('Population 2021'!H56=0,0,H56/'Population 2021'!H56)</f>
        <v>9.6065225097483165E-2</v>
      </c>
      <c r="T56" s="21">
        <f>IF('Population 2021'!I56=0,0,I56/'Population 2021'!I56)</f>
        <v>0.19141689373297002</v>
      </c>
      <c r="U56" s="21">
        <f>IF('Population 2021'!J56=0,0,J56/'Population 2021'!J56)</f>
        <v>0.2612359550561798</v>
      </c>
      <c r="V56" s="21">
        <f>IF('Population 2021'!K56=0,0,K56/'Population 2021'!K56)</f>
        <v>0.42424242424242425</v>
      </c>
      <c r="X56" s="23">
        <f t="shared" si="0"/>
        <v>240.41941312279332</v>
      </c>
      <c r="Y56" s="23">
        <f t="shared" si="1"/>
        <v>452.91328040740922</v>
      </c>
    </row>
    <row r="57" spans="1:25" x14ac:dyDescent="0.3">
      <c r="A57" s="42">
        <v>53</v>
      </c>
      <c r="B57" s="15" t="s">
        <v>165</v>
      </c>
      <c r="C57" s="16">
        <v>13</v>
      </c>
      <c r="D57" s="16">
        <v>35</v>
      </c>
      <c r="E57" s="16">
        <v>74</v>
      </c>
      <c r="F57" s="16">
        <v>157</v>
      </c>
      <c r="G57" s="16">
        <v>236</v>
      </c>
      <c r="H57" s="16">
        <v>383</v>
      </c>
      <c r="I57" s="16">
        <v>345</v>
      </c>
      <c r="J57" s="16">
        <v>150</v>
      </c>
      <c r="K57" s="16">
        <v>29</v>
      </c>
      <c r="L57" s="16">
        <v>1425</v>
      </c>
      <c r="N57" s="21">
        <f>IF('Population 2021'!C57=0,0,C57/'Population 2021'!C57)</f>
        <v>1.0956595027391488E-3</v>
      </c>
      <c r="O57" s="21">
        <f>IF('Population 2021'!D57=0,0,D57/'Population 2021'!D57)</f>
        <v>2.9251984956122023E-3</v>
      </c>
      <c r="P57" s="21">
        <f>IF('Population 2021'!E57=0,0,E57/'Population 2021'!E57)</f>
        <v>6.0890315148522996E-3</v>
      </c>
      <c r="Q57" s="21">
        <f>IF('Population 2021'!F57=0,0,F57/'Population 2021'!F57)</f>
        <v>1.6419159171721397E-2</v>
      </c>
      <c r="R57" s="21">
        <f>IF('Population 2021'!G57=0,0,G57/'Population 2021'!G57)</f>
        <v>3.7633551267740394E-2</v>
      </c>
      <c r="S57" s="21">
        <f>IF('Population 2021'!H57=0,0,H57/'Population 2021'!H57)</f>
        <v>0.10356949702541915</v>
      </c>
      <c r="T57" s="21">
        <f>IF('Population 2021'!I57=0,0,I57/'Population 2021'!I57)</f>
        <v>0.19145394006659266</v>
      </c>
      <c r="U57" s="21">
        <f>IF('Population 2021'!J57=0,0,J57/'Population 2021'!J57)</f>
        <v>0.32467532467532467</v>
      </c>
      <c r="V57" s="21">
        <f>IF('Population 2021'!K57=0,0,K57/'Population 2021'!K57)</f>
        <v>0.43283582089552236</v>
      </c>
      <c r="X57" s="23">
        <f t="shared" si="0"/>
        <v>222.48758353369195</v>
      </c>
      <c r="Y57" s="23">
        <f t="shared" si="1"/>
        <v>419.13246521692179</v>
      </c>
    </row>
    <row r="58" spans="1:25" x14ac:dyDescent="0.3">
      <c r="A58" s="42">
        <v>54</v>
      </c>
      <c r="B58" s="15" t="s">
        <v>166</v>
      </c>
      <c r="C58" s="16">
        <v>0</v>
      </c>
      <c r="D58" s="16">
        <v>0</v>
      </c>
      <c r="E58" s="16">
        <v>0</v>
      </c>
      <c r="F58" s="16">
        <v>0</v>
      </c>
      <c r="G58" s="16">
        <v>6</v>
      </c>
      <c r="H58" s="16">
        <v>9</v>
      </c>
      <c r="I58" s="16">
        <v>11</v>
      </c>
      <c r="J58" s="16">
        <v>4</v>
      </c>
      <c r="K58" s="16">
        <v>0</v>
      </c>
      <c r="L58" s="16">
        <v>30</v>
      </c>
      <c r="N58" s="21">
        <f>IF('Population 2021'!C58=0,0,C58/'Population 2021'!C58)</f>
        <v>0</v>
      </c>
      <c r="O58" s="21">
        <f>IF('Population 2021'!D58=0,0,D58/'Population 2021'!D58)</f>
        <v>0</v>
      </c>
      <c r="P58" s="21">
        <f>IF('Population 2021'!E58=0,0,E58/'Population 2021'!E58)</f>
        <v>0</v>
      </c>
      <c r="Q58" s="21">
        <f>IF('Population 2021'!F58=0,0,F58/'Population 2021'!F58)</f>
        <v>0</v>
      </c>
      <c r="R58" s="21">
        <f>IF('Population 2021'!G58=0,0,G58/'Population 2021'!G58)</f>
        <v>8.670520231213872E-3</v>
      </c>
      <c r="S58" s="21">
        <f>IF('Population 2021'!H58=0,0,H58/'Population 2021'!H58)</f>
        <v>2.4258760107816711E-2</v>
      </c>
      <c r="T58" s="21">
        <f>IF('Population 2021'!I58=0,0,I58/'Population 2021'!I58)</f>
        <v>5.5837563451776651E-2</v>
      </c>
      <c r="U58" s="21">
        <f>IF('Population 2021'!J58=0,0,J58/'Population 2021'!J58)</f>
        <v>5.2631578947368418E-2</v>
      </c>
      <c r="V58" s="21">
        <f>IF('Population 2021'!K58=0,0,K58/'Population 2021'!K58)</f>
        <v>0</v>
      </c>
      <c r="X58" s="23">
        <f t="shared" si="0"/>
        <v>43.655344117140537</v>
      </c>
      <c r="Y58" s="23">
        <f t="shared" si="1"/>
        <v>82.23996912141989</v>
      </c>
    </row>
    <row r="59" spans="1:25" x14ac:dyDescent="0.3">
      <c r="A59" s="42">
        <v>55</v>
      </c>
      <c r="B59" s="15" t="s">
        <v>167</v>
      </c>
      <c r="C59" s="16">
        <v>0</v>
      </c>
      <c r="D59" s="16">
        <v>0</v>
      </c>
      <c r="E59" s="16">
        <v>5</v>
      </c>
      <c r="F59" s="16">
        <v>0</v>
      </c>
      <c r="G59" s="16">
        <v>16</v>
      </c>
      <c r="H59" s="16">
        <v>7</v>
      </c>
      <c r="I59" s="16">
        <v>12</v>
      </c>
      <c r="J59" s="16">
        <v>3</v>
      </c>
      <c r="K59" s="16">
        <v>0</v>
      </c>
      <c r="L59" s="16">
        <v>47</v>
      </c>
      <c r="N59" s="21">
        <f>IF('Population 2021'!C59=0,0,C59/'Population 2021'!C59)</f>
        <v>0</v>
      </c>
      <c r="O59" s="21">
        <f>IF('Population 2021'!D59=0,0,D59/'Population 2021'!D59)</f>
        <v>0</v>
      </c>
      <c r="P59" s="21">
        <f>IF('Population 2021'!E59=0,0,E59/'Population 2021'!E59)</f>
        <v>4.6641791044776115E-3</v>
      </c>
      <c r="Q59" s="21">
        <f>IF('Population 2021'!F59=0,0,F59/'Population 2021'!F59)</f>
        <v>0</v>
      </c>
      <c r="R59" s="21">
        <f>IF('Population 2021'!G59=0,0,G59/'Population 2021'!G59)</f>
        <v>3.9603960396039604E-2</v>
      </c>
      <c r="S59" s="21">
        <f>IF('Population 2021'!H59=0,0,H59/'Population 2021'!H59)</f>
        <v>3.2710280373831772E-2</v>
      </c>
      <c r="T59" s="21">
        <f>IF('Population 2021'!I59=0,0,I59/'Population 2021'!I59)</f>
        <v>9.0225563909774431E-2</v>
      </c>
      <c r="U59" s="21">
        <f>IF('Population 2021'!J59=0,0,J59/'Population 2021'!J59)</f>
        <v>0.10344827586206896</v>
      </c>
      <c r="V59" s="21">
        <f>IF('Population 2021'!K59=0,0,K59/'Population 2021'!K59)</f>
        <v>0</v>
      </c>
      <c r="X59" s="23">
        <f t="shared" si="0"/>
        <v>102.25279068855818</v>
      </c>
      <c r="Y59" s="23">
        <f t="shared" si="1"/>
        <v>192.62856630430912</v>
      </c>
    </row>
    <row r="60" spans="1:25" x14ac:dyDescent="0.3">
      <c r="A60" s="42">
        <v>56</v>
      </c>
      <c r="B60" s="15" t="s">
        <v>168</v>
      </c>
      <c r="C60" s="16">
        <v>0</v>
      </c>
      <c r="D60" s="16">
        <v>0</v>
      </c>
      <c r="E60" s="16">
        <v>0</v>
      </c>
      <c r="F60" s="16">
        <v>6</v>
      </c>
      <c r="G60" s="16">
        <v>4</v>
      </c>
      <c r="H60" s="16">
        <v>13</v>
      </c>
      <c r="I60" s="16">
        <v>7</v>
      </c>
      <c r="J60" s="16">
        <v>6</v>
      </c>
      <c r="K60" s="16">
        <v>0</v>
      </c>
      <c r="L60" s="16">
        <v>38</v>
      </c>
      <c r="N60" s="21">
        <f>IF('Population 2021'!C60=0,0,C60/'Population 2021'!C60)</f>
        <v>0</v>
      </c>
      <c r="O60" s="21">
        <f>IF('Population 2021'!D60=0,0,D60/'Population 2021'!D60)</f>
        <v>0</v>
      </c>
      <c r="P60" s="21">
        <f>IF('Population 2021'!E60=0,0,E60/'Population 2021'!E60)</f>
        <v>0</v>
      </c>
      <c r="Q60" s="21">
        <f>IF('Population 2021'!F60=0,0,F60/'Population 2021'!F60)</f>
        <v>7.6628352490421452E-3</v>
      </c>
      <c r="R60" s="21">
        <f>IF('Population 2021'!G60=0,0,G60/'Population 2021'!G60)</f>
        <v>9.5238095238095247E-3</v>
      </c>
      <c r="S60" s="21">
        <f>IF('Population 2021'!H60=0,0,H60/'Population 2021'!H60)</f>
        <v>5.9907834101382486E-2</v>
      </c>
      <c r="T60" s="21">
        <f>IF('Population 2021'!I60=0,0,I60/'Population 2021'!I60)</f>
        <v>7.3684210526315783E-2</v>
      </c>
      <c r="U60" s="21">
        <f>IF('Population 2021'!J60=0,0,J60/'Population 2021'!J60)</f>
        <v>0.2</v>
      </c>
      <c r="V60" s="21">
        <f>IF('Population 2021'!K60=0,0,K60/'Population 2021'!K60)</f>
        <v>0</v>
      </c>
      <c r="X60" s="23">
        <f t="shared" si="0"/>
        <v>90.320366907772325</v>
      </c>
      <c r="Y60" s="23">
        <f t="shared" si="1"/>
        <v>170.14971100901377</v>
      </c>
    </row>
    <row r="61" spans="1:25" x14ac:dyDescent="0.3">
      <c r="A61" s="42">
        <v>57</v>
      </c>
      <c r="B61" s="15" t="s">
        <v>169</v>
      </c>
      <c r="C61" s="16">
        <v>16</v>
      </c>
      <c r="D61" s="16">
        <v>29</v>
      </c>
      <c r="E61" s="16">
        <v>44</v>
      </c>
      <c r="F61" s="16">
        <v>42</v>
      </c>
      <c r="G61" s="16">
        <v>57</v>
      </c>
      <c r="H61" s="16">
        <v>79</v>
      </c>
      <c r="I61" s="16">
        <v>83</v>
      </c>
      <c r="J61" s="16">
        <v>28</v>
      </c>
      <c r="K61" s="16">
        <v>3</v>
      </c>
      <c r="L61" s="16">
        <v>386</v>
      </c>
      <c r="N61" s="21">
        <f>IF('Population 2021'!C61=0,0,C61/'Population 2021'!C61)</f>
        <v>3.499562554680665E-3</v>
      </c>
      <c r="O61" s="21">
        <f>IF('Population 2021'!D61=0,0,D61/'Population 2021'!D61)</f>
        <v>7.785234899328859E-3</v>
      </c>
      <c r="P61" s="21">
        <f>IF('Population 2021'!E61=0,0,E61/'Population 2021'!E61)</f>
        <v>1.5073655361425145E-2</v>
      </c>
      <c r="Q61" s="21">
        <f>IF('Population 2021'!F61=0,0,F61/'Population 2021'!F61)</f>
        <v>2.195504443282802E-2</v>
      </c>
      <c r="R61" s="21">
        <f>IF('Population 2021'!G61=0,0,G61/'Population 2021'!G61)</f>
        <v>5.7344064386317908E-2</v>
      </c>
      <c r="S61" s="21">
        <f>IF('Population 2021'!H61=0,0,H61/'Population 2021'!H61)</f>
        <v>0.15490196078431373</v>
      </c>
      <c r="T61" s="21">
        <f>IF('Population 2021'!I61=0,0,I61/'Population 2021'!I61)</f>
        <v>0.29963898916967507</v>
      </c>
      <c r="U61" s="21">
        <f>IF('Population 2021'!J61=0,0,J61/'Population 2021'!J61)</f>
        <v>0.32558139534883723</v>
      </c>
      <c r="V61" s="21">
        <f>IF('Population 2021'!K61=0,0,K61/'Population 2021'!K61)</f>
        <v>0.75</v>
      </c>
      <c r="X61" s="23">
        <f t="shared" si="0"/>
        <v>347.01864038553936</v>
      </c>
      <c r="Y61" s="23">
        <f t="shared" si="1"/>
        <v>653.72986622864778</v>
      </c>
    </row>
    <row r="62" spans="1:25" x14ac:dyDescent="0.3">
      <c r="A62" s="42">
        <v>58</v>
      </c>
      <c r="B62" s="15" t="s">
        <v>170</v>
      </c>
      <c r="C62" s="16">
        <v>9</v>
      </c>
      <c r="D62" s="16">
        <v>0</v>
      </c>
      <c r="E62" s="16">
        <v>9</v>
      </c>
      <c r="F62" s="16">
        <v>17</v>
      </c>
      <c r="G62" s="16">
        <v>29</v>
      </c>
      <c r="H62" s="16">
        <v>29</v>
      </c>
      <c r="I62" s="16">
        <v>35</v>
      </c>
      <c r="J62" s="16">
        <v>10</v>
      </c>
      <c r="K62" s="16">
        <v>5</v>
      </c>
      <c r="L62" s="16">
        <v>138</v>
      </c>
      <c r="N62" s="21">
        <f>IF('Population 2021'!C62=0,0,C62/'Population 2021'!C62)</f>
        <v>9.2118730808597744E-3</v>
      </c>
      <c r="O62" s="21">
        <f>IF('Population 2021'!D62=0,0,D62/'Population 2021'!D62)</f>
        <v>0</v>
      </c>
      <c r="P62" s="21">
        <f>IF('Population 2021'!E62=0,0,E62/'Population 2021'!E62)</f>
        <v>1.0477299185098952E-2</v>
      </c>
      <c r="Q62" s="21">
        <f>IF('Population 2021'!F62=0,0,F62/'Population 2021'!F62)</f>
        <v>2.6397515527950312E-2</v>
      </c>
      <c r="R62" s="21">
        <f>IF('Population 2021'!G62=0,0,G62/'Population 2021'!G62)</f>
        <v>7.7127659574468085E-2</v>
      </c>
      <c r="S62" s="21">
        <f>IF('Population 2021'!H62=0,0,H62/'Population 2021'!H62)</f>
        <v>0.13181818181818181</v>
      </c>
      <c r="T62" s="21">
        <f>IF('Population 2021'!I62=0,0,I62/'Population 2021'!I62)</f>
        <v>0.27777777777777779</v>
      </c>
      <c r="U62" s="21">
        <f>IF('Population 2021'!J62=0,0,J62/'Population 2021'!J62)</f>
        <v>0.29411764705882354</v>
      </c>
      <c r="V62" s="21">
        <f>IF('Population 2021'!K62=0,0,K62/'Population 2021'!K62)</f>
        <v>0.625</v>
      </c>
      <c r="X62" s="23">
        <f t="shared" si="0"/>
        <v>334.75912842828393</v>
      </c>
      <c r="Y62" s="23">
        <f t="shared" si="1"/>
        <v>630.63482700268275</v>
      </c>
    </row>
    <row r="63" spans="1:25" x14ac:dyDescent="0.3">
      <c r="A63" s="42">
        <v>59</v>
      </c>
      <c r="B63" s="15" t="s">
        <v>129</v>
      </c>
      <c r="C63" s="16">
        <v>3</v>
      </c>
      <c r="D63" s="16">
        <v>20</v>
      </c>
      <c r="E63" s="16">
        <v>41</v>
      </c>
      <c r="F63" s="16">
        <v>50</v>
      </c>
      <c r="G63" s="16">
        <v>70</v>
      </c>
      <c r="H63" s="16">
        <v>86</v>
      </c>
      <c r="I63" s="16">
        <v>74</v>
      </c>
      <c r="J63" s="16">
        <v>34</v>
      </c>
      <c r="K63" s="16">
        <v>3</v>
      </c>
      <c r="L63" s="16">
        <v>380</v>
      </c>
      <c r="N63" s="21">
        <f>IF('Population 2021'!C63=0,0,C63/'Population 2021'!C63)</f>
        <v>5.5668955279272595E-4</v>
      </c>
      <c r="O63" s="21">
        <f>IF('Population 2021'!D63=0,0,D63/'Population 2021'!D63)</f>
        <v>4.6630916297505246E-3</v>
      </c>
      <c r="P63" s="21">
        <f>IF('Population 2021'!E63=0,0,E63/'Population 2021'!E63)</f>
        <v>1.0869565217391304E-2</v>
      </c>
      <c r="Q63" s="21">
        <f>IF('Population 2021'!F63=0,0,F63/'Population 2021'!F63)</f>
        <v>1.9040365575019039E-2</v>
      </c>
      <c r="R63" s="21">
        <f>IF('Population 2021'!G63=0,0,G63/'Population 2021'!G63)</f>
        <v>4.25273390036452E-2</v>
      </c>
      <c r="S63" s="21">
        <f>IF('Population 2021'!H63=0,0,H63/'Population 2021'!H63)</f>
        <v>9.5768374164810696E-2</v>
      </c>
      <c r="T63" s="21">
        <f>IF('Population 2021'!I63=0,0,I63/'Population 2021'!I63)</f>
        <v>0.16856492027334852</v>
      </c>
      <c r="U63" s="21">
        <f>IF('Population 2021'!J63=0,0,J63/'Population 2021'!J63)</f>
        <v>0.26771653543307089</v>
      </c>
      <c r="V63" s="21">
        <f>IF('Population 2021'!K63=0,0,K63/'Population 2021'!K63)</f>
        <v>0.75</v>
      </c>
      <c r="X63" s="23">
        <f t="shared" si="0"/>
        <v>228.70817905407267</v>
      </c>
      <c r="Y63" s="23">
        <f t="shared" si="1"/>
        <v>430.85111258665108</v>
      </c>
    </row>
    <row r="64" spans="1:25" x14ac:dyDescent="0.3">
      <c r="A64" s="42">
        <v>60</v>
      </c>
      <c r="B64" s="15" t="s">
        <v>171</v>
      </c>
      <c r="C64" s="16">
        <v>0</v>
      </c>
      <c r="D64" s="16">
        <v>0</v>
      </c>
      <c r="E64" s="16">
        <v>3</v>
      </c>
      <c r="F64" s="16">
        <v>0</v>
      </c>
      <c r="G64" s="16">
        <v>7</v>
      </c>
      <c r="H64" s="16">
        <v>11</v>
      </c>
      <c r="I64" s="16">
        <v>5</v>
      </c>
      <c r="J64" s="16">
        <v>3</v>
      </c>
      <c r="K64" s="16">
        <v>0</v>
      </c>
      <c r="L64" s="16">
        <v>30</v>
      </c>
      <c r="N64" s="21">
        <f>IF('Population 2021'!C64=0,0,C64/'Population 2021'!C64)</f>
        <v>0</v>
      </c>
      <c r="O64" s="21">
        <f>IF('Population 2021'!D64=0,0,D64/'Population 2021'!D64)</f>
        <v>0</v>
      </c>
      <c r="P64" s="21">
        <f>IF('Population 2021'!E64=0,0,E64/'Population 2021'!E64)</f>
        <v>4.8622366288492711E-3</v>
      </c>
      <c r="Q64" s="21">
        <f>IF('Population 2021'!F64=0,0,F64/'Population 2021'!F64)</f>
        <v>0</v>
      </c>
      <c r="R64" s="21">
        <f>IF('Population 2021'!G64=0,0,G64/'Population 2021'!G64)</f>
        <v>3.3653846153846152E-2</v>
      </c>
      <c r="S64" s="21">
        <f>IF('Population 2021'!H64=0,0,H64/'Population 2021'!H64)</f>
        <v>8.3333333333333329E-2</v>
      </c>
      <c r="T64" s="21">
        <f>IF('Population 2021'!I64=0,0,I64/'Population 2021'!I64)</f>
        <v>0.11627906976744186</v>
      </c>
      <c r="U64" s="21">
        <f>IF('Population 2021'!J64=0,0,J64/'Population 2021'!J64)</f>
        <v>0.2</v>
      </c>
      <c r="V64" s="21">
        <f>IF('Population 2021'!K64=0,0,K64/'Population 2021'!K64)</f>
        <v>0</v>
      </c>
      <c r="X64" s="23">
        <f t="shared" si="0"/>
        <v>142.38087679643718</v>
      </c>
      <c r="Y64" s="23">
        <f t="shared" si="1"/>
        <v>268.22372261686485</v>
      </c>
    </row>
    <row r="65" spans="1:25" x14ac:dyDescent="0.3">
      <c r="A65" s="42">
        <v>61</v>
      </c>
      <c r="B65" s="15" t="s">
        <v>83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N65" s="21">
        <f>IF('Population 2021'!C65=0,0,C65/'Population 2021'!C65)</f>
        <v>0</v>
      </c>
      <c r="O65" s="21">
        <f>IF('Population 2021'!D65=0,0,D65/'Population 2021'!D65)</f>
        <v>0</v>
      </c>
      <c r="P65" s="21">
        <f>IF('Population 2021'!E65=0,0,E65/'Population 2021'!E65)</f>
        <v>0</v>
      </c>
      <c r="Q65" s="21">
        <f>IF('Population 2021'!F65=0,0,F65/'Population 2021'!F65)</f>
        <v>0</v>
      </c>
      <c r="R65" s="21">
        <f>IF('Population 2021'!G65=0,0,G65/'Population 2021'!G65)</f>
        <v>0</v>
      </c>
      <c r="S65" s="21">
        <f>IF('Population 2021'!H65=0,0,H65/'Population 2021'!H65)</f>
        <v>0</v>
      </c>
      <c r="T65" s="21">
        <f>IF('Population 2021'!I65=0,0,I65/'Population 2021'!I65)</f>
        <v>0</v>
      </c>
      <c r="U65" s="21">
        <f>IF('Population 2021'!J65=0,0,J65/'Population 2021'!J65)</f>
        <v>0</v>
      </c>
      <c r="V65" s="21">
        <f>IF('Population 2021'!K65=0,0,K65/'Population 2021'!K65)</f>
        <v>0</v>
      </c>
      <c r="X65" s="23">
        <f t="shared" si="0"/>
        <v>0</v>
      </c>
      <c r="Y65" s="23">
        <f t="shared" si="1"/>
        <v>0</v>
      </c>
    </row>
    <row r="66" spans="1:25" x14ac:dyDescent="0.3">
      <c r="A66" s="42">
        <v>62</v>
      </c>
      <c r="B66" s="15" t="s">
        <v>172</v>
      </c>
      <c r="C66" s="16">
        <v>5</v>
      </c>
      <c r="D66" s="16">
        <v>11</v>
      </c>
      <c r="E66" s="16">
        <v>7</v>
      </c>
      <c r="F66" s="16">
        <v>21</v>
      </c>
      <c r="G66" s="16">
        <v>30</v>
      </c>
      <c r="H66" s="16">
        <v>48</v>
      </c>
      <c r="I66" s="16">
        <v>58</v>
      </c>
      <c r="J66" s="16">
        <v>30</v>
      </c>
      <c r="K66" s="16">
        <v>0</v>
      </c>
      <c r="L66" s="16">
        <v>210</v>
      </c>
      <c r="N66" s="21">
        <f>IF('Population 2021'!C66=0,0,C66/'Population 2021'!C66)</f>
        <v>1.9638648860958365E-3</v>
      </c>
      <c r="O66" s="21">
        <f>IF('Population 2021'!D66=0,0,D66/'Population 2021'!D66)</f>
        <v>4.368546465448769E-3</v>
      </c>
      <c r="P66" s="21">
        <f>IF('Population 2021'!E66=0,0,E66/'Population 2021'!E66)</f>
        <v>3.0448020878642889E-3</v>
      </c>
      <c r="Q66" s="21">
        <f>IF('Population 2021'!F66=0,0,F66/'Population 2021'!F66)</f>
        <v>1.3972055888223553E-2</v>
      </c>
      <c r="R66" s="21">
        <f>IF('Population 2021'!G66=0,0,G66/'Population 2021'!G66)</f>
        <v>3.1545741324921134E-2</v>
      </c>
      <c r="S66" s="21">
        <f>IF('Population 2021'!H66=0,0,H66/'Population 2021'!H66)</f>
        <v>9.3023255813953487E-2</v>
      </c>
      <c r="T66" s="21">
        <f>IF('Population 2021'!I66=0,0,I66/'Population 2021'!I66)</f>
        <v>0.22393822393822393</v>
      </c>
      <c r="U66" s="21">
        <f>IF('Population 2021'!J66=0,0,J66/'Population 2021'!J66)</f>
        <v>0.44776119402985076</v>
      </c>
      <c r="V66" s="21">
        <f>IF('Population 2021'!K66=0,0,K66/'Population 2021'!K66)</f>
        <v>0</v>
      </c>
      <c r="X66" s="23">
        <f t="shared" si="0"/>
        <v>222.74529622580687</v>
      </c>
      <c r="Y66" s="23">
        <f t="shared" si="1"/>
        <v>419.61795638118468</v>
      </c>
    </row>
    <row r="67" spans="1:25" x14ac:dyDescent="0.3">
      <c r="A67" s="42">
        <v>63</v>
      </c>
      <c r="B67" s="15" t="s">
        <v>173</v>
      </c>
      <c r="C67" s="16">
        <v>7</v>
      </c>
      <c r="D67" s="16">
        <v>3</v>
      </c>
      <c r="E67" s="16">
        <v>6</v>
      </c>
      <c r="F67" s="16">
        <v>6</v>
      </c>
      <c r="G67" s="16">
        <v>10</v>
      </c>
      <c r="H67" s="16">
        <v>30</v>
      </c>
      <c r="I67" s="16">
        <v>22</v>
      </c>
      <c r="J67" s="16">
        <v>10</v>
      </c>
      <c r="K67" s="16">
        <v>9</v>
      </c>
      <c r="L67" s="16">
        <v>107</v>
      </c>
      <c r="N67" s="21">
        <f>IF('Population 2021'!C67=0,0,C67/'Population 2021'!C67)</f>
        <v>5.6910569105691061E-3</v>
      </c>
      <c r="O67" s="21">
        <f>IF('Population 2021'!D67=0,0,D67/'Population 2021'!D67)</f>
        <v>2.3980815347721821E-3</v>
      </c>
      <c r="P67" s="21">
        <f>IF('Population 2021'!E67=0,0,E67/'Population 2021'!E67)</f>
        <v>5.5096418732782371E-3</v>
      </c>
      <c r="Q67" s="21">
        <f>IF('Population 2021'!F67=0,0,F67/'Population 2021'!F67)</f>
        <v>7.2551390568319227E-3</v>
      </c>
      <c r="R67" s="21">
        <f>IF('Population 2021'!G67=0,0,G67/'Population 2021'!G67)</f>
        <v>1.9011406844106463E-2</v>
      </c>
      <c r="S67" s="21">
        <f>IF('Population 2021'!H67=0,0,H67/'Population 2021'!H67)</f>
        <v>8.5714285714285715E-2</v>
      </c>
      <c r="T67" s="21">
        <f>IF('Population 2021'!I67=0,0,I67/'Population 2021'!I67)</f>
        <v>0.12154696132596685</v>
      </c>
      <c r="U67" s="21">
        <f>IF('Population 2021'!J67=0,0,J67/'Population 2021'!J67)</f>
        <v>0.23809523809523808</v>
      </c>
      <c r="V67" s="21">
        <f>IF('Population 2021'!K67=0,0,K67/'Population 2021'!K67)</f>
        <v>1</v>
      </c>
      <c r="X67" s="23">
        <f t="shared" si="0"/>
        <v>171.76696089860482</v>
      </c>
      <c r="Y67" s="23">
        <f t="shared" si="1"/>
        <v>323.58259558043477</v>
      </c>
    </row>
    <row r="68" spans="1:25" x14ac:dyDescent="0.3">
      <c r="A68" s="42">
        <v>64</v>
      </c>
      <c r="B68" s="15" t="s">
        <v>130</v>
      </c>
      <c r="C68" s="16">
        <v>8</v>
      </c>
      <c r="D68" s="16">
        <v>15</v>
      </c>
      <c r="E68" s="16">
        <v>38</v>
      </c>
      <c r="F68" s="16">
        <v>24</v>
      </c>
      <c r="G68" s="16">
        <v>79</v>
      </c>
      <c r="H68" s="16">
        <v>87</v>
      </c>
      <c r="I68" s="16">
        <v>99</v>
      </c>
      <c r="J68" s="16">
        <v>31</v>
      </c>
      <c r="K68" s="16">
        <v>4</v>
      </c>
      <c r="L68" s="16">
        <v>391</v>
      </c>
      <c r="N68" s="21">
        <f>IF('Population 2021'!C68=0,0,C68/'Population 2021'!C68)</f>
        <v>1.5729453401494297E-3</v>
      </c>
      <c r="O68" s="21">
        <f>IF('Population 2021'!D68=0,0,D68/'Population 2021'!D68)</f>
        <v>3.2758244158113126E-3</v>
      </c>
      <c r="P68" s="21">
        <f>IF('Population 2021'!E68=0,0,E68/'Population 2021'!E68)</f>
        <v>8.6402910413824474E-3</v>
      </c>
      <c r="Q68" s="21">
        <f>IF('Population 2021'!F68=0,0,F68/'Population 2021'!F68)</f>
        <v>6.9625761531766752E-3</v>
      </c>
      <c r="R68" s="21">
        <f>IF('Population 2021'!G68=0,0,G68/'Population 2021'!G68)</f>
        <v>3.0038022813688212E-2</v>
      </c>
      <c r="S68" s="21">
        <f>IF('Population 2021'!H68=0,0,H68/'Population 2021'!H68)</f>
        <v>5.4239401496259353E-2</v>
      </c>
      <c r="T68" s="21">
        <f>IF('Population 2021'!I68=0,0,I68/'Population 2021'!I68)</f>
        <v>0.11551925320886815</v>
      </c>
      <c r="U68" s="21">
        <f>IF('Population 2021'!J68=0,0,J68/'Population 2021'!J68)</f>
        <v>0.11969111969111969</v>
      </c>
      <c r="V68" s="21">
        <f>IF('Population 2021'!K68=0,0,K68/'Population 2021'!K68)</f>
        <v>0.13333333333333333</v>
      </c>
      <c r="X68" s="23">
        <f t="shared" si="0"/>
        <v>141.50611781813282</v>
      </c>
      <c r="Y68" s="23">
        <f t="shared" si="1"/>
        <v>266.57581093916968</v>
      </c>
    </row>
    <row r="69" spans="1:25" x14ac:dyDescent="0.3">
      <c r="A69" s="42">
        <v>65</v>
      </c>
      <c r="B69" s="15" t="s">
        <v>174</v>
      </c>
      <c r="C69" s="16">
        <v>4</v>
      </c>
      <c r="D69" s="16">
        <v>0</v>
      </c>
      <c r="E69" s="16">
        <v>8</v>
      </c>
      <c r="F69" s="16">
        <v>13</v>
      </c>
      <c r="G69" s="16">
        <v>19</v>
      </c>
      <c r="H69" s="16">
        <v>21</v>
      </c>
      <c r="I69" s="16">
        <v>41</v>
      </c>
      <c r="J69" s="16">
        <v>15</v>
      </c>
      <c r="K69" s="16">
        <v>0</v>
      </c>
      <c r="L69" s="16">
        <v>123</v>
      </c>
      <c r="N69" s="21">
        <f>IF('Population 2021'!C69=0,0,C69/'Population 2021'!C69)</f>
        <v>3.6900369003690036E-3</v>
      </c>
      <c r="O69" s="21">
        <f>IF('Population 2021'!D69=0,0,D69/'Population 2021'!D69)</f>
        <v>0</v>
      </c>
      <c r="P69" s="21">
        <f>IF('Population 2021'!E69=0,0,E69/'Population 2021'!E69)</f>
        <v>7.9601990049751239E-3</v>
      </c>
      <c r="Q69" s="21">
        <f>IF('Population 2021'!F69=0,0,F69/'Population 2021'!F69)</f>
        <v>2.0217729393468119E-2</v>
      </c>
      <c r="R69" s="21">
        <f>IF('Population 2021'!G69=0,0,G69/'Population 2021'!G69)</f>
        <v>4.4705882352941179E-2</v>
      </c>
      <c r="S69" s="21">
        <f>IF('Population 2021'!H69=0,0,H69/'Population 2021'!H69)</f>
        <v>8.4000000000000005E-2</v>
      </c>
      <c r="T69" s="21">
        <f>IF('Population 2021'!I69=0,0,I69/'Population 2021'!I69)</f>
        <v>0.28082191780821919</v>
      </c>
      <c r="U69" s="21">
        <f>IF('Population 2021'!J69=0,0,J69/'Population 2021'!J69)</f>
        <v>0.42857142857142855</v>
      </c>
      <c r="V69" s="21">
        <f>IF('Population 2021'!K69=0,0,K69/'Population 2021'!K69)</f>
        <v>0</v>
      </c>
      <c r="X69" s="23">
        <f t="shared" si="0"/>
        <v>255.94423584620978</v>
      </c>
      <c r="Y69" s="23">
        <f t="shared" si="1"/>
        <v>482.15966403373807</v>
      </c>
    </row>
    <row r="70" spans="1:25" x14ac:dyDescent="0.3">
      <c r="A70" s="42">
        <v>66</v>
      </c>
      <c r="B70" s="15" t="s">
        <v>175</v>
      </c>
      <c r="C70" s="16">
        <v>5</v>
      </c>
      <c r="D70" s="16">
        <v>10</v>
      </c>
      <c r="E70" s="16">
        <v>21</v>
      </c>
      <c r="F70" s="16">
        <v>33</v>
      </c>
      <c r="G70" s="16">
        <v>54</v>
      </c>
      <c r="H70" s="16">
        <v>82</v>
      </c>
      <c r="I70" s="16">
        <v>78</v>
      </c>
      <c r="J70" s="16">
        <v>25</v>
      </c>
      <c r="K70" s="16">
        <v>3</v>
      </c>
      <c r="L70" s="16">
        <v>312</v>
      </c>
      <c r="N70" s="21">
        <f>IF('Population 2021'!C70=0,0,C70/'Population 2021'!C70)</f>
        <v>1.9786307874950534E-3</v>
      </c>
      <c r="O70" s="21">
        <f>IF('Population 2021'!D70=0,0,D70/'Population 2021'!D70)</f>
        <v>4.086636697997548E-3</v>
      </c>
      <c r="P70" s="21">
        <f>IF('Population 2021'!E70=0,0,E70/'Population 2021'!E70)</f>
        <v>9.6286107290233843E-3</v>
      </c>
      <c r="Q70" s="21">
        <f>IF('Population 2021'!F70=0,0,F70/'Population 2021'!F70)</f>
        <v>2.4645257654966394E-2</v>
      </c>
      <c r="R70" s="21">
        <f>IF('Population 2021'!G70=0,0,G70/'Population 2021'!G70)</f>
        <v>7.0866141732283464E-2</v>
      </c>
      <c r="S70" s="21">
        <f>IF('Population 2021'!H70=0,0,H70/'Population 2021'!H70)</f>
        <v>0.18344519015659955</v>
      </c>
      <c r="T70" s="21">
        <f>IF('Population 2021'!I70=0,0,I70/'Population 2021'!I70)</f>
        <v>0.34361233480176212</v>
      </c>
      <c r="U70" s="21">
        <f>IF('Population 2021'!J70=0,0,J70/'Population 2021'!J70)</f>
        <v>0.37878787878787878</v>
      </c>
      <c r="V70" s="21">
        <f>IF('Population 2021'!K70=0,0,K70/'Population 2021'!K70)</f>
        <v>1</v>
      </c>
      <c r="X70" s="23">
        <f t="shared" ref="X70:X84" si="2">SUM(N70*N$3,O70*O$3,P70*P$3,Q70*R$3,R70*R$3,S70*S$3,T70*T$3,U70*U$3,V70*V$3)/SUM(N$3:V$3)*10000</f>
        <v>376.92545923359813</v>
      </c>
      <c r="Y70" s="23">
        <f t="shared" ref="Y70:Y84" si="3">SUM(N70*N$3,O70*O$3,P70*P$3,Q70*R$3,R70*R$3,S70*S$3,T70*T$3,U70*U$3,V70*V$3)/SUM(P$3:V$3)*10000</f>
        <v>710.06972354335755</v>
      </c>
    </row>
    <row r="71" spans="1:25" x14ac:dyDescent="0.3">
      <c r="A71" s="42">
        <v>67</v>
      </c>
      <c r="B71" s="15" t="s">
        <v>141</v>
      </c>
      <c r="C71" s="16">
        <v>0</v>
      </c>
      <c r="D71" s="16">
        <v>11</v>
      </c>
      <c r="E71" s="16">
        <v>11</v>
      </c>
      <c r="F71" s="16">
        <v>19</v>
      </c>
      <c r="G71" s="16">
        <v>30</v>
      </c>
      <c r="H71" s="16">
        <v>42</v>
      </c>
      <c r="I71" s="16">
        <v>19</v>
      </c>
      <c r="J71" s="16">
        <v>18</v>
      </c>
      <c r="K71" s="16">
        <v>7</v>
      </c>
      <c r="L71" s="16">
        <v>160</v>
      </c>
      <c r="N71" s="21">
        <f>IF('Population 2021'!C71=0,0,C71/'Population 2021'!C71)</f>
        <v>0</v>
      </c>
      <c r="O71" s="21">
        <f>IF('Population 2021'!D71=0,0,D71/'Population 2021'!D71)</f>
        <v>9.1286307053941914E-3</v>
      </c>
      <c r="P71" s="21">
        <f>IF('Population 2021'!E71=0,0,E71/'Population 2021'!E71)</f>
        <v>1.0476190476190476E-2</v>
      </c>
      <c r="Q71" s="21">
        <f>IF('Population 2021'!F71=0,0,F71/'Population 2021'!F71)</f>
        <v>2.5572005383580079E-2</v>
      </c>
      <c r="R71" s="21">
        <f>IF('Population 2021'!G71=0,0,G71/'Population 2021'!G71)</f>
        <v>5.2083333333333336E-2</v>
      </c>
      <c r="S71" s="21">
        <f>IF('Population 2021'!H71=0,0,H71/'Population 2021'!H71)</f>
        <v>0.11602209944751381</v>
      </c>
      <c r="T71" s="21">
        <f>IF('Population 2021'!I71=0,0,I71/'Population 2021'!I71)</f>
        <v>0.10857142857142857</v>
      </c>
      <c r="U71" s="21">
        <f>IF('Population 2021'!J71=0,0,J71/'Population 2021'!J71)</f>
        <v>0.29508196721311475</v>
      </c>
      <c r="V71" s="21">
        <f>IF('Population 2021'!K71=0,0,K71/'Population 2021'!K71)</f>
        <v>2.3333333333333335</v>
      </c>
      <c r="X71" s="23">
        <f t="shared" si="2"/>
        <v>263.92546498926725</v>
      </c>
      <c r="Y71" s="23">
        <f t="shared" si="3"/>
        <v>497.1950749679587</v>
      </c>
    </row>
    <row r="72" spans="1:25" x14ac:dyDescent="0.3">
      <c r="A72" s="42">
        <v>68</v>
      </c>
      <c r="B72" s="15" t="s">
        <v>176</v>
      </c>
      <c r="C72" s="16">
        <v>0</v>
      </c>
      <c r="D72" s="16">
        <v>3</v>
      </c>
      <c r="E72" s="16">
        <v>0</v>
      </c>
      <c r="F72" s="16">
        <v>0</v>
      </c>
      <c r="G72" s="16">
        <v>4</v>
      </c>
      <c r="H72" s="16">
        <v>13</v>
      </c>
      <c r="I72" s="16">
        <v>13</v>
      </c>
      <c r="J72" s="16">
        <v>5</v>
      </c>
      <c r="K72" s="16">
        <v>0</v>
      </c>
      <c r="L72" s="16">
        <v>43</v>
      </c>
      <c r="N72" s="21">
        <f>IF('Population 2021'!C72=0,0,C72/'Population 2021'!C72)</f>
        <v>0</v>
      </c>
      <c r="O72" s="21">
        <f>IF('Population 2021'!D72=0,0,D72/'Population 2021'!D72)</f>
        <v>5.4744525547445258E-3</v>
      </c>
      <c r="P72" s="21">
        <f>IF('Population 2021'!E72=0,0,E72/'Population 2021'!E72)</f>
        <v>0</v>
      </c>
      <c r="Q72" s="21">
        <f>IF('Population 2021'!F72=0,0,F72/'Population 2021'!F72)</f>
        <v>0</v>
      </c>
      <c r="R72" s="21">
        <f>IF('Population 2021'!G72=0,0,G72/'Population 2021'!G72)</f>
        <v>1.9704433497536946E-2</v>
      </c>
      <c r="S72" s="21">
        <f>IF('Population 2021'!H72=0,0,H72/'Population 2021'!H72)</f>
        <v>0.11304347826086956</v>
      </c>
      <c r="T72" s="21">
        <f>IF('Population 2021'!I72=0,0,I72/'Population 2021'!I72)</f>
        <v>0.18055555555555555</v>
      </c>
      <c r="U72" s="21">
        <f>IF('Population 2021'!J72=0,0,J72/'Population 2021'!J72)</f>
        <v>0.3125</v>
      </c>
      <c r="V72" s="21">
        <f>IF('Population 2021'!K72=0,0,K72/'Population 2021'!K72)</f>
        <v>0</v>
      </c>
      <c r="X72" s="23">
        <f t="shared" si="2"/>
        <v>177.14490877345841</v>
      </c>
      <c r="Y72" s="23">
        <f t="shared" si="3"/>
        <v>333.71382409572919</v>
      </c>
    </row>
    <row r="73" spans="1:25" x14ac:dyDescent="0.3">
      <c r="A73" s="42">
        <v>69</v>
      </c>
      <c r="B73" s="15" t="s">
        <v>142</v>
      </c>
      <c r="C73" s="16">
        <v>7</v>
      </c>
      <c r="D73" s="16">
        <v>8</v>
      </c>
      <c r="E73" s="16">
        <v>16</v>
      </c>
      <c r="F73" s="16">
        <v>35</v>
      </c>
      <c r="G73" s="16">
        <v>52</v>
      </c>
      <c r="H73" s="16">
        <v>56</v>
      </c>
      <c r="I73" s="16">
        <v>61</v>
      </c>
      <c r="J73" s="16">
        <v>19</v>
      </c>
      <c r="K73" s="16">
        <v>6</v>
      </c>
      <c r="L73" s="16">
        <v>265</v>
      </c>
      <c r="N73" s="21">
        <f>IF('Population 2021'!C73=0,0,C73/'Population 2021'!C73)</f>
        <v>3.3159639981051635E-3</v>
      </c>
      <c r="O73" s="21">
        <f>IF('Population 2021'!D73=0,0,D73/'Population 2021'!D73)</f>
        <v>3.9820806371329018E-3</v>
      </c>
      <c r="P73" s="21">
        <f>IF('Population 2021'!E73=0,0,E73/'Population 2021'!E73)</f>
        <v>8.634646519158122E-3</v>
      </c>
      <c r="Q73" s="21">
        <f>IF('Population 2021'!F73=0,0,F73/'Population 2021'!F73)</f>
        <v>2.5216138328530261E-2</v>
      </c>
      <c r="R73" s="21">
        <f>IF('Population 2021'!G73=0,0,G73/'Population 2021'!G73)</f>
        <v>5.2472250252270432E-2</v>
      </c>
      <c r="S73" s="21">
        <f>IF('Population 2021'!H73=0,0,H73/'Population 2021'!H73)</f>
        <v>9.8418277680140595E-2</v>
      </c>
      <c r="T73" s="21">
        <f>IF('Population 2021'!I73=0,0,I73/'Population 2021'!I73)</f>
        <v>0.20333333333333334</v>
      </c>
      <c r="U73" s="21">
        <f>IF('Population 2021'!J73=0,0,J73/'Population 2021'!J73)</f>
        <v>0.24358974358974358</v>
      </c>
      <c r="V73" s="21">
        <f>IF('Population 2021'!K73=0,0,K73/'Population 2021'!K73)</f>
        <v>0.75</v>
      </c>
      <c r="X73" s="23">
        <f t="shared" si="2"/>
        <v>255.3286361458384</v>
      </c>
      <c r="Y73" s="23">
        <f t="shared" si="3"/>
        <v>480.99996866599918</v>
      </c>
    </row>
    <row r="74" spans="1:25" x14ac:dyDescent="0.3">
      <c r="A74" s="42">
        <v>70</v>
      </c>
      <c r="B74" s="15" t="s">
        <v>131</v>
      </c>
      <c r="C74" s="16">
        <v>0</v>
      </c>
      <c r="D74" s="16">
        <v>10</v>
      </c>
      <c r="E74" s="16">
        <v>16</v>
      </c>
      <c r="F74" s="16">
        <v>13</v>
      </c>
      <c r="G74" s="16">
        <v>20</v>
      </c>
      <c r="H74" s="16">
        <v>41</v>
      </c>
      <c r="I74" s="16">
        <v>33</v>
      </c>
      <c r="J74" s="16">
        <v>17</v>
      </c>
      <c r="K74" s="16">
        <v>7</v>
      </c>
      <c r="L74" s="16">
        <v>141</v>
      </c>
      <c r="N74" s="21">
        <f>IF('Population 2021'!C74=0,0,C74/'Population 2021'!C74)</f>
        <v>0</v>
      </c>
      <c r="O74" s="21">
        <f>IF('Population 2021'!D74=0,0,D74/'Population 2021'!D74)</f>
        <v>4.6360686138154847E-3</v>
      </c>
      <c r="P74" s="21">
        <f>IF('Population 2021'!E74=0,0,E74/'Population 2021'!E74)</f>
        <v>8.3160083160083165E-3</v>
      </c>
      <c r="Q74" s="21">
        <f>IF('Population 2021'!F74=0,0,F74/'Population 2021'!F74)</f>
        <v>9.2592592592592587E-3</v>
      </c>
      <c r="R74" s="21">
        <f>IF('Population 2021'!G74=0,0,G74/'Population 2021'!G74)</f>
        <v>2.0855057351407715E-2</v>
      </c>
      <c r="S74" s="21">
        <f>IF('Population 2021'!H74=0,0,H74/'Population 2021'!H74)</f>
        <v>6.25E-2</v>
      </c>
      <c r="T74" s="21">
        <f>IF('Population 2021'!I74=0,0,I74/'Population 2021'!I74)</f>
        <v>0.10248447204968944</v>
      </c>
      <c r="U74" s="21">
        <f>IF('Population 2021'!J74=0,0,J74/'Population 2021'!J74)</f>
        <v>0.2073170731707317</v>
      </c>
      <c r="V74" s="21">
        <f>IF('Population 2021'!K74=0,0,K74/'Population 2021'!K74)</f>
        <v>0.58333333333333337</v>
      </c>
      <c r="X74" s="23">
        <f t="shared" si="2"/>
        <v>145.79140959144388</v>
      </c>
      <c r="Y74" s="23">
        <f t="shared" si="3"/>
        <v>274.64864303431295</v>
      </c>
    </row>
    <row r="75" spans="1:25" x14ac:dyDescent="0.3">
      <c r="A75" s="42">
        <v>71</v>
      </c>
      <c r="B75" s="15" t="s">
        <v>177</v>
      </c>
      <c r="C75" s="16">
        <v>8</v>
      </c>
      <c r="D75" s="16">
        <v>12</v>
      </c>
      <c r="E75" s="16">
        <v>17</v>
      </c>
      <c r="F75" s="16">
        <v>22</v>
      </c>
      <c r="G75" s="16">
        <v>30</v>
      </c>
      <c r="H75" s="16">
        <v>50</v>
      </c>
      <c r="I75" s="16">
        <v>49</v>
      </c>
      <c r="J75" s="16">
        <v>14</v>
      </c>
      <c r="K75" s="16">
        <v>5</v>
      </c>
      <c r="L75" s="16">
        <v>210</v>
      </c>
      <c r="N75" s="21">
        <f>IF('Population 2021'!C75=0,0,C75/'Population 2021'!C75)</f>
        <v>2.2792022792022791E-3</v>
      </c>
      <c r="O75" s="21">
        <f>IF('Population 2021'!D75=0,0,D75/'Population 2021'!D75)</f>
        <v>3.5283740076448105E-3</v>
      </c>
      <c r="P75" s="21">
        <f>IF('Population 2021'!E75=0,0,E75/'Population 2021'!E75)</f>
        <v>5.6105610561056106E-3</v>
      </c>
      <c r="Q75" s="21">
        <f>IF('Population 2021'!F75=0,0,F75/'Population 2021'!F75)</f>
        <v>1.1758417958311064E-2</v>
      </c>
      <c r="R75" s="21">
        <f>IF('Population 2021'!G75=0,0,G75/'Population 2021'!G75)</f>
        <v>2.4252223120452707E-2</v>
      </c>
      <c r="S75" s="21">
        <f>IF('Population 2021'!H75=0,0,H75/'Population 2021'!H75)</f>
        <v>7.9744816586921854E-2</v>
      </c>
      <c r="T75" s="21">
        <f>IF('Population 2021'!I75=0,0,I75/'Population 2021'!I75)</f>
        <v>0.15705128205128205</v>
      </c>
      <c r="U75" s="21">
        <f>IF('Population 2021'!J75=0,0,J75/'Population 2021'!J75)</f>
        <v>0.16867469879518071</v>
      </c>
      <c r="V75" s="21">
        <f>IF('Population 2021'!K75=0,0,K75/'Population 2021'!K75)</f>
        <v>0.38461538461538464</v>
      </c>
      <c r="X75" s="23">
        <f t="shared" si="2"/>
        <v>170.78784445231895</v>
      </c>
      <c r="Y75" s="23">
        <f t="shared" si="3"/>
        <v>321.73809044739181</v>
      </c>
    </row>
    <row r="76" spans="1:25" x14ac:dyDescent="0.3">
      <c r="A76" s="42">
        <v>72</v>
      </c>
      <c r="B76" s="15" t="s">
        <v>178</v>
      </c>
      <c r="C76" s="16">
        <v>0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  <c r="I76" s="16">
        <v>4</v>
      </c>
      <c r="J76" s="16">
        <v>3</v>
      </c>
      <c r="K76" s="16">
        <v>0</v>
      </c>
      <c r="L76" s="16">
        <v>3</v>
      </c>
      <c r="N76" s="21">
        <f>IF('Population 2021'!C76=0,0,C76/'Population 2021'!C76)</f>
        <v>0</v>
      </c>
      <c r="O76" s="21">
        <f>IF('Population 2021'!D76=0,0,D76/'Population 2021'!D76)</f>
        <v>0</v>
      </c>
      <c r="P76" s="21">
        <f>IF('Population 2021'!E76=0,0,E76/'Population 2021'!E76)</f>
        <v>0</v>
      </c>
      <c r="Q76" s="21">
        <f>IF('Population 2021'!F76=0,0,F76/'Population 2021'!F76)</f>
        <v>0</v>
      </c>
      <c r="R76" s="21">
        <f>IF('Population 2021'!G76=0,0,G76/'Population 2021'!G76)</f>
        <v>0</v>
      </c>
      <c r="S76" s="21">
        <f>IF('Population 2021'!H76=0,0,H76/'Population 2021'!H76)</f>
        <v>0</v>
      </c>
      <c r="T76" s="21">
        <f>IF('Population 2021'!I76=0,0,I76/'Population 2021'!I76)</f>
        <v>9.5238095238095233E-2</v>
      </c>
      <c r="U76" s="21">
        <f>IF('Population 2021'!J76=0,0,J76/'Population 2021'!J76)</f>
        <v>0.25</v>
      </c>
      <c r="V76" s="21">
        <f>IF('Population 2021'!K76=0,0,K76/'Population 2021'!K76)</f>
        <v>0</v>
      </c>
      <c r="X76" s="23">
        <f t="shared" si="2"/>
        <v>48.627902155683564</v>
      </c>
      <c r="Y76" s="23">
        <f t="shared" si="3"/>
        <v>91.607505394800967</v>
      </c>
    </row>
    <row r="77" spans="1:25" x14ac:dyDescent="0.3">
      <c r="A77" s="42">
        <v>73</v>
      </c>
      <c r="B77" s="15" t="s">
        <v>132</v>
      </c>
      <c r="C77" s="16">
        <v>15</v>
      </c>
      <c r="D77" s="16">
        <v>31</v>
      </c>
      <c r="E77" s="16">
        <v>75</v>
      </c>
      <c r="F77" s="16">
        <v>100</v>
      </c>
      <c r="G77" s="16">
        <v>206</v>
      </c>
      <c r="H77" s="16">
        <v>346</v>
      </c>
      <c r="I77" s="16">
        <v>345</v>
      </c>
      <c r="J77" s="16">
        <v>146</v>
      </c>
      <c r="K77" s="16">
        <v>14</v>
      </c>
      <c r="L77" s="16">
        <v>1281</v>
      </c>
      <c r="N77" s="21">
        <f>IF('Population 2021'!C77=0,0,C77/'Population 2021'!C77)</f>
        <v>1.6674077367718986E-3</v>
      </c>
      <c r="O77" s="21">
        <f>IF('Population 2021'!D77=0,0,D77/'Population 2021'!D77)</f>
        <v>3.8576406172224987E-3</v>
      </c>
      <c r="P77" s="21">
        <f>IF('Population 2021'!E77=0,0,E77/'Population 2021'!E77)</f>
        <v>1.038349716184411E-2</v>
      </c>
      <c r="Q77" s="21">
        <f>IF('Population 2021'!F77=0,0,F77/'Population 2021'!F77)</f>
        <v>1.7238407171177382E-2</v>
      </c>
      <c r="R77" s="21">
        <f>IF('Population 2021'!G77=0,0,G77/'Population 2021'!G77)</f>
        <v>4.263245033112583E-2</v>
      </c>
      <c r="S77" s="21">
        <f>IF('Population 2021'!H77=0,0,H77/'Population 2021'!H77)</f>
        <v>0.10819262038774234</v>
      </c>
      <c r="T77" s="21">
        <f>IF('Population 2021'!I77=0,0,I77/'Population 2021'!I77)</f>
        <v>0.19680547632629777</v>
      </c>
      <c r="U77" s="21">
        <f>IF('Population 2021'!J77=0,0,J77/'Population 2021'!J77)</f>
        <v>0.30672268907563027</v>
      </c>
      <c r="V77" s="21">
        <f>IF('Population 2021'!K77=0,0,K77/'Population 2021'!K77)</f>
        <v>0.31818181818181818</v>
      </c>
      <c r="X77" s="23">
        <f t="shared" si="2"/>
        <v>241.78035687375845</v>
      </c>
      <c r="Y77" s="23">
        <f t="shared" si="3"/>
        <v>455.47708958859533</v>
      </c>
    </row>
    <row r="78" spans="1:25" x14ac:dyDescent="0.3">
      <c r="A78" s="42">
        <v>74</v>
      </c>
      <c r="B78" s="15" t="s">
        <v>133</v>
      </c>
      <c r="C78" s="16">
        <v>9</v>
      </c>
      <c r="D78" s="16">
        <v>29</v>
      </c>
      <c r="E78" s="16">
        <v>75</v>
      </c>
      <c r="F78" s="16">
        <v>97</v>
      </c>
      <c r="G78" s="16">
        <v>187</v>
      </c>
      <c r="H78" s="16">
        <v>283</v>
      </c>
      <c r="I78" s="16">
        <v>266</v>
      </c>
      <c r="J78" s="16">
        <v>77</v>
      </c>
      <c r="K78" s="16">
        <v>5</v>
      </c>
      <c r="L78" s="16">
        <v>1024</v>
      </c>
      <c r="N78" s="21">
        <f>IF('Population 2021'!C78=0,0,C78/'Population 2021'!C78)</f>
        <v>8.3565459610027853E-4</v>
      </c>
      <c r="O78" s="21">
        <f>IF('Population 2021'!D78=0,0,D78/'Population 2021'!D78)</f>
        <v>3.1453362255965292E-3</v>
      </c>
      <c r="P78" s="21">
        <f>IF('Population 2021'!E78=0,0,E78/'Population 2021'!E78)</f>
        <v>9.4114694440958716E-3</v>
      </c>
      <c r="Q78" s="21">
        <f>IF('Population 2021'!F78=0,0,F78/'Population 2021'!F78)</f>
        <v>1.8202289360105085E-2</v>
      </c>
      <c r="R78" s="21">
        <f>IF('Population 2021'!G78=0,0,G78/'Population 2021'!G78)</f>
        <v>5.0925925925925923E-2</v>
      </c>
      <c r="S78" s="21">
        <f>IF('Population 2021'!H78=0,0,H78/'Population 2021'!H78)</f>
        <v>0.12764997744700046</v>
      </c>
      <c r="T78" s="21">
        <f>IF('Population 2021'!I78=0,0,I78/'Population 2021'!I78)</f>
        <v>0.30434782608695654</v>
      </c>
      <c r="U78" s="21">
        <f>IF('Population 2021'!J78=0,0,J78/'Population 2021'!J78)</f>
        <v>0.35159817351598172</v>
      </c>
      <c r="V78" s="21">
        <f>IF('Population 2021'!K78=0,0,K78/'Population 2021'!K78)</f>
        <v>0.25</v>
      </c>
      <c r="X78" s="23">
        <f t="shared" si="2"/>
        <v>291.68347702808086</v>
      </c>
      <c r="Y78" s="23">
        <f t="shared" si="3"/>
        <v>549.48691000237136</v>
      </c>
    </row>
    <row r="79" spans="1:25" x14ac:dyDescent="0.3">
      <c r="A79" s="42">
        <v>75</v>
      </c>
      <c r="B79" s="15" t="s">
        <v>134</v>
      </c>
      <c r="C79" s="16">
        <v>0</v>
      </c>
      <c r="D79" s="16">
        <v>0</v>
      </c>
      <c r="E79" s="16">
        <v>6</v>
      </c>
      <c r="F79" s="16">
        <v>10</v>
      </c>
      <c r="G79" s="16">
        <v>14</v>
      </c>
      <c r="H79" s="16">
        <v>19</v>
      </c>
      <c r="I79" s="16">
        <v>15</v>
      </c>
      <c r="J79" s="16">
        <v>6</v>
      </c>
      <c r="K79" s="16">
        <v>0</v>
      </c>
      <c r="L79" s="16">
        <v>78</v>
      </c>
      <c r="N79" s="21">
        <f>IF('Population 2021'!C79=0,0,C79/'Population 2021'!C79)</f>
        <v>0</v>
      </c>
      <c r="O79" s="21">
        <f>IF('Population 2021'!D79=0,0,D79/'Population 2021'!D79)</f>
        <v>0</v>
      </c>
      <c r="P79" s="21">
        <f>IF('Population 2021'!E79=0,0,E79/'Population 2021'!E79)</f>
        <v>2.8846153846153848E-3</v>
      </c>
      <c r="Q79" s="21">
        <f>IF('Population 2021'!F79=0,0,F79/'Population 2021'!F79)</f>
        <v>7.2046109510086453E-3</v>
      </c>
      <c r="R79" s="21">
        <f>IF('Population 2021'!G79=0,0,G79/'Population 2021'!G79)</f>
        <v>1.4721345951629864E-2</v>
      </c>
      <c r="S79" s="21">
        <f>IF('Population 2021'!H79=0,0,H79/'Population 2021'!H79)</f>
        <v>3.7549407114624504E-2</v>
      </c>
      <c r="T79" s="21">
        <f>IF('Population 2021'!I79=0,0,I79/'Population 2021'!I79)</f>
        <v>5.6179775280898875E-2</v>
      </c>
      <c r="U79" s="21">
        <f>IF('Population 2021'!J79=0,0,J79/'Population 2021'!J79)</f>
        <v>8.8235294117647065E-2</v>
      </c>
      <c r="V79" s="21">
        <f>IF('Population 2021'!K79=0,0,K79/'Population 2021'!K79)</f>
        <v>0</v>
      </c>
      <c r="X79" s="23">
        <f t="shared" si="2"/>
        <v>73.068598058030005</v>
      </c>
      <c r="Y79" s="23">
        <f t="shared" si="3"/>
        <v>137.65002589175407</v>
      </c>
    </row>
    <row r="80" spans="1:25" x14ac:dyDescent="0.3">
      <c r="A80" s="42">
        <v>76</v>
      </c>
      <c r="B80" s="15" t="s">
        <v>135</v>
      </c>
      <c r="C80" s="16">
        <v>0</v>
      </c>
      <c r="D80" s="16">
        <v>15</v>
      </c>
      <c r="E80" s="16">
        <v>30</v>
      </c>
      <c r="F80" s="16">
        <v>40</v>
      </c>
      <c r="G80" s="16">
        <v>81</v>
      </c>
      <c r="H80" s="16">
        <v>97</v>
      </c>
      <c r="I80" s="16">
        <v>62</v>
      </c>
      <c r="J80" s="16">
        <v>34</v>
      </c>
      <c r="K80" s="16">
        <v>3</v>
      </c>
      <c r="L80" s="16">
        <v>368</v>
      </c>
      <c r="N80" s="21">
        <f>IF('Population 2021'!C80=0,0,C80/'Population 2021'!C80)</f>
        <v>0</v>
      </c>
      <c r="O80" s="21">
        <f>IF('Population 2021'!D80=0,0,D80/'Population 2021'!D80)</f>
        <v>1.846381093057607E-3</v>
      </c>
      <c r="P80" s="21">
        <f>IF('Population 2021'!E80=0,0,E80/'Population 2021'!E80)</f>
        <v>4.7664442326024788E-3</v>
      </c>
      <c r="Q80" s="21">
        <f>IF('Population 2021'!F80=0,0,F80/'Population 2021'!F80)</f>
        <v>1.0582010582010581E-2</v>
      </c>
      <c r="R80" s="21">
        <f>IF('Population 2021'!G80=0,0,G80/'Population 2021'!G80)</f>
        <v>3.5495179666958809E-2</v>
      </c>
      <c r="S80" s="21">
        <f>IF('Population 2021'!H80=0,0,H80/'Population 2021'!H80)</f>
        <v>8.2412914188615127E-2</v>
      </c>
      <c r="T80" s="21">
        <f>IF('Population 2021'!I80=0,0,I80/'Population 2021'!I80)</f>
        <v>0.11654135338345864</v>
      </c>
      <c r="U80" s="21">
        <f>IF('Population 2021'!J80=0,0,J80/'Population 2021'!J80)</f>
        <v>0.26984126984126983</v>
      </c>
      <c r="V80" s="21">
        <f>IF('Population 2021'!K80=0,0,K80/'Population 2021'!K80)</f>
        <v>0.15789473684210525</v>
      </c>
      <c r="X80" s="23">
        <f t="shared" si="2"/>
        <v>165.11409825653638</v>
      </c>
      <c r="Y80" s="23">
        <f t="shared" si="3"/>
        <v>311.04962328763509</v>
      </c>
    </row>
    <row r="81" spans="1:25" x14ac:dyDescent="0.3">
      <c r="A81" s="42">
        <v>77</v>
      </c>
      <c r="B81" s="15" t="s">
        <v>136</v>
      </c>
      <c r="C81" s="16">
        <v>9</v>
      </c>
      <c r="D81" s="16">
        <v>15</v>
      </c>
      <c r="E81" s="16">
        <v>28</v>
      </c>
      <c r="F81" s="16">
        <v>35</v>
      </c>
      <c r="G81" s="16">
        <v>41</v>
      </c>
      <c r="H81" s="16">
        <v>43</v>
      </c>
      <c r="I81" s="16">
        <v>53</v>
      </c>
      <c r="J81" s="16">
        <v>10</v>
      </c>
      <c r="K81" s="16">
        <v>5</v>
      </c>
      <c r="L81" s="16">
        <v>242</v>
      </c>
      <c r="N81" s="21">
        <f>IF('Population 2021'!C81=0,0,C81/'Population 2021'!C81)</f>
        <v>2.2658610271903325E-3</v>
      </c>
      <c r="O81" s="21">
        <f>IF('Population 2021'!D81=0,0,D81/'Population 2021'!D81)</f>
        <v>4.5969966288691389E-3</v>
      </c>
      <c r="P81" s="21">
        <f>IF('Population 2021'!E81=0,0,E81/'Population 2021'!E81)</f>
        <v>9.5530535653360633E-3</v>
      </c>
      <c r="Q81" s="21">
        <f>IF('Population 2021'!F81=0,0,F81/'Population 2021'!F81)</f>
        <v>1.7893660531697341E-2</v>
      </c>
      <c r="R81" s="21">
        <f>IF('Population 2021'!G81=0,0,G81/'Population 2021'!G81)</f>
        <v>3.2905296950240769E-2</v>
      </c>
      <c r="S81" s="21">
        <f>IF('Population 2021'!H81=0,0,H81/'Population 2021'!H81)</f>
        <v>5.3416149068322982E-2</v>
      </c>
      <c r="T81" s="21">
        <f>IF('Population 2021'!I81=0,0,I81/'Population 2021'!I81)</f>
        <v>0.14887640449438203</v>
      </c>
      <c r="U81" s="21">
        <f>IF('Population 2021'!J81=0,0,J81/'Population 2021'!J81)</f>
        <v>9.8039215686274508E-2</v>
      </c>
      <c r="V81" s="21">
        <f>IF('Population 2021'!K81=0,0,K81/'Population 2021'!K81)</f>
        <v>0.45454545454545453</v>
      </c>
      <c r="X81" s="23">
        <f t="shared" si="2"/>
        <v>172.16437239346072</v>
      </c>
      <c r="Y81" s="23">
        <f t="shared" si="3"/>
        <v>324.33125785137571</v>
      </c>
    </row>
    <row r="82" spans="1:25" x14ac:dyDescent="0.3">
      <c r="A82" s="42">
        <v>78</v>
      </c>
      <c r="B82" s="15" t="s">
        <v>179</v>
      </c>
      <c r="C82" s="16">
        <v>13</v>
      </c>
      <c r="D82" s="16">
        <v>15</v>
      </c>
      <c r="E82" s="16">
        <v>41</v>
      </c>
      <c r="F82" s="16">
        <v>67</v>
      </c>
      <c r="G82" s="16">
        <v>83</v>
      </c>
      <c r="H82" s="16">
        <v>122</v>
      </c>
      <c r="I82" s="16">
        <v>121</v>
      </c>
      <c r="J82" s="16">
        <v>41</v>
      </c>
      <c r="K82" s="16">
        <v>3</v>
      </c>
      <c r="L82" s="16">
        <v>500</v>
      </c>
      <c r="N82" s="21">
        <f>IF('Population 2021'!C82=0,0,C82/'Population 2021'!C82)</f>
        <v>1.3070581138145989E-3</v>
      </c>
      <c r="O82" s="21">
        <f>IF('Population 2021'!D82=0,0,D82/'Population 2021'!D82)</f>
        <v>1.7427675148135239E-3</v>
      </c>
      <c r="P82" s="21">
        <f>IF('Population 2021'!E82=0,0,E82/'Population 2021'!E82)</f>
        <v>5.2903225806451614E-3</v>
      </c>
      <c r="Q82" s="21">
        <f>IF('Population 2021'!F82=0,0,F82/'Population 2021'!F82)</f>
        <v>1.245353159851301E-2</v>
      </c>
      <c r="R82" s="21">
        <f>IF('Population 2021'!G82=0,0,G82/'Population 2021'!G82)</f>
        <v>2.6199494949494948E-2</v>
      </c>
      <c r="S82" s="21">
        <f>IF('Population 2021'!H82=0,0,H82/'Population 2021'!H82)</f>
        <v>7.371601208459215E-2</v>
      </c>
      <c r="T82" s="21">
        <f>IF('Population 2021'!I82=0,0,I82/'Population 2021'!I82)</f>
        <v>0.15201005025125627</v>
      </c>
      <c r="U82" s="21">
        <f>IF('Population 2021'!J82=0,0,J82/'Population 2021'!J82)</f>
        <v>0.20499999999999999</v>
      </c>
      <c r="V82" s="21">
        <f>IF('Population 2021'!K82=0,0,K82/'Population 2021'!K82)</f>
        <v>0.125</v>
      </c>
      <c r="X82" s="23">
        <f t="shared" si="2"/>
        <v>161.73312247713761</v>
      </c>
      <c r="Y82" s="23">
        <f t="shared" si="3"/>
        <v>304.68038375187689</v>
      </c>
    </row>
    <row r="83" spans="1:25" x14ac:dyDescent="0.3">
      <c r="A83" s="42">
        <v>79</v>
      </c>
      <c r="B83" s="15" t="s">
        <v>180</v>
      </c>
      <c r="C83" s="16">
        <v>3</v>
      </c>
      <c r="D83" s="16">
        <v>0</v>
      </c>
      <c r="E83" s="16">
        <v>6</v>
      </c>
      <c r="F83" s="16">
        <v>8</v>
      </c>
      <c r="G83" s="16">
        <v>19</v>
      </c>
      <c r="H83" s="16">
        <v>19</v>
      </c>
      <c r="I83" s="16">
        <v>18</v>
      </c>
      <c r="J83" s="16">
        <v>3</v>
      </c>
      <c r="K83" s="16">
        <v>0</v>
      </c>
      <c r="L83" s="16">
        <v>71</v>
      </c>
      <c r="N83" s="21">
        <f>IF('Population 2021'!C83=0,0,C83/'Population 2021'!C83)</f>
        <v>5.008347245409015E-3</v>
      </c>
      <c r="O83" s="21">
        <f>IF('Population 2021'!D83=0,0,D83/'Population 2021'!D83)</f>
        <v>0</v>
      </c>
      <c r="P83" s="21">
        <f>IF('Population 2021'!E83=0,0,E83/'Population 2021'!E83)</f>
        <v>1.279317697228145E-2</v>
      </c>
      <c r="Q83" s="21">
        <f>IF('Population 2021'!F83=0,0,F83/'Population 2021'!F83)</f>
        <v>2.1333333333333333E-2</v>
      </c>
      <c r="R83" s="21">
        <f>IF('Population 2021'!G83=0,0,G83/'Population 2021'!G83)</f>
        <v>7.7868852459016397E-2</v>
      </c>
      <c r="S83" s="21">
        <f>IF('Population 2021'!H83=0,0,H83/'Population 2021'!H83)</f>
        <v>0.10795454545454546</v>
      </c>
      <c r="T83" s="21">
        <f>IF('Population 2021'!I83=0,0,I83/'Population 2021'!I83)</f>
        <v>0.21428571428571427</v>
      </c>
      <c r="U83" s="21">
        <f>IF('Population 2021'!J83=0,0,J83/'Population 2021'!J83)</f>
        <v>9.0909090909090912E-2</v>
      </c>
      <c r="V83" s="21">
        <f>IF('Population 2021'!K83=0,0,K83/'Population 2021'!K83)</f>
        <v>0</v>
      </c>
      <c r="X83" s="23">
        <f t="shared" si="2"/>
        <v>268.99703697550763</v>
      </c>
      <c r="Y83" s="23">
        <f t="shared" si="3"/>
        <v>506.7491383244701</v>
      </c>
    </row>
    <row r="84" spans="1:25" x14ac:dyDescent="0.3">
      <c r="A84" s="42">
        <v>80</v>
      </c>
      <c r="B84" s="15" t="s">
        <v>23</v>
      </c>
      <c r="C84" s="16">
        <v>484</v>
      </c>
      <c r="D84" s="16">
        <v>1026</v>
      </c>
      <c r="E84" s="16">
        <v>2196</v>
      </c>
      <c r="F84" s="16">
        <v>3296</v>
      </c>
      <c r="G84" s="16">
        <v>5381</v>
      </c>
      <c r="H84" s="16">
        <v>7488</v>
      </c>
      <c r="I84" s="16">
        <v>7211</v>
      </c>
      <c r="J84" s="16">
        <v>3027</v>
      </c>
      <c r="K84" s="16">
        <v>482</v>
      </c>
      <c r="L84" s="16">
        <v>30581</v>
      </c>
      <c r="N84" s="21">
        <f>IF('Population 2021'!C84=0,0,C84/'Population 2021'!C84)</f>
        <v>1.3367100913326503E-3</v>
      </c>
      <c r="O84" s="21">
        <f>IF('Population 2021'!D84=0,0,D84/'Population 2021'!D84)</f>
        <v>3.2051882813817923E-3</v>
      </c>
      <c r="P84" s="21">
        <f>IF('Population 2021'!E84=0,0,E84/'Population 2021'!E84)</f>
        <v>7.7112698312369636E-3</v>
      </c>
      <c r="Q84" s="21">
        <f>IF('Population 2021'!F84=0,0,F84/'Population 2021'!F84)</f>
        <v>1.6230856354951494E-2</v>
      </c>
      <c r="R84" s="21">
        <f>IF('Population 2021'!G84=0,0,G84/'Population 2021'!G84)</f>
        <v>3.8012418850090775E-2</v>
      </c>
      <c r="S84" s="21">
        <f>IF('Population 2021'!H84=0,0,H84/'Population 2021'!H84)</f>
        <v>8.7076855092856398E-2</v>
      </c>
      <c r="T84" s="21">
        <f>IF('Population 2021'!I84=0,0,I84/'Population 2021'!I84)</f>
        <v>0.16696767620635361</v>
      </c>
      <c r="U84" s="21">
        <f>IF('Population 2021'!J84=0,0,J84/'Population 2021'!J84)</f>
        <v>0.25587489433643279</v>
      </c>
      <c r="V84" s="21">
        <f>IF('Population 2021'!K84=0,0,K84/'Population 2021'!K84)</f>
        <v>0.33872101194659171</v>
      </c>
      <c r="X84" s="23">
        <f t="shared" si="2"/>
        <v>203.5214114891067</v>
      </c>
      <c r="Y84" s="23">
        <f t="shared" si="3"/>
        <v>383.40310756685091</v>
      </c>
    </row>
    <row r="85" spans="1:25" x14ac:dyDescent="0.3">
      <c r="B85" s="15"/>
      <c r="C85" s="16"/>
      <c r="D85" s="16"/>
      <c r="E85" s="16"/>
      <c r="F85" s="16"/>
      <c r="G85" s="16"/>
      <c r="H85" s="16"/>
      <c r="I85" s="16"/>
      <c r="J85" s="16"/>
      <c r="K85" s="16"/>
      <c r="L85" s="16"/>
    </row>
    <row r="88" spans="1:25" x14ac:dyDescent="0.3">
      <c r="B88" s="14"/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-0.499984740745262"/>
  </sheetPr>
  <dimension ref="B1:L87"/>
  <sheetViews>
    <sheetView showGridLines="0" showRowColHeaders="0" workbookViewId="0">
      <selection activeCell="C84" sqref="C84:K84"/>
    </sheetView>
  </sheetViews>
  <sheetFormatPr defaultRowHeight="12.5" x14ac:dyDescent="0.25"/>
  <cols>
    <col min="1" max="1" width="4.6328125" customWidth="1"/>
    <col min="2" max="2" width="16.36328125" style="13" customWidth="1"/>
    <col min="3" max="12" width="10.26953125" style="13" customWidth="1"/>
  </cols>
  <sheetData>
    <row r="1" spans="2:12" ht="18.5" x14ac:dyDescent="0.45">
      <c r="B1" s="38" t="s">
        <v>184</v>
      </c>
    </row>
    <row r="4" spans="2:12" ht="21" x14ac:dyDescent="0.25">
      <c r="B4" s="19"/>
      <c r="C4" s="20" t="s">
        <v>14</v>
      </c>
      <c r="D4" s="20" t="s">
        <v>15</v>
      </c>
      <c r="E4" s="20" t="s">
        <v>16</v>
      </c>
      <c r="F4" s="20" t="s">
        <v>17</v>
      </c>
      <c r="G4" s="20" t="s">
        <v>18</v>
      </c>
      <c r="H4" s="20" t="s">
        <v>19</v>
      </c>
      <c r="I4" s="20" t="s">
        <v>20</v>
      </c>
      <c r="J4" s="20" t="s">
        <v>21</v>
      </c>
      <c r="K4" s="20" t="s">
        <v>22</v>
      </c>
      <c r="L4" s="20" t="s">
        <v>23</v>
      </c>
    </row>
    <row r="5" spans="2:12" x14ac:dyDescent="0.25">
      <c r="B5" s="17" t="s">
        <v>24</v>
      </c>
      <c r="C5" s="18">
        <v>964</v>
      </c>
      <c r="D5" s="18">
        <v>765</v>
      </c>
      <c r="E5" s="18">
        <v>619</v>
      </c>
      <c r="F5" s="18">
        <v>454</v>
      </c>
      <c r="G5" s="18">
        <v>339</v>
      </c>
      <c r="H5" s="18">
        <v>206</v>
      </c>
      <c r="I5" s="18">
        <v>80</v>
      </c>
      <c r="J5" s="18">
        <v>12</v>
      </c>
      <c r="K5" s="18">
        <v>0</v>
      </c>
      <c r="L5" s="18">
        <v>3447</v>
      </c>
    </row>
    <row r="6" spans="2:12" x14ac:dyDescent="0.25">
      <c r="B6" s="15" t="s">
        <v>25</v>
      </c>
      <c r="C6" s="16">
        <v>790</v>
      </c>
      <c r="D6" s="16">
        <v>660</v>
      </c>
      <c r="E6" s="16">
        <v>516</v>
      </c>
      <c r="F6" s="16">
        <v>422</v>
      </c>
      <c r="G6" s="16">
        <v>348</v>
      </c>
      <c r="H6" s="16">
        <v>193</v>
      </c>
      <c r="I6" s="16">
        <v>71</v>
      </c>
      <c r="J6" s="16">
        <v>15</v>
      </c>
      <c r="K6" s="16">
        <v>3</v>
      </c>
      <c r="L6" s="16">
        <v>3004</v>
      </c>
    </row>
    <row r="7" spans="2:12" x14ac:dyDescent="0.25">
      <c r="B7" s="15" t="s">
        <v>26</v>
      </c>
      <c r="C7" s="16">
        <v>5059</v>
      </c>
      <c r="D7" s="16">
        <v>3823</v>
      </c>
      <c r="E7" s="16">
        <v>3057</v>
      </c>
      <c r="F7" s="16">
        <v>2529</v>
      </c>
      <c r="G7" s="16">
        <v>2127</v>
      </c>
      <c r="H7" s="16">
        <v>1369</v>
      </c>
      <c r="I7" s="16">
        <v>508</v>
      </c>
      <c r="J7" s="16">
        <v>98</v>
      </c>
      <c r="K7" s="16">
        <v>13</v>
      </c>
      <c r="L7" s="16">
        <v>18589</v>
      </c>
    </row>
    <row r="8" spans="2:12" x14ac:dyDescent="0.25">
      <c r="B8" s="15" t="s">
        <v>27</v>
      </c>
      <c r="C8" s="16">
        <v>6974</v>
      </c>
      <c r="D8" s="16">
        <v>5312</v>
      </c>
      <c r="E8" s="16">
        <v>3999</v>
      </c>
      <c r="F8" s="16">
        <v>3293</v>
      </c>
      <c r="G8" s="16">
        <v>2890</v>
      </c>
      <c r="H8" s="16">
        <v>1975</v>
      </c>
      <c r="I8" s="16">
        <v>756</v>
      </c>
      <c r="J8" s="16">
        <v>201</v>
      </c>
      <c r="K8" s="16">
        <v>32</v>
      </c>
      <c r="L8" s="16">
        <v>25421</v>
      </c>
    </row>
    <row r="9" spans="2:12" x14ac:dyDescent="0.25">
      <c r="B9" s="15" t="s">
        <v>28</v>
      </c>
      <c r="C9" s="16">
        <v>2261</v>
      </c>
      <c r="D9" s="16">
        <v>2048</v>
      </c>
      <c r="E9" s="16">
        <v>1482</v>
      </c>
      <c r="F9" s="16">
        <v>1192</v>
      </c>
      <c r="G9" s="16">
        <v>979</v>
      </c>
      <c r="H9" s="16">
        <v>558</v>
      </c>
      <c r="I9" s="16">
        <v>224</v>
      </c>
      <c r="J9" s="16">
        <v>37</v>
      </c>
      <c r="K9" s="16">
        <v>6</v>
      </c>
      <c r="L9" s="16">
        <v>8789</v>
      </c>
    </row>
    <row r="10" spans="2:12" x14ac:dyDescent="0.25">
      <c r="B10" s="15" t="s">
        <v>29</v>
      </c>
      <c r="C10" s="16">
        <v>2688</v>
      </c>
      <c r="D10" s="16">
        <v>2119</v>
      </c>
      <c r="E10" s="16">
        <v>1654</v>
      </c>
      <c r="F10" s="16">
        <v>1244</v>
      </c>
      <c r="G10" s="16">
        <v>928</v>
      </c>
      <c r="H10" s="16">
        <v>557</v>
      </c>
      <c r="I10" s="16">
        <v>207</v>
      </c>
      <c r="J10" s="16">
        <v>65</v>
      </c>
      <c r="K10" s="16">
        <v>7</v>
      </c>
      <c r="L10" s="16">
        <v>9464</v>
      </c>
    </row>
    <row r="11" spans="2:12" x14ac:dyDescent="0.25">
      <c r="B11" s="15" t="s">
        <v>30</v>
      </c>
      <c r="C11" s="16">
        <v>5542</v>
      </c>
      <c r="D11" s="16">
        <v>4336</v>
      </c>
      <c r="E11" s="16">
        <v>3060</v>
      </c>
      <c r="F11" s="16">
        <v>2506</v>
      </c>
      <c r="G11" s="16">
        <v>2542</v>
      </c>
      <c r="H11" s="16">
        <v>2046</v>
      </c>
      <c r="I11" s="16">
        <v>926</v>
      </c>
      <c r="J11" s="16">
        <v>247</v>
      </c>
      <c r="K11" s="16">
        <v>24</v>
      </c>
      <c r="L11" s="16">
        <v>21231</v>
      </c>
    </row>
    <row r="12" spans="2:12" x14ac:dyDescent="0.25">
      <c r="B12" s="15" t="s">
        <v>31</v>
      </c>
      <c r="C12" s="16">
        <v>1012</v>
      </c>
      <c r="D12" s="16">
        <v>756</v>
      </c>
      <c r="E12" s="16">
        <v>623</v>
      </c>
      <c r="F12" s="16">
        <v>478</v>
      </c>
      <c r="G12" s="16">
        <v>457</v>
      </c>
      <c r="H12" s="16">
        <v>281</v>
      </c>
      <c r="I12" s="16">
        <v>103</v>
      </c>
      <c r="J12" s="16">
        <v>27</v>
      </c>
      <c r="K12" s="16">
        <v>0</v>
      </c>
      <c r="L12" s="16">
        <v>3732</v>
      </c>
    </row>
    <row r="13" spans="2:12" x14ac:dyDescent="0.25">
      <c r="B13" s="15" t="s">
        <v>32</v>
      </c>
      <c r="C13" s="16">
        <v>8528</v>
      </c>
      <c r="D13" s="16">
        <v>6272</v>
      </c>
      <c r="E13" s="16">
        <v>4721</v>
      </c>
      <c r="F13" s="16">
        <v>3878</v>
      </c>
      <c r="G13" s="16">
        <v>3706</v>
      </c>
      <c r="H13" s="16">
        <v>2784</v>
      </c>
      <c r="I13" s="16">
        <v>1314</v>
      </c>
      <c r="J13" s="16">
        <v>398</v>
      </c>
      <c r="K13" s="16">
        <v>59</v>
      </c>
      <c r="L13" s="16">
        <v>31664</v>
      </c>
    </row>
    <row r="14" spans="2:12" x14ac:dyDescent="0.25">
      <c r="B14" s="15" t="s">
        <v>33</v>
      </c>
      <c r="C14" s="16">
        <v>9759</v>
      </c>
      <c r="D14" s="16">
        <v>6879</v>
      </c>
      <c r="E14" s="16">
        <v>5235</v>
      </c>
      <c r="F14" s="16">
        <v>3863</v>
      </c>
      <c r="G14" s="16">
        <v>2726</v>
      </c>
      <c r="H14" s="16">
        <v>1623</v>
      </c>
      <c r="I14" s="16">
        <v>450</v>
      </c>
      <c r="J14" s="16">
        <v>94</v>
      </c>
      <c r="K14" s="16">
        <v>14</v>
      </c>
      <c r="L14" s="16">
        <v>30653</v>
      </c>
    </row>
    <row r="15" spans="2:12" x14ac:dyDescent="0.25">
      <c r="B15" s="15" t="s">
        <v>34</v>
      </c>
      <c r="C15" s="16">
        <v>493</v>
      </c>
      <c r="D15" s="16">
        <v>352</v>
      </c>
      <c r="E15" s="16">
        <v>354</v>
      </c>
      <c r="F15" s="16">
        <v>273</v>
      </c>
      <c r="G15" s="16">
        <v>244</v>
      </c>
      <c r="H15" s="16">
        <v>154</v>
      </c>
      <c r="I15" s="16">
        <v>63</v>
      </c>
      <c r="J15" s="16">
        <v>12</v>
      </c>
      <c r="K15" s="16">
        <v>3</v>
      </c>
      <c r="L15" s="16">
        <v>1953</v>
      </c>
    </row>
    <row r="16" spans="2:12" x14ac:dyDescent="0.25">
      <c r="B16" s="15" t="s">
        <v>35</v>
      </c>
      <c r="C16" s="16">
        <v>2267</v>
      </c>
      <c r="D16" s="16">
        <v>1983</v>
      </c>
      <c r="E16" s="16">
        <v>1595</v>
      </c>
      <c r="F16" s="16">
        <v>1285</v>
      </c>
      <c r="G16" s="16">
        <v>999</v>
      </c>
      <c r="H16" s="16">
        <v>619</v>
      </c>
      <c r="I16" s="16">
        <v>224</v>
      </c>
      <c r="J16" s="16">
        <v>56</v>
      </c>
      <c r="K16" s="16">
        <v>6</v>
      </c>
      <c r="L16" s="16">
        <v>9032</v>
      </c>
    </row>
    <row r="17" spans="2:12" x14ac:dyDescent="0.25">
      <c r="B17" s="15" t="s">
        <v>36</v>
      </c>
      <c r="C17" s="16">
        <v>3531</v>
      </c>
      <c r="D17" s="16">
        <v>2582</v>
      </c>
      <c r="E17" s="16">
        <v>1817</v>
      </c>
      <c r="F17" s="16">
        <v>1273</v>
      </c>
      <c r="G17" s="16">
        <v>973</v>
      </c>
      <c r="H17" s="16">
        <v>577</v>
      </c>
      <c r="I17" s="16">
        <v>200</v>
      </c>
      <c r="J17" s="16">
        <v>42</v>
      </c>
      <c r="K17" s="16">
        <v>3</v>
      </c>
      <c r="L17" s="16">
        <v>11015</v>
      </c>
    </row>
    <row r="18" spans="2:12" x14ac:dyDescent="0.25">
      <c r="B18" s="15" t="s">
        <v>37</v>
      </c>
      <c r="C18" s="16">
        <v>10772</v>
      </c>
      <c r="D18" s="16">
        <v>7357</v>
      </c>
      <c r="E18" s="16">
        <v>5331</v>
      </c>
      <c r="F18" s="16">
        <v>3957</v>
      </c>
      <c r="G18" s="16">
        <v>3005</v>
      </c>
      <c r="H18" s="16">
        <v>1687</v>
      </c>
      <c r="I18" s="16">
        <v>639</v>
      </c>
      <c r="J18" s="16">
        <v>149</v>
      </c>
      <c r="K18" s="16">
        <v>17</v>
      </c>
      <c r="L18" s="16">
        <v>32907</v>
      </c>
    </row>
    <row r="19" spans="2:12" x14ac:dyDescent="0.25">
      <c r="B19" s="15" t="s">
        <v>38</v>
      </c>
      <c r="C19" s="16">
        <v>1004</v>
      </c>
      <c r="D19" s="16">
        <v>851</v>
      </c>
      <c r="E19" s="16">
        <v>754</v>
      </c>
      <c r="F19" s="16">
        <v>541</v>
      </c>
      <c r="G19" s="16">
        <v>441</v>
      </c>
      <c r="H19" s="16">
        <v>253</v>
      </c>
      <c r="I19" s="16">
        <v>101</v>
      </c>
      <c r="J19" s="16">
        <v>20</v>
      </c>
      <c r="K19" s="16">
        <v>5</v>
      </c>
      <c r="L19" s="16">
        <v>3974</v>
      </c>
    </row>
    <row r="20" spans="2:12" x14ac:dyDescent="0.25">
      <c r="B20" s="15" t="s">
        <v>39</v>
      </c>
      <c r="C20" s="16">
        <v>1327</v>
      </c>
      <c r="D20" s="16">
        <v>1027</v>
      </c>
      <c r="E20" s="16">
        <v>800</v>
      </c>
      <c r="F20" s="16">
        <v>634</v>
      </c>
      <c r="G20" s="16">
        <v>577</v>
      </c>
      <c r="H20" s="16">
        <v>351</v>
      </c>
      <c r="I20" s="16">
        <v>136</v>
      </c>
      <c r="J20" s="16">
        <v>32</v>
      </c>
      <c r="K20" s="16">
        <v>3</v>
      </c>
      <c r="L20" s="16">
        <v>4886</v>
      </c>
    </row>
    <row r="21" spans="2:12" x14ac:dyDescent="0.25">
      <c r="B21" s="15" t="s">
        <v>40</v>
      </c>
      <c r="C21" s="16">
        <v>1020</v>
      </c>
      <c r="D21" s="16">
        <v>846</v>
      </c>
      <c r="E21" s="16">
        <v>715</v>
      </c>
      <c r="F21" s="16">
        <v>575</v>
      </c>
      <c r="G21" s="16">
        <v>442</v>
      </c>
      <c r="H21" s="16">
        <v>277</v>
      </c>
      <c r="I21" s="16">
        <v>88</v>
      </c>
      <c r="J21" s="16">
        <v>33</v>
      </c>
      <c r="K21" s="16">
        <v>0</v>
      </c>
      <c r="L21" s="16">
        <v>4005</v>
      </c>
    </row>
    <row r="22" spans="2:12" x14ac:dyDescent="0.25">
      <c r="B22" s="15" t="s">
        <v>41</v>
      </c>
      <c r="C22" s="16">
        <v>5637</v>
      </c>
      <c r="D22" s="16">
        <v>4669</v>
      </c>
      <c r="E22" s="16">
        <v>4495</v>
      </c>
      <c r="F22" s="16">
        <v>4116</v>
      </c>
      <c r="G22" s="16">
        <v>3411</v>
      </c>
      <c r="H22" s="16">
        <v>2060</v>
      </c>
      <c r="I22" s="16">
        <v>731</v>
      </c>
      <c r="J22" s="16">
        <v>187</v>
      </c>
      <c r="K22" s="16">
        <v>21</v>
      </c>
      <c r="L22" s="16">
        <v>25327</v>
      </c>
    </row>
    <row r="23" spans="2:12" x14ac:dyDescent="0.25">
      <c r="B23" s="15" t="s">
        <v>42</v>
      </c>
      <c r="C23" s="16">
        <v>3411</v>
      </c>
      <c r="D23" s="16">
        <v>2955</v>
      </c>
      <c r="E23" s="16">
        <v>2310</v>
      </c>
      <c r="F23" s="16">
        <v>1689</v>
      </c>
      <c r="G23" s="16">
        <v>1251</v>
      </c>
      <c r="H23" s="16">
        <v>747</v>
      </c>
      <c r="I23" s="16">
        <v>280</v>
      </c>
      <c r="J23" s="16">
        <v>62</v>
      </c>
      <c r="K23" s="16">
        <v>8</v>
      </c>
      <c r="L23" s="16">
        <v>12712</v>
      </c>
    </row>
    <row r="24" spans="2:12" x14ac:dyDescent="0.25">
      <c r="B24" s="15" t="s">
        <v>43</v>
      </c>
      <c r="C24" s="16">
        <v>6788</v>
      </c>
      <c r="D24" s="16">
        <v>5154</v>
      </c>
      <c r="E24" s="16">
        <v>3930</v>
      </c>
      <c r="F24" s="16">
        <v>3046</v>
      </c>
      <c r="G24" s="16">
        <v>2476</v>
      </c>
      <c r="H24" s="16">
        <v>1518</v>
      </c>
      <c r="I24" s="16">
        <v>620</v>
      </c>
      <c r="J24" s="16">
        <v>149</v>
      </c>
      <c r="K24" s="16">
        <v>21</v>
      </c>
      <c r="L24" s="16">
        <v>23699</v>
      </c>
    </row>
    <row r="25" spans="2:12" x14ac:dyDescent="0.25">
      <c r="B25" s="15" t="s">
        <v>44</v>
      </c>
      <c r="C25" s="16">
        <v>733</v>
      </c>
      <c r="D25" s="16">
        <v>630</v>
      </c>
      <c r="E25" s="16">
        <v>580</v>
      </c>
      <c r="F25" s="16">
        <v>437</v>
      </c>
      <c r="G25" s="16">
        <v>368</v>
      </c>
      <c r="H25" s="16">
        <v>230</v>
      </c>
      <c r="I25" s="16">
        <v>91</v>
      </c>
      <c r="J25" s="16">
        <v>12</v>
      </c>
      <c r="K25" s="16">
        <v>3</v>
      </c>
      <c r="L25" s="16">
        <v>3089</v>
      </c>
    </row>
    <row r="26" spans="2:12" x14ac:dyDescent="0.25">
      <c r="B26" s="15" t="s">
        <v>45</v>
      </c>
      <c r="C26" s="16">
        <v>6686</v>
      </c>
      <c r="D26" s="16">
        <v>4529</v>
      </c>
      <c r="E26" s="16">
        <v>3804</v>
      </c>
      <c r="F26" s="16">
        <v>3360</v>
      </c>
      <c r="G26" s="16">
        <v>3390</v>
      </c>
      <c r="H26" s="16">
        <v>2631</v>
      </c>
      <c r="I26" s="16">
        <v>1110</v>
      </c>
      <c r="J26" s="16">
        <v>262</v>
      </c>
      <c r="K26" s="16">
        <v>32</v>
      </c>
      <c r="L26" s="16">
        <v>25795</v>
      </c>
    </row>
    <row r="27" spans="2:12" x14ac:dyDescent="0.25">
      <c r="B27" s="15" t="s">
        <v>46</v>
      </c>
      <c r="C27" s="16">
        <v>1297</v>
      </c>
      <c r="D27" s="16">
        <v>972</v>
      </c>
      <c r="E27" s="16">
        <v>773</v>
      </c>
      <c r="F27" s="16">
        <v>585</v>
      </c>
      <c r="G27" s="16">
        <v>488</v>
      </c>
      <c r="H27" s="16">
        <v>284</v>
      </c>
      <c r="I27" s="16">
        <v>120</v>
      </c>
      <c r="J27" s="16">
        <v>22</v>
      </c>
      <c r="K27" s="16">
        <v>3</v>
      </c>
      <c r="L27" s="16">
        <v>4553</v>
      </c>
    </row>
    <row r="28" spans="2:12" x14ac:dyDescent="0.25">
      <c r="B28" s="15" t="s">
        <v>47</v>
      </c>
      <c r="C28" s="16">
        <v>1213</v>
      </c>
      <c r="D28" s="16">
        <v>794</v>
      </c>
      <c r="E28" s="16">
        <v>477</v>
      </c>
      <c r="F28" s="16">
        <v>300</v>
      </c>
      <c r="G28" s="16">
        <v>205</v>
      </c>
      <c r="H28" s="16">
        <v>98</v>
      </c>
      <c r="I28" s="16">
        <v>40</v>
      </c>
      <c r="J28" s="16">
        <v>10</v>
      </c>
      <c r="K28" s="16">
        <v>0</v>
      </c>
      <c r="L28" s="16">
        <v>3147</v>
      </c>
    </row>
    <row r="29" spans="2:12" x14ac:dyDescent="0.25">
      <c r="B29" s="15" t="s">
        <v>48</v>
      </c>
      <c r="C29" s="16">
        <v>5789</v>
      </c>
      <c r="D29" s="16">
        <v>4235</v>
      </c>
      <c r="E29" s="16">
        <v>3568</v>
      </c>
      <c r="F29" s="16">
        <v>2781</v>
      </c>
      <c r="G29" s="16">
        <v>2395</v>
      </c>
      <c r="H29" s="16">
        <v>1525</v>
      </c>
      <c r="I29" s="16">
        <v>575</v>
      </c>
      <c r="J29" s="16">
        <v>144</v>
      </c>
      <c r="K29" s="16">
        <v>29</v>
      </c>
      <c r="L29" s="16">
        <v>21032</v>
      </c>
    </row>
    <row r="30" spans="2:12" x14ac:dyDescent="0.25">
      <c r="B30" s="15" t="s">
        <v>49</v>
      </c>
      <c r="C30" s="16">
        <v>7138</v>
      </c>
      <c r="D30" s="16">
        <v>5560</v>
      </c>
      <c r="E30" s="16">
        <v>4312</v>
      </c>
      <c r="F30" s="16">
        <v>3631</v>
      </c>
      <c r="G30" s="16">
        <v>2871</v>
      </c>
      <c r="H30" s="16">
        <v>1662</v>
      </c>
      <c r="I30" s="16">
        <v>610</v>
      </c>
      <c r="J30" s="16">
        <v>151</v>
      </c>
      <c r="K30" s="16">
        <v>18</v>
      </c>
      <c r="L30" s="16">
        <v>25945</v>
      </c>
    </row>
    <row r="31" spans="2:12" x14ac:dyDescent="0.25">
      <c r="B31" s="15" t="s">
        <v>50</v>
      </c>
      <c r="C31" s="16">
        <v>12203</v>
      </c>
      <c r="D31" s="16">
        <v>9377</v>
      </c>
      <c r="E31" s="16">
        <v>7538</v>
      </c>
      <c r="F31" s="16">
        <v>6224</v>
      </c>
      <c r="G31" s="16">
        <v>5485</v>
      </c>
      <c r="H31" s="16">
        <v>3496</v>
      </c>
      <c r="I31" s="16">
        <v>1331</v>
      </c>
      <c r="J31" s="16">
        <v>309</v>
      </c>
      <c r="K31" s="16">
        <v>48</v>
      </c>
      <c r="L31" s="16">
        <v>46007</v>
      </c>
    </row>
    <row r="32" spans="2:12" x14ac:dyDescent="0.25">
      <c r="B32" s="15" t="s">
        <v>51</v>
      </c>
      <c r="C32" s="16">
        <v>3255</v>
      </c>
      <c r="D32" s="16">
        <v>2442</v>
      </c>
      <c r="E32" s="16">
        <v>1916</v>
      </c>
      <c r="F32" s="16">
        <v>1572</v>
      </c>
      <c r="G32" s="16">
        <v>1265</v>
      </c>
      <c r="H32" s="16">
        <v>844</v>
      </c>
      <c r="I32" s="16">
        <v>325</v>
      </c>
      <c r="J32" s="16">
        <v>76</v>
      </c>
      <c r="K32" s="16">
        <v>11</v>
      </c>
      <c r="L32" s="16">
        <v>11710</v>
      </c>
    </row>
    <row r="33" spans="2:12" x14ac:dyDescent="0.25">
      <c r="B33" s="15" t="s">
        <v>52</v>
      </c>
      <c r="C33" s="16">
        <v>1198</v>
      </c>
      <c r="D33" s="16">
        <v>906</v>
      </c>
      <c r="E33" s="16">
        <v>618</v>
      </c>
      <c r="F33" s="16">
        <v>451</v>
      </c>
      <c r="G33" s="16">
        <v>366</v>
      </c>
      <c r="H33" s="16">
        <v>221</v>
      </c>
      <c r="I33" s="16">
        <v>74</v>
      </c>
      <c r="J33" s="16">
        <v>22</v>
      </c>
      <c r="K33" s="16">
        <v>3</v>
      </c>
      <c r="L33" s="16">
        <v>3866</v>
      </c>
    </row>
    <row r="34" spans="2:12" x14ac:dyDescent="0.25">
      <c r="B34" s="15" t="s">
        <v>53</v>
      </c>
      <c r="C34" s="16">
        <v>383</v>
      </c>
      <c r="D34" s="16">
        <v>348</v>
      </c>
      <c r="E34" s="16">
        <v>282</v>
      </c>
      <c r="F34" s="16">
        <v>252</v>
      </c>
      <c r="G34" s="16">
        <v>224</v>
      </c>
      <c r="H34" s="16">
        <v>171</v>
      </c>
      <c r="I34" s="16">
        <v>69</v>
      </c>
      <c r="J34" s="16">
        <v>27</v>
      </c>
      <c r="K34" s="16">
        <v>5</v>
      </c>
      <c r="L34" s="16">
        <v>1758</v>
      </c>
    </row>
    <row r="35" spans="2:12" x14ac:dyDescent="0.25">
      <c r="B35" s="15" t="s">
        <v>54</v>
      </c>
      <c r="C35" s="16">
        <v>4206</v>
      </c>
      <c r="D35" s="16">
        <v>3100</v>
      </c>
      <c r="E35" s="16">
        <v>2640</v>
      </c>
      <c r="F35" s="16">
        <v>2344</v>
      </c>
      <c r="G35" s="16">
        <v>1804</v>
      </c>
      <c r="H35" s="16">
        <v>1122</v>
      </c>
      <c r="I35" s="16">
        <v>377</v>
      </c>
      <c r="J35" s="16">
        <v>96</v>
      </c>
      <c r="K35" s="16">
        <v>11</v>
      </c>
      <c r="L35" s="16">
        <v>15697</v>
      </c>
    </row>
    <row r="36" spans="2:12" x14ac:dyDescent="0.25">
      <c r="B36" s="15" t="s">
        <v>55</v>
      </c>
      <c r="C36" s="16">
        <v>1086</v>
      </c>
      <c r="D36" s="16">
        <v>832</v>
      </c>
      <c r="E36" s="16">
        <v>742</v>
      </c>
      <c r="F36" s="16">
        <v>649</v>
      </c>
      <c r="G36" s="16">
        <v>563</v>
      </c>
      <c r="H36" s="16">
        <v>339</v>
      </c>
      <c r="I36" s="16">
        <v>112</v>
      </c>
      <c r="J36" s="16">
        <v>28</v>
      </c>
      <c r="K36" s="16">
        <v>4</v>
      </c>
      <c r="L36" s="16">
        <v>4366</v>
      </c>
    </row>
    <row r="37" spans="2:12" x14ac:dyDescent="0.25">
      <c r="B37" s="15" t="s">
        <v>56</v>
      </c>
      <c r="C37" s="16">
        <v>7563</v>
      </c>
      <c r="D37" s="16">
        <v>5379</v>
      </c>
      <c r="E37" s="16">
        <v>3904</v>
      </c>
      <c r="F37" s="16">
        <v>2827</v>
      </c>
      <c r="G37" s="16">
        <v>1861</v>
      </c>
      <c r="H37" s="16">
        <v>856</v>
      </c>
      <c r="I37" s="16">
        <v>234</v>
      </c>
      <c r="J37" s="16">
        <v>54</v>
      </c>
      <c r="K37" s="16">
        <v>7</v>
      </c>
      <c r="L37" s="16">
        <v>22694</v>
      </c>
    </row>
    <row r="38" spans="2:12" x14ac:dyDescent="0.25">
      <c r="B38" s="15" t="s">
        <v>57</v>
      </c>
      <c r="C38" s="16">
        <v>1126</v>
      </c>
      <c r="D38" s="16">
        <v>821</v>
      </c>
      <c r="E38" s="16">
        <v>610</v>
      </c>
      <c r="F38" s="16">
        <v>415</v>
      </c>
      <c r="G38" s="16">
        <v>308</v>
      </c>
      <c r="H38" s="16">
        <v>200</v>
      </c>
      <c r="I38" s="16">
        <v>93</v>
      </c>
      <c r="J38" s="16">
        <v>28</v>
      </c>
      <c r="K38" s="16">
        <v>3</v>
      </c>
      <c r="L38" s="16">
        <v>3609</v>
      </c>
    </row>
    <row r="39" spans="2:12" x14ac:dyDescent="0.25">
      <c r="B39" s="15" t="s">
        <v>58</v>
      </c>
      <c r="C39" s="16">
        <v>7853</v>
      </c>
      <c r="D39" s="16">
        <v>6026</v>
      </c>
      <c r="E39" s="16">
        <v>4934</v>
      </c>
      <c r="F39" s="16">
        <v>4238</v>
      </c>
      <c r="G39" s="16">
        <v>3553</v>
      </c>
      <c r="H39" s="16">
        <v>2314</v>
      </c>
      <c r="I39" s="16">
        <v>929</v>
      </c>
      <c r="J39" s="16">
        <v>209</v>
      </c>
      <c r="K39" s="16">
        <v>36</v>
      </c>
      <c r="L39" s="16">
        <v>30101</v>
      </c>
    </row>
    <row r="40" spans="2:12" x14ac:dyDescent="0.25">
      <c r="B40" s="15" t="s">
        <v>59</v>
      </c>
      <c r="C40" s="16">
        <v>8660</v>
      </c>
      <c r="D40" s="16">
        <v>5941</v>
      </c>
      <c r="E40" s="16">
        <v>4366</v>
      </c>
      <c r="F40" s="16">
        <v>3186</v>
      </c>
      <c r="G40" s="16">
        <v>2548</v>
      </c>
      <c r="H40" s="16">
        <v>1671</v>
      </c>
      <c r="I40" s="16">
        <v>713</v>
      </c>
      <c r="J40" s="16">
        <v>159</v>
      </c>
      <c r="K40" s="16">
        <v>17</v>
      </c>
      <c r="L40" s="16">
        <v>27265</v>
      </c>
    </row>
    <row r="41" spans="2:12" x14ac:dyDescent="0.25">
      <c r="B41" s="15" t="s">
        <v>60</v>
      </c>
      <c r="C41" s="16">
        <v>4177</v>
      </c>
      <c r="D41" s="16">
        <v>3116</v>
      </c>
      <c r="E41" s="16">
        <v>2589</v>
      </c>
      <c r="F41" s="16">
        <v>1983</v>
      </c>
      <c r="G41" s="16">
        <v>1597</v>
      </c>
      <c r="H41" s="16">
        <v>965</v>
      </c>
      <c r="I41" s="16">
        <v>343</v>
      </c>
      <c r="J41" s="16">
        <v>62</v>
      </c>
      <c r="K41" s="16">
        <v>16</v>
      </c>
      <c r="L41" s="16">
        <v>14855</v>
      </c>
    </row>
    <row r="42" spans="2:12" x14ac:dyDescent="0.25">
      <c r="B42" s="15" t="s">
        <v>61</v>
      </c>
      <c r="C42" s="16">
        <v>661</v>
      </c>
      <c r="D42" s="16">
        <v>503</v>
      </c>
      <c r="E42" s="16">
        <v>416</v>
      </c>
      <c r="F42" s="16">
        <v>313</v>
      </c>
      <c r="G42" s="16">
        <v>270</v>
      </c>
      <c r="H42" s="16">
        <v>155</v>
      </c>
      <c r="I42" s="16">
        <v>54</v>
      </c>
      <c r="J42" s="16">
        <v>15</v>
      </c>
      <c r="K42" s="16">
        <v>0</v>
      </c>
      <c r="L42" s="16">
        <v>2383</v>
      </c>
    </row>
    <row r="43" spans="2:12" x14ac:dyDescent="0.25">
      <c r="B43" s="15" t="s">
        <v>62</v>
      </c>
      <c r="C43" s="16">
        <v>2802</v>
      </c>
      <c r="D43" s="16">
        <v>2035</v>
      </c>
      <c r="E43" s="16">
        <v>1277</v>
      </c>
      <c r="F43" s="16">
        <v>830</v>
      </c>
      <c r="G43" s="16">
        <v>621</v>
      </c>
      <c r="H43" s="16">
        <v>394</v>
      </c>
      <c r="I43" s="16">
        <v>180</v>
      </c>
      <c r="J43" s="16">
        <v>45</v>
      </c>
      <c r="K43" s="16">
        <v>3</v>
      </c>
      <c r="L43" s="16">
        <v>8180</v>
      </c>
    </row>
    <row r="44" spans="2:12" x14ac:dyDescent="0.25">
      <c r="B44" s="15" t="s">
        <v>63</v>
      </c>
      <c r="C44" s="16">
        <v>6935</v>
      </c>
      <c r="D44" s="16">
        <v>6160</v>
      </c>
      <c r="E44" s="16">
        <v>5341</v>
      </c>
      <c r="F44" s="16">
        <v>3964</v>
      </c>
      <c r="G44" s="16">
        <v>2848</v>
      </c>
      <c r="H44" s="16">
        <v>1609</v>
      </c>
      <c r="I44" s="16">
        <v>664</v>
      </c>
      <c r="J44" s="16">
        <v>187</v>
      </c>
      <c r="K44" s="16">
        <v>25</v>
      </c>
      <c r="L44" s="16">
        <v>27740</v>
      </c>
    </row>
    <row r="45" spans="2:12" x14ac:dyDescent="0.25">
      <c r="B45" s="15" t="s">
        <v>64</v>
      </c>
      <c r="C45" s="16">
        <v>665</v>
      </c>
      <c r="D45" s="16">
        <v>507</v>
      </c>
      <c r="E45" s="16">
        <v>316</v>
      </c>
      <c r="F45" s="16">
        <v>227</v>
      </c>
      <c r="G45" s="16">
        <v>171</v>
      </c>
      <c r="H45" s="16">
        <v>105</v>
      </c>
      <c r="I45" s="16">
        <v>49</v>
      </c>
      <c r="J45" s="16">
        <v>7</v>
      </c>
      <c r="K45" s="16">
        <v>3</v>
      </c>
      <c r="L45" s="16">
        <v>2056</v>
      </c>
    </row>
    <row r="46" spans="2:12" x14ac:dyDescent="0.25">
      <c r="B46" s="15" t="s">
        <v>65</v>
      </c>
      <c r="C46" s="16">
        <v>2646</v>
      </c>
      <c r="D46" s="16">
        <v>1847</v>
      </c>
      <c r="E46" s="16">
        <v>1644</v>
      </c>
      <c r="F46" s="16">
        <v>1425</v>
      </c>
      <c r="G46" s="16">
        <v>1321</v>
      </c>
      <c r="H46" s="16">
        <v>787</v>
      </c>
      <c r="I46" s="16">
        <v>292</v>
      </c>
      <c r="J46" s="16">
        <v>60</v>
      </c>
      <c r="K46" s="16">
        <v>13</v>
      </c>
      <c r="L46" s="16">
        <v>10037</v>
      </c>
    </row>
    <row r="47" spans="2:12" x14ac:dyDescent="0.25">
      <c r="B47" s="15" t="s">
        <v>66</v>
      </c>
      <c r="C47" s="16">
        <v>5604</v>
      </c>
      <c r="D47" s="16">
        <v>4317</v>
      </c>
      <c r="E47" s="16">
        <v>3138</v>
      </c>
      <c r="F47" s="16">
        <v>2704</v>
      </c>
      <c r="G47" s="16">
        <v>2319</v>
      </c>
      <c r="H47" s="16">
        <v>1546</v>
      </c>
      <c r="I47" s="16">
        <v>620</v>
      </c>
      <c r="J47" s="16">
        <v>173</v>
      </c>
      <c r="K47" s="16">
        <v>18</v>
      </c>
      <c r="L47" s="16">
        <v>20442</v>
      </c>
    </row>
    <row r="48" spans="2:12" x14ac:dyDescent="0.25">
      <c r="B48" s="15" t="s">
        <v>67</v>
      </c>
      <c r="C48" s="16">
        <v>4618</v>
      </c>
      <c r="D48" s="16">
        <v>2960</v>
      </c>
      <c r="E48" s="16">
        <v>1934</v>
      </c>
      <c r="F48" s="16">
        <v>1242</v>
      </c>
      <c r="G48" s="16">
        <v>939</v>
      </c>
      <c r="H48" s="16">
        <v>581</v>
      </c>
      <c r="I48" s="16">
        <v>289</v>
      </c>
      <c r="J48" s="16">
        <v>80</v>
      </c>
      <c r="K48" s="16">
        <v>18</v>
      </c>
      <c r="L48" s="16">
        <v>12662</v>
      </c>
    </row>
    <row r="49" spans="2:12" x14ac:dyDescent="0.25">
      <c r="B49" s="15" t="s">
        <v>182</v>
      </c>
      <c r="C49" s="16">
        <v>4580</v>
      </c>
      <c r="D49" s="16">
        <v>2750</v>
      </c>
      <c r="E49" s="16">
        <v>1717</v>
      </c>
      <c r="F49" s="16">
        <v>1210</v>
      </c>
      <c r="G49" s="16">
        <v>808</v>
      </c>
      <c r="H49" s="16">
        <v>443</v>
      </c>
      <c r="I49" s="16">
        <v>159</v>
      </c>
      <c r="J49" s="16">
        <v>36</v>
      </c>
      <c r="K49" s="16">
        <v>4</v>
      </c>
      <c r="L49" s="16">
        <v>11714</v>
      </c>
    </row>
    <row r="50" spans="2:12" x14ac:dyDescent="0.25">
      <c r="B50" s="15" t="s">
        <v>68</v>
      </c>
      <c r="C50" s="16">
        <v>3053</v>
      </c>
      <c r="D50" s="16">
        <v>2303</v>
      </c>
      <c r="E50" s="16">
        <v>1969</v>
      </c>
      <c r="F50" s="16">
        <v>1598</v>
      </c>
      <c r="G50" s="16">
        <v>1294</v>
      </c>
      <c r="H50" s="16">
        <v>748</v>
      </c>
      <c r="I50" s="16">
        <v>308</v>
      </c>
      <c r="J50" s="16">
        <v>59</v>
      </c>
      <c r="K50" s="16">
        <v>6</v>
      </c>
      <c r="L50" s="16">
        <v>11335</v>
      </c>
    </row>
    <row r="51" spans="2:12" x14ac:dyDescent="0.25">
      <c r="B51" s="15" t="s">
        <v>69</v>
      </c>
      <c r="C51" s="16">
        <v>1910</v>
      </c>
      <c r="D51" s="16">
        <v>1343</v>
      </c>
      <c r="E51" s="16">
        <v>931</v>
      </c>
      <c r="F51" s="16">
        <v>710</v>
      </c>
      <c r="G51" s="16">
        <v>520</v>
      </c>
      <c r="H51" s="16">
        <v>277</v>
      </c>
      <c r="I51" s="16">
        <v>100</v>
      </c>
      <c r="J51" s="16">
        <v>29</v>
      </c>
      <c r="K51" s="16">
        <v>4</v>
      </c>
      <c r="L51" s="16">
        <v>5826</v>
      </c>
    </row>
    <row r="52" spans="2:12" x14ac:dyDescent="0.25">
      <c r="B52" s="15" t="s">
        <v>70</v>
      </c>
      <c r="C52" s="16">
        <v>1929</v>
      </c>
      <c r="D52" s="16">
        <v>1632</v>
      </c>
      <c r="E52" s="16">
        <v>1407</v>
      </c>
      <c r="F52" s="16">
        <v>1153</v>
      </c>
      <c r="G52" s="16">
        <v>892</v>
      </c>
      <c r="H52" s="16">
        <v>537</v>
      </c>
      <c r="I52" s="16">
        <v>204</v>
      </c>
      <c r="J52" s="16">
        <v>46</v>
      </c>
      <c r="K52" s="16">
        <v>7</v>
      </c>
      <c r="L52" s="16">
        <v>7805</v>
      </c>
    </row>
    <row r="53" spans="2:12" x14ac:dyDescent="0.25">
      <c r="B53" s="15" t="s">
        <v>71</v>
      </c>
      <c r="C53" s="16">
        <v>9017</v>
      </c>
      <c r="D53" s="16">
        <v>7756</v>
      </c>
      <c r="E53" s="16">
        <v>6904</v>
      </c>
      <c r="F53" s="16">
        <v>5577</v>
      </c>
      <c r="G53" s="16">
        <v>4494</v>
      </c>
      <c r="H53" s="16">
        <v>2649</v>
      </c>
      <c r="I53" s="16">
        <v>942</v>
      </c>
      <c r="J53" s="16">
        <v>234</v>
      </c>
      <c r="K53" s="16">
        <v>32</v>
      </c>
      <c r="L53" s="16">
        <v>37605</v>
      </c>
    </row>
    <row r="54" spans="2:12" x14ac:dyDescent="0.25">
      <c r="B54" s="15" t="s">
        <v>72</v>
      </c>
      <c r="C54" s="16">
        <v>5555</v>
      </c>
      <c r="D54" s="16">
        <v>4228</v>
      </c>
      <c r="E54" s="16">
        <v>3819</v>
      </c>
      <c r="F54" s="16">
        <v>3212</v>
      </c>
      <c r="G54" s="16">
        <v>2663</v>
      </c>
      <c r="H54" s="16">
        <v>1627</v>
      </c>
      <c r="I54" s="16">
        <v>633</v>
      </c>
      <c r="J54" s="16">
        <v>133</v>
      </c>
      <c r="K54" s="16">
        <v>15</v>
      </c>
      <c r="L54" s="16">
        <v>21883</v>
      </c>
    </row>
    <row r="55" spans="2:12" x14ac:dyDescent="0.25">
      <c r="B55" s="15" t="s">
        <v>73</v>
      </c>
      <c r="C55" s="16">
        <v>1744</v>
      </c>
      <c r="D55" s="16">
        <v>1298</v>
      </c>
      <c r="E55" s="16">
        <v>804</v>
      </c>
      <c r="F55" s="16">
        <v>608</v>
      </c>
      <c r="G55" s="16">
        <v>415</v>
      </c>
      <c r="H55" s="16">
        <v>289</v>
      </c>
      <c r="I55" s="16">
        <v>100</v>
      </c>
      <c r="J55" s="16">
        <v>13</v>
      </c>
      <c r="K55" s="16">
        <v>0</v>
      </c>
      <c r="L55" s="16">
        <v>5275</v>
      </c>
    </row>
    <row r="56" spans="2:12" x14ac:dyDescent="0.25">
      <c r="B56" s="15" t="s">
        <v>74</v>
      </c>
      <c r="C56" s="16">
        <v>5802</v>
      </c>
      <c r="D56" s="16">
        <v>4614</v>
      </c>
      <c r="E56" s="16">
        <v>4838</v>
      </c>
      <c r="F56" s="16">
        <v>4778</v>
      </c>
      <c r="G56" s="16">
        <v>4084</v>
      </c>
      <c r="H56" s="16">
        <v>2487</v>
      </c>
      <c r="I56" s="16">
        <v>809</v>
      </c>
      <c r="J56" s="16">
        <v>167</v>
      </c>
      <c r="K56" s="16">
        <v>37</v>
      </c>
      <c r="L56" s="16">
        <v>27608</v>
      </c>
    </row>
    <row r="57" spans="2:12" ht="21" x14ac:dyDescent="0.25">
      <c r="B57" s="15" t="s">
        <v>75</v>
      </c>
      <c r="C57" s="16">
        <v>9540</v>
      </c>
      <c r="D57" s="16">
        <v>8359</v>
      </c>
      <c r="E57" s="16">
        <v>6621</v>
      </c>
      <c r="F57" s="16">
        <v>5303</v>
      </c>
      <c r="G57" s="16">
        <v>4370</v>
      </c>
      <c r="H57" s="16">
        <v>2694</v>
      </c>
      <c r="I57" s="16">
        <v>1120</v>
      </c>
      <c r="J57" s="16">
        <v>233</v>
      </c>
      <c r="K57" s="16">
        <v>43</v>
      </c>
      <c r="L57" s="16">
        <v>38279</v>
      </c>
    </row>
    <row r="58" spans="2:12" x14ac:dyDescent="0.25">
      <c r="B58" s="15" t="s">
        <v>76</v>
      </c>
      <c r="C58" s="16">
        <v>1369</v>
      </c>
      <c r="D58" s="16">
        <v>1079</v>
      </c>
      <c r="E58" s="16">
        <v>856</v>
      </c>
      <c r="F58" s="16">
        <v>599</v>
      </c>
      <c r="G58" s="16">
        <v>503</v>
      </c>
      <c r="H58" s="16">
        <v>315</v>
      </c>
      <c r="I58" s="16">
        <v>132</v>
      </c>
      <c r="J58" s="16">
        <v>32</v>
      </c>
      <c r="K58" s="16">
        <v>3</v>
      </c>
      <c r="L58" s="16">
        <v>4888</v>
      </c>
    </row>
    <row r="59" spans="2:12" x14ac:dyDescent="0.25">
      <c r="B59" s="15" t="s">
        <v>77</v>
      </c>
      <c r="C59" s="16">
        <v>1076</v>
      </c>
      <c r="D59" s="16">
        <v>769</v>
      </c>
      <c r="E59" s="16">
        <v>544</v>
      </c>
      <c r="F59" s="16">
        <v>443</v>
      </c>
      <c r="G59" s="16">
        <v>341</v>
      </c>
      <c r="H59" s="16">
        <v>224</v>
      </c>
      <c r="I59" s="16">
        <v>77</v>
      </c>
      <c r="J59" s="16">
        <v>15</v>
      </c>
      <c r="K59" s="16">
        <v>4</v>
      </c>
      <c r="L59" s="16">
        <v>3485</v>
      </c>
    </row>
    <row r="60" spans="2:12" x14ac:dyDescent="0.25">
      <c r="B60" s="15" t="s">
        <v>78</v>
      </c>
      <c r="C60" s="16">
        <v>1037</v>
      </c>
      <c r="D60" s="16">
        <v>854</v>
      </c>
      <c r="E60" s="16">
        <v>563</v>
      </c>
      <c r="F60" s="16">
        <v>369</v>
      </c>
      <c r="G60" s="16">
        <v>306</v>
      </c>
      <c r="H60" s="16">
        <v>170</v>
      </c>
      <c r="I60" s="16">
        <v>62</v>
      </c>
      <c r="J60" s="16">
        <v>20</v>
      </c>
      <c r="K60" s="16">
        <v>0</v>
      </c>
      <c r="L60" s="16">
        <v>3385</v>
      </c>
    </row>
    <row r="61" spans="2:12" x14ac:dyDescent="0.25">
      <c r="B61" s="15" t="s">
        <v>79</v>
      </c>
      <c r="C61" s="16">
        <v>3548</v>
      </c>
      <c r="D61" s="16">
        <v>2227</v>
      </c>
      <c r="E61" s="16">
        <v>1346</v>
      </c>
      <c r="F61" s="16">
        <v>774</v>
      </c>
      <c r="G61" s="16">
        <v>581</v>
      </c>
      <c r="H61" s="16">
        <v>378</v>
      </c>
      <c r="I61" s="16">
        <v>172</v>
      </c>
      <c r="J61" s="16">
        <v>42</v>
      </c>
      <c r="K61" s="16">
        <v>9</v>
      </c>
      <c r="L61" s="16">
        <v>9080</v>
      </c>
    </row>
    <row r="62" spans="2:12" x14ac:dyDescent="0.25">
      <c r="B62" s="15" t="s">
        <v>80</v>
      </c>
      <c r="C62" s="16">
        <v>883</v>
      </c>
      <c r="D62" s="16">
        <v>691</v>
      </c>
      <c r="E62" s="16">
        <v>517</v>
      </c>
      <c r="F62" s="16">
        <v>412</v>
      </c>
      <c r="G62" s="16">
        <v>363</v>
      </c>
      <c r="H62" s="16">
        <v>227</v>
      </c>
      <c r="I62" s="16">
        <v>83</v>
      </c>
      <c r="J62" s="16">
        <v>24</v>
      </c>
      <c r="K62" s="16">
        <v>3</v>
      </c>
      <c r="L62" s="16">
        <v>3200</v>
      </c>
    </row>
    <row r="63" spans="2:12" x14ac:dyDescent="0.25">
      <c r="B63" s="15" t="s">
        <v>81</v>
      </c>
      <c r="C63" s="16">
        <v>4427</v>
      </c>
      <c r="D63" s="16">
        <v>3097</v>
      </c>
      <c r="E63" s="16">
        <v>2117</v>
      </c>
      <c r="F63" s="16">
        <v>1578</v>
      </c>
      <c r="G63" s="16">
        <v>1271</v>
      </c>
      <c r="H63" s="16">
        <v>760</v>
      </c>
      <c r="I63" s="16">
        <v>282</v>
      </c>
      <c r="J63" s="16">
        <v>76</v>
      </c>
      <c r="K63" s="16">
        <v>15</v>
      </c>
      <c r="L63" s="16">
        <v>13621</v>
      </c>
    </row>
    <row r="64" spans="2:12" x14ac:dyDescent="0.25">
      <c r="B64" s="15" t="s">
        <v>82</v>
      </c>
      <c r="C64" s="16">
        <v>608</v>
      </c>
      <c r="D64" s="16">
        <v>502</v>
      </c>
      <c r="E64" s="16">
        <v>322</v>
      </c>
      <c r="F64" s="16">
        <v>223</v>
      </c>
      <c r="G64" s="16">
        <v>182</v>
      </c>
      <c r="H64" s="16">
        <v>86</v>
      </c>
      <c r="I64" s="16">
        <v>30</v>
      </c>
      <c r="J64" s="16">
        <v>7</v>
      </c>
      <c r="K64" s="16">
        <v>5</v>
      </c>
      <c r="L64" s="16">
        <v>1968</v>
      </c>
    </row>
    <row r="65" spans="2:12" x14ac:dyDescent="0.25">
      <c r="B65" s="15" t="s">
        <v>83</v>
      </c>
      <c r="C65" s="16">
        <v>259</v>
      </c>
      <c r="D65" s="16">
        <v>247</v>
      </c>
      <c r="E65" s="16">
        <v>198</v>
      </c>
      <c r="F65" s="16">
        <v>163</v>
      </c>
      <c r="G65" s="16">
        <v>166</v>
      </c>
      <c r="H65" s="16">
        <v>92</v>
      </c>
      <c r="I65" s="16">
        <v>38</v>
      </c>
      <c r="J65" s="16">
        <v>7</v>
      </c>
      <c r="K65" s="16">
        <v>0</v>
      </c>
      <c r="L65" s="16">
        <v>1181</v>
      </c>
    </row>
    <row r="66" spans="2:12" x14ac:dyDescent="0.25">
      <c r="B66" s="15" t="s">
        <v>84</v>
      </c>
      <c r="C66" s="16">
        <v>2054</v>
      </c>
      <c r="D66" s="16">
        <v>1558</v>
      </c>
      <c r="E66" s="16">
        <v>1176</v>
      </c>
      <c r="F66" s="16">
        <v>896</v>
      </c>
      <c r="G66" s="16">
        <v>711</v>
      </c>
      <c r="H66" s="16">
        <v>444</v>
      </c>
      <c r="I66" s="16">
        <v>172</v>
      </c>
      <c r="J66" s="16">
        <v>34</v>
      </c>
      <c r="K66" s="16">
        <v>0</v>
      </c>
      <c r="L66" s="16">
        <v>7037</v>
      </c>
    </row>
    <row r="67" spans="2:12" x14ac:dyDescent="0.25">
      <c r="B67" s="15" t="s">
        <v>85</v>
      </c>
      <c r="C67" s="16">
        <v>1096</v>
      </c>
      <c r="D67" s="16">
        <v>837</v>
      </c>
      <c r="E67" s="16">
        <v>686</v>
      </c>
      <c r="F67" s="16">
        <v>569</v>
      </c>
      <c r="G67" s="16">
        <v>513</v>
      </c>
      <c r="H67" s="16">
        <v>351</v>
      </c>
      <c r="I67" s="16">
        <v>124</v>
      </c>
      <c r="J67" s="16">
        <v>41</v>
      </c>
      <c r="K67" s="16">
        <v>10</v>
      </c>
      <c r="L67" s="16">
        <v>4226</v>
      </c>
    </row>
    <row r="68" spans="2:12" x14ac:dyDescent="0.25">
      <c r="B68" s="15" t="s">
        <v>86</v>
      </c>
      <c r="C68" s="16">
        <v>4884</v>
      </c>
      <c r="D68" s="16">
        <v>3747</v>
      </c>
      <c r="E68" s="16">
        <v>3116</v>
      </c>
      <c r="F68" s="16">
        <v>2355</v>
      </c>
      <c r="G68" s="16">
        <v>2062</v>
      </c>
      <c r="H68" s="16">
        <v>1392</v>
      </c>
      <c r="I68" s="16">
        <v>576</v>
      </c>
      <c r="J68" s="16">
        <v>157</v>
      </c>
      <c r="K68" s="16">
        <v>15</v>
      </c>
      <c r="L68" s="16">
        <v>18306</v>
      </c>
    </row>
    <row r="69" spans="2:12" x14ac:dyDescent="0.25">
      <c r="B69" s="15" t="s">
        <v>87</v>
      </c>
      <c r="C69" s="16">
        <v>785</v>
      </c>
      <c r="D69" s="16">
        <v>690</v>
      </c>
      <c r="E69" s="16">
        <v>522</v>
      </c>
      <c r="F69" s="16">
        <v>403</v>
      </c>
      <c r="G69" s="16">
        <v>346</v>
      </c>
      <c r="H69" s="16">
        <v>200</v>
      </c>
      <c r="I69" s="16">
        <v>74</v>
      </c>
      <c r="J69" s="16">
        <v>24</v>
      </c>
      <c r="K69" s="16">
        <v>0</v>
      </c>
      <c r="L69" s="16">
        <v>3040</v>
      </c>
    </row>
    <row r="70" spans="2:12" x14ac:dyDescent="0.25">
      <c r="B70" s="15" t="s">
        <v>88</v>
      </c>
      <c r="C70" s="16">
        <v>1591</v>
      </c>
      <c r="D70" s="16">
        <v>1091</v>
      </c>
      <c r="E70" s="16">
        <v>758</v>
      </c>
      <c r="F70" s="16">
        <v>596</v>
      </c>
      <c r="G70" s="16">
        <v>442</v>
      </c>
      <c r="H70" s="16">
        <v>306</v>
      </c>
      <c r="I70" s="16">
        <v>111</v>
      </c>
      <c r="J70" s="16">
        <v>35</v>
      </c>
      <c r="K70" s="16">
        <v>3</v>
      </c>
      <c r="L70" s="16">
        <v>4942</v>
      </c>
    </row>
    <row r="71" spans="2:12" x14ac:dyDescent="0.25">
      <c r="B71" s="15" t="s">
        <v>89</v>
      </c>
      <c r="C71" s="16">
        <v>1149</v>
      </c>
      <c r="D71" s="16">
        <v>953</v>
      </c>
      <c r="E71" s="16">
        <v>778</v>
      </c>
      <c r="F71" s="16">
        <v>632</v>
      </c>
      <c r="G71" s="16">
        <v>494</v>
      </c>
      <c r="H71" s="16">
        <v>323</v>
      </c>
      <c r="I71" s="16">
        <v>107</v>
      </c>
      <c r="J71" s="16">
        <v>27</v>
      </c>
      <c r="K71" s="16">
        <v>5</v>
      </c>
      <c r="L71" s="16">
        <v>4464</v>
      </c>
    </row>
    <row r="72" spans="2:12" x14ac:dyDescent="0.25">
      <c r="B72" s="15" t="s">
        <v>90</v>
      </c>
      <c r="C72" s="16">
        <v>442</v>
      </c>
      <c r="D72" s="16">
        <v>381</v>
      </c>
      <c r="E72" s="16">
        <v>270</v>
      </c>
      <c r="F72" s="16">
        <v>206</v>
      </c>
      <c r="G72" s="16">
        <v>166</v>
      </c>
      <c r="H72" s="16">
        <v>108</v>
      </c>
      <c r="I72" s="16">
        <v>62</v>
      </c>
      <c r="J72" s="16">
        <v>10</v>
      </c>
      <c r="K72" s="16">
        <v>4</v>
      </c>
      <c r="L72" s="16">
        <v>1639</v>
      </c>
    </row>
    <row r="73" spans="2:12" x14ac:dyDescent="0.25">
      <c r="B73" s="15" t="s">
        <v>91</v>
      </c>
      <c r="C73" s="16">
        <v>1738</v>
      </c>
      <c r="D73" s="16">
        <v>1354</v>
      </c>
      <c r="E73" s="16">
        <v>1084</v>
      </c>
      <c r="F73" s="16">
        <v>895</v>
      </c>
      <c r="G73" s="16">
        <v>820</v>
      </c>
      <c r="H73" s="16">
        <v>497</v>
      </c>
      <c r="I73" s="16">
        <v>213</v>
      </c>
      <c r="J73" s="16">
        <v>37</v>
      </c>
      <c r="K73" s="16">
        <v>4</v>
      </c>
      <c r="L73" s="16">
        <v>6649</v>
      </c>
    </row>
    <row r="74" spans="2:12" x14ac:dyDescent="0.25">
      <c r="B74" s="15" t="s">
        <v>92</v>
      </c>
      <c r="C74" s="16">
        <v>1768</v>
      </c>
      <c r="D74" s="16">
        <v>1294</v>
      </c>
      <c r="E74" s="16">
        <v>1044</v>
      </c>
      <c r="F74" s="16">
        <v>981</v>
      </c>
      <c r="G74" s="16">
        <v>775</v>
      </c>
      <c r="H74" s="16">
        <v>532</v>
      </c>
      <c r="I74" s="16">
        <v>218</v>
      </c>
      <c r="J74" s="16">
        <v>36</v>
      </c>
      <c r="K74" s="16">
        <v>7</v>
      </c>
      <c r="L74" s="16">
        <v>6655</v>
      </c>
    </row>
    <row r="75" spans="2:12" x14ac:dyDescent="0.25">
      <c r="B75" s="15" t="s">
        <v>93</v>
      </c>
      <c r="C75" s="16">
        <v>2799</v>
      </c>
      <c r="D75" s="16">
        <v>1990</v>
      </c>
      <c r="E75" s="16">
        <v>1587</v>
      </c>
      <c r="F75" s="16">
        <v>1158</v>
      </c>
      <c r="G75" s="16">
        <v>1025</v>
      </c>
      <c r="H75" s="16">
        <v>588</v>
      </c>
      <c r="I75" s="16">
        <v>229</v>
      </c>
      <c r="J75" s="16">
        <v>31</v>
      </c>
      <c r="K75" s="16">
        <v>3</v>
      </c>
      <c r="L75" s="16">
        <v>9421</v>
      </c>
    </row>
    <row r="76" spans="2:12" x14ac:dyDescent="0.25">
      <c r="B76" s="15" t="s">
        <v>94</v>
      </c>
      <c r="C76" s="16">
        <v>299</v>
      </c>
      <c r="D76" s="16">
        <v>236</v>
      </c>
      <c r="E76" s="16">
        <v>222</v>
      </c>
      <c r="F76" s="16">
        <v>171</v>
      </c>
      <c r="G76" s="16">
        <v>135</v>
      </c>
      <c r="H76" s="16">
        <v>78</v>
      </c>
      <c r="I76" s="16">
        <v>29</v>
      </c>
      <c r="J76" s="16">
        <v>4</v>
      </c>
      <c r="K76" s="16">
        <v>0</v>
      </c>
      <c r="L76" s="16">
        <v>1171</v>
      </c>
    </row>
    <row r="77" spans="2:12" x14ac:dyDescent="0.25">
      <c r="B77" s="15" t="s">
        <v>95</v>
      </c>
      <c r="C77" s="16">
        <v>7888</v>
      </c>
      <c r="D77" s="16">
        <v>6439</v>
      </c>
      <c r="E77" s="16">
        <v>5636</v>
      </c>
      <c r="F77" s="16">
        <v>4925</v>
      </c>
      <c r="G77" s="16">
        <v>4400</v>
      </c>
      <c r="H77" s="16">
        <v>2856</v>
      </c>
      <c r="I77" s="16">
        <v>1089</v>
      </c>
      <c r="J77" s="16">
        <v>278</v>
      </c>
      <c r="K77" s="16">
        <v>35</v>
      </c>
      <c r="L77" s="16">
        <v>33545</v>
      </c>
    </row>
    <row r="78" spans="2:12" x14ac:dyDescent="0.25">
      <c r="B78" s="15" t="s">
        <v>96</v>
      </c>
      <c r="C78" s="16">
        <v>7514</v>
      </c>
      <c r="D78" s="16">
        <v>5289</v>
      </c>
      <c r="E78" s="16">
        <v>4163</v>
      </c>
      <c r="F78" s="16">
        <v>3247</v>
      </c>
      <c r="G78" s="16">
        <v>2134</v>
      </c>
      <c r="H78" s="16">
        <v>1090</v>
      </c>
      <c r="I78" s="16">
        <v>373</v>
      </c>
      <c r="J78" s="16">
        <v>84</v>
      </c>
      <c r="K78" s="16">
        <v>20</v>
      </c>
      <c r="L78" s="16">
        <v>23915</v>
      </c>
    </row>
    <row r="79" spans="2:12" x14ac:dyDescent="0.25">
      <c r="B79" s="15" t="s">
        <v>183</v>
      </c>
      <c r="C79" s="16">
        <v>1745</v>
      </c>
      <c r="D79" s="16">
        <v>1271</v>
      </c>
      <c r="E79" s="16">
        <v>930</v>
      </c>
      <c r="F79" s="16">
        <v>730</v>
      </c>
      <c r="G79" s="16">
        <v>629</v>
      </c>
      <c r="H79" s="16">
        <v>368</v>
      </c>
      <c r="I79" s="16">
        <v>127</v>
      </c>
      <c r="J79" s="16">
        <v>23</v>
      </c>
      <c r="K79" s="16">
        <v>0</v>
      </c>
      <c r="L79" s="16">
        <v>5832</v>
      </c>
    </row>
    <row r="80" spans="2:12" x14ac:dyDescent="0.25">
      <c r="B80" s="15" t="s">
        <v>97</v>
      </c>
      <c r="C80" s="16">
        <v>6178</v>
      </c>
      <c r="D80" s="16">
        <v>3991</v>
      </c>
      <c r="E80" s="16">
        <v>2702</v>
      </c>
      <c r="F80" s="16">
        <v>1843</v>
      </c>
      <c r="G80" s="16">
        <v>1296</v>
      </c>
      <c r="H80" s="16">
        <v>777</v>
      </c>
      <c r="I80" s="16">
        <v>266</v>
      </c>
      <c r="J80" s="16">
        <v>50</v>
      </c>
      <c r="K80" s="16">
        <v>7</v>
      </c>
      <c r="L80" s="16">
        <v>17108</v>
      </c>
    </row>
    <row r="81" spans="2:12" x14ac:dyDescent="0.25">
      <c r="B81" s="15" t="s">
        <v>98</v>
      </c>
      <c r="C81" s="16">
        <v>3314</v>
      </c>
      <c r="D81" s="16">
        <v>2377</v>
      </c>
      <c r="E81" s="16">
        <v>1737</v>
      </c>
      <c r="F81" s="16">
        <v>1496</v>
      </c>
      <c r="G81" s="16">
        <v>1153</v>
      </c>
      <c r="H81" s="16">
        <v>709</v>
      </c>
      <c r="I81" s="16">
        <v>227</v>
      </c>
      <c r="J81" s="16">
        <v>45</v>
      </c>
      <c r="K81" s="16">
        <v>10</v>
      </c>
      <c r="L81" s="16">
        <v>11065</v>
      </c>
    </row>
    <row r="82" spans="2:12" x14ac:dyDescent="0.25">
      <c r="B82" s="15" t="s">
        <v>99</v>
      </c>
      <c r="C82" s="16">
        <v>8827</v>
      </c>
      <c r="D82" s="16">
        <v>6119</v>
      </c>
      <c r="E82" s="16">
        <v>4109</v>
      </c>
      <c r="F82" s="16">
        <v>2761</v>
      </c>
      <c r="G82" s="16">
        <v>2216</v>
      </c>
      <c r="H82" s="16">
        <v>1285</v>
      </c>
      <c r="I82" s="16">
        <v>513</v>
      </c>
      <c r="J82" s="16">
        <v>117</v>
      </c>
      <c r="K82" s="16">
        <v>11</v>
      </c>
      <c r="L82" s="16">
        <v>25961</v>
      </c>
    </row>
    <row r="83" spans="2:12" x14ac:dyDescent="0.25">
      <c r="B83" s="15" t="s">
        <v>100</v>
      </c>
      <c r="C83" s="16">
        <v>487</v>
      </c>
      <c r="D83" s="16">
        <v>423</v>
      </c>
      <c r="E83" s="16">
        <v>342</v>
      </c>
      <c r="F83" s="16">
        <v>318</v>
      </c>
      <c r="G83" s="16">
        <v>302</v>
      </c>
      <c r="H83" s="16">
        <v>191</v>
      </c>
      <c r="I83" s="16">
        <v>67</v>
      </c>
      <c r="J83" s="16">
        <v>22</v>
      </c>
      <c r="K83" s="16">
        <v>3</v>
      </c>
      <c r="L83" s="16">
        <v>2148</v>
      </c>
    </row>
    <row r="84" spans="2:12" x14ac:dyDescent="0.25">
      <c r="B84" s="15" t="s">
        <v>23</v>
      </c>
      <c r="C84" s="16">
        <v>289625</v>
      </c>
      <c r="D84" s="16">
        <v>218165</v>
      </c>
      <c r="E84" s="16">
        <v>171243</v>
      </c>
      <c r="F84" s="16">
        <v>136134</v>
      </c>
      <c r="G84" s="16">
        <v>111506</v>
      </c>
      <c r="H84" s="16">
        <v>69732</v>
      </c>
      <c r="I84" s="16">
        <v>26855</v>
      </c>
      <c r="J84" s="16">
        <v>6416</v>
      </c>
      <c r="K84" s="16">
        <v>916</v>
      </c>
      <c r="L84" s="16">
        <v>1030587</v>
      </c>
    </row>
    <row r="87" spans="2:12" x14ac:dyDescent="0.25">
      <c r="B87" s="14"/>
    </row>
  </sheetData>
  <sheetProtection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</sheetPr>
  <dimension ref="B1:Y87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RowHeight="13" x14ac:dyDescent="0.3"/>
  <cols>
    <col min="1" max="1" width="4.36328125" customWidth="1"/>
    <col min="2" max="2" width="20.08984375" style="13" customWidth="1"/>
    <col min="3" max="8" width="10.26953125" style="13" customWidth="1"/>
    <col min="9" max="12" width="8.6328125" style="13" bestFit="1" customWidth="1"/>
    <col min="13" max="13" width="5" customWidth="1"/>
    <col min="23" max="23" width="3.81640625" customWidth="1"/>
    <col min="24" max="24" width="16.26953125" style="22" customWidth="1"/>
    <col min="25" max="25" width="17.7265625" customWidth="1"/>
  </cols>
  <sheetData>
    <row r="1" spans="2:25" ht="18.5" x14ac:dyDescent="0.45">
      <c r="B1" s="38" t="s">
        <v>188</v>
      </c>
    </row>
    <row r="3" spans="2:25" x14ac:dyDescent="0.3">
      <c r="N3" s="16">
        <v>289625</v>
      </c>
      <c r="O3" s="16">
        <v>218165</v>
      </c>
      <c r="P3" s="16">
        <v>171243</v>
      </c>
      <c r="Q3" s="16">
        <v>136134</v>
      </c>
      <c r="R3" s="16">
        <v>111506</v>
      </c>
      <c r="S3" s="16">
        <v>69732</v>
      </c>
      <c r="T3" s="16">
        <v>26855</v>
      </c>
      <c r="U3" s="16">
        <v>6416</v>
      </c>
      <c r="V3" s="16">
        <v>916</v>
      </c>
      <c r="W3" s="16"/>
    </row>
    <row r="4" spans="2:25" ht="21" x14ac:dyDescent="0.25">
      <c r="B4" s="19"/>
      <c r="C4" s="20" t="s">
        <v>14</v>
      </c>
      <c r="D4" s="20" t="s">
        <v>15</v>
      </c>
      <c r="E4" s="20" t="s">
        <v>16</v>
      </c>
      <c r="F4" s="20" t="s">
        <v>17</v>
      </c>
      <c r="G4" s="20" t="s">
        <v>18</v>
      </c>
      <c r="H4" s="20" t="s">
        <v>19</v>
      </c>
      <c r="I4" s="20" t="s">
        <v>20</v>
      </c>
      <c r="J4" s="20" t="s">
        <v>21</v>
      </c>
      <c r="K4" s="20" t="s">
        <v>22</v>
      </c>
      <c r="L4" s="20" t="s">
        <v>23</v>
      </c>
      <c r="N4" s="20" t="s">
        <v>14</v>
      </c>
      <c r="O4" s="20" t="s">
        <v>15</v>
      </c>
      <c r="P4" s="20" t="s">
        <v>16</v>
      </c>
      <c r="Q4" s="20" t="s">
        <v>17</v>
      </c>
      <c r="R4" s="20" t="s">
        <v>18</v>
      </c>
      <c r="S4" s="20" t="s">
        <v>19</v>
      </c>
      <c r="T4" s="20" t="s">
        <v>20</v>
      </c>
      <c r="U4" s="20" t="s">
        <v>21</v>
      </c>
      <c r="V4" s="20" t="s">
        <v>22</v>
      </c>
      <c r="X4" s="24" t="s">
        <v>102</v>
      </c>
      <c r="Y4" s="24" t="s">
        <v>181</v>
      </c>
    </row>
    <row r="5" spans="2:25" x14ac:dyDescent="0.3">
      <c r="B5" s="17" t="s">
        <v>24</v>
      </c>
      <c r="C5" s="18">
        <v>0</v>
      </c>
      <c r="D5" s="18">
        <v>0</v>
      </c>
      <c r="E5" s="18">
        <v>3</v>
      </c>
      <c r="F5" s="18">
        <v>3</v>
      </c>
      <c r="G5" s="18">
        <v>8</v>
      </c>
      <c r="H5" s="18">
        <v>20</v>
      </c>
      <c r="I5" s="18">
        <v>7</v>
      </c>
      <c r="J5" s="18">
        <v>0</v>
      </c>
      <c r="K5" s="18">
        <v>0</v>
      </c>
      <c r="L5" s="18">
        <v>47</v>
      </c>
      <c r="N5" s="21">
        <f>IF('Population 2021'!C5=0,0,C5/'Population 2021'!C5)</f>
        <v>0</v>
      </c>
      <c r="O5" s="21">
        <f>IF('Population 2021'!D5=0,0,D5/'Population 2021'!D5)</f>
        <v>0</v>
      </c>
      <c r="P5" s="21">
        <f>IF('Population 2021'!E5=0,0,E5/'Population 2021'!E5)</f>
        <v>3.188097768331562E-3</v>
      </c>
      <c r="Q5" s="21">
        <f>IF('Population 2021'!F5=0,0,F5/'Population 2021'!F5)</f>
        <v>4.4910179640718561E-3</v>
      </c>
      <c r="R5" s="21">
        <f>IF('Population 2021'!G5=0,0,G5/'Population 2021'!G5)</f>
        <v>1.9277108433734941E-2</v>
      </c>
      <c r="S5" s="21">
        <f>IF('Population 2021'!H5=0,0,H5/'Population 2021'!H5)</f>
        <v>0.08</v>
      </c>
      <c r="T5" s="21">
        <f>IF('Population 2021'!I5=0,0,I5/'Population 2021'!I5)</f>
        <v>6.0344827586206899E-2</v>
      </c>
      <c r="U5" s="21">
        <f>IF('Population 2021'!J5=0,0,J5/'Population 2021'!J5)</f>
        <v>0</v>
      </c>
      <c r="V5" s="21">
        <f>IF('Population 2021'!K5=0,0,K5/'Population 2021'!K5)</f>
        <v>0</v>
      </c>
      <c r="X5" s="23">
        <f>SUM(N5*N$3,O5*O$3,P5*P$3,Q5*R$3,R5*R$3,S5*S$3,T5*T$3,U5*U$3,V5*V$3)/SUM(N$3:V$3)*10000</f>
        <v>100.86773886352536</v>
      </c>
      <c r="Y5" s="23">
        <f>SUM(N5*N$3,O5*O$3,P5*P$3,Q5*R$3,R5*R$3,S5*S$3,T5*T$3,U5*U$3,V5*V$3)/SUM(P$3:V$3)*10000</f>
        <v>198.83911065917565</v>
      </c>
    </row>
    <row r="6" spans="2:25" x14ac:dyDescent="0.3">
      <c r="B6" s="15" t="s">
        <v>25</v>
      </c>
      <c r="C6" s="16">
        <v>0</v>
      </c>
      <c r="D6" s="16">
        <v>7</v>
      </c>
      <c r="E6" s="16">
        <v>4</v>
      </c>
      <c r="F6" s="16">
        <v>5</v>
      </c>
      <c r="G6" s="16">
        <v>4</v>
      </c>
      <c r="H6" s="16">
        <v>16</v>
      </c>
      <c r="I6" s="16">
        <v>14</v>
      </c>
      <c r="J6" s="16">
        <v>0</v>
      </c>
      <c r="K6" s="16">
        <v>0</v>
      </c>
      <c r="L6" s="16">
        <v>42</v>
      </c>
      <c r="N6" s="21">
        <f>IF('Population 2021'!C6=0,0,C6/'Population 2021'!C6)</f>
        <v>0</v>
      </c>
      <c r="O6" s="21">
        <f>IF('Population 2021'!D6=0,0,D6/'Population 2021'!D6)</f>
        <v>8.1206496519721574E-3</v>
      </c>
      <c r="P6" s="21">
        <f>IF('Population 2021'!E6=0,0,E6/'Population 2021'!E6)</f>
        <v>5.1347881899871627E-3</v>
      </c>
      <c r="Q6" s="21">
        <f>IF('Population 2021'!F6=0,0,F6/'Population 2021'!F6)</f>
        <v>9.2592592592592587E-3</v>
      </c>
      <c r="R6" s="21">
        <f>IF('Population 2021'!G6=0,0,G6/'Population 2021'!G6)</f>
        <v>1.0498687664041995E-2</v>
      </c>
      <c r="S6" s="21">
        <f>IF('Population 2021'!H6=0,0,H6/'Population 2021'!H6)</f>
        <v>6.5306122448979598E-2</v>
      </c>
      <c r="T6" s="21">
        <f>IF('Population 2021'!I6=0,0,I6/'Population 2021'!I6)</f>
        <v>0.12844036697247707</v>
      </c>
      <c r="U6" s="21">
        <f>IF('Population 2021'!J6=0,0,J6/'Population 2021'!J6)</f>
        <v>0</v>
      </c>
      <c r="V6" s="21">
        <f>IF('Population 2021'!K6=0,0,K6/'Population 2021'!K6)</f>
        <v>0</v>
      </c>
      <c r="X6" s="23">
        <f t="shared" ref="X6:X69" si="0">SUM(N6*N$3,O6*O$3,P6*P$3,Q6*R$3,R6*R$3,S6*S$3,T6*T$3,U6*U$3,V6*V$3)/SUM(N$3:V$3)*10000</f>
        <v>124.75606525791218</v>
      </c>
      <c r="Y6" s="23">
        <f t="shared" ref="Y6:Y69" si="1">SUM(N6*N$3,O6*O$3,P6*P$3,Q6*R$3,R6*R$3,S6*S$3,T6*T$3,U6*U$3,V6*V$3)/SUM(P$3:V$3)*10000</f>
        <v>245.92982200963695</v>
      </c>
    </row>
    <row r="7" spans="2:25" x14ac:dyDescent="0.3">
      <c r="B7" s="15" t="s">
        <v>26</v>
      </c>
      <c r="C7" s="16">
        <v>14</v>
      </c>
      <c r="D7" s="16">
        <v>24</v>
      </c>
      <c r="E7" s="16">
        <v>37</v>
      </c>
      <c r="F7" s="16">
        <v>62</v>
      </c>
      <c r="G7" s="16">
        <v>104</v>
      </c>
      <c r="H7" s="16">
        <v>137</v>
      </c>
      <c r="I7" s="16">
        <v>105</v>
      </c>
      <c r="J7" s="16">
        <v>33</v>
      </c>
      <c r="K7" s="16">
        <v>9</v>
      </c>
      <c r="L7" s="16">
        <v>527</v>
      </c>
      <c r="N7" s="21">
        <f>IF('Population 2021'!C7=0,0,C7/'Population 2021'!C7)</f>
        <v>2.1308980213089802E-3</v>
      </c>
      <c r="O7" s="21">
        <f>IF('Population 2021'!D7=0,0,D7/'Population 2021'!D7)</f>
        <v>3.8498556304138597E-3</v>
      </c>
      <c r="P7" s="21">
        <f>IF('Population 2021'!E7=0,0,E7/'Population 2021'!E7)</f>
        <v>6.4923670819442003E-3</v>
      </c>
      <c r="Q7" s="21">
        <f>IF('Population 2021'!F7=0,0,F7/'Population 2021'!F7)</f>
        <v>1.5342736946300421E-2</v>
      </c>
      <c r="R7" s="21">
        <f>IF('Population 2021'!G7=0,0,G7/'Population 2021'!G7)</f>
        <v>3.8447319778188542E-2</v>
      </c>
      <c r="S7" s="21">
        <f>IF('Population 2021'!H7=0,0,H7/'Population 2021'!H7)</f>
        <v>8.07307012374779E-2</v>
      </c>
      <c r="T7" s="21">
        <f>IF('Population 2021'!I7=0,0,I7/'Population 2021'!I7)</f>
        <v>0.11824324324324324</v>
      </c>
      <c r="U7" s="21">
        <f>IF('Population 2021'!J7=0,0,J7/'Population 2021'!J7)</f>
        <v>0.12452830188679245</v>
      </c>
      <c r="V7" s="21">
        <f>IF('Population 2021'!K7=0,0,K7/'Population 2021'!K7)</f>
        <v>0.34615384615384615</v>
      </c>
      <c r="X7" s="23">
        <f t="shared" si="0"/>
        <v>179.38949301311069</v>
      </c>
      <c r="Y7" s="23">
        <f t="shared" si="1"/>
        <v>353.62790575278552</v>
      </c>
    </row>
    <row r="8" spans="2:25" x14ac:dyDescent="0.3">
      <c r="B8" s="15" t="s">
        <v>27</v>
      </c>
      <c r="C8" s="16">
        <v>24</v>
      </c>
      <c r="D8" s="16">
        <v>28</v>
      </c>
      <c r="E8" s="16">
        <v>36</v>
      </c>
      <c r="F8" s="16">
        <v>103</v>
      </c>
      <c r="G8" s="16">
        <v>198</v>
      </c>
      <c r="H8" s="16">
        <v>314</v>
      </c>
      <c r="I8" s="16">
        <v>213</v>
      </c>
      <c r="J8" s="16">
        <v>92</v>
      </c>
      <c r="K8" s="16">
        <v>21</v>
      </c>
      <c r="L8" s="16">
        <v>1029</v>
      </c>
      <c r="N8" s="21">
        <f>IF('Population 2021'!C8=0,0,C8/'Population 2021'!C8)</f>
        <v>3.2498307379823965E-3</v>
      </c>
      <c r="O8" s="21">
        <f>IF('Population 2021'!D8=0,0,D8/'Population 2021'!D8)</f>
        <v>4.2833103870276888E-3</v>
      </c>
      <c r="P8" s="21">
        <f>IF('Population 2021'!E8=0,0,E8/'Population 2021'!E8)</f>
        <v>5.8489033306255078E-3</v>
      </c>
      <c r="Q8" s="21">
        <f>IF('Population 2021'!F8=0,0,F8/'Population 2021'!F8)</f>
        <v>2.2742327224552883E-2</v>
      </c>
      <c r="R8" s="21">
        <f>IF('Population 2021'!G8=0,0,G8/'Population 2021'!G8)</f>
        <v>6.2817258883248725E-2</v>
      </c>
      <c r="S8" s="21">
        <f>IF('Population 2021'!H8=0,0,H8/'Population 2021'!H8)</f>
        <v>0.15692153923038482</v>
      </c>
      <c r="T8" s="21">
        <f>IF('Population 2021'!I8=0,0,I8/'Population 2021'!I8)</f>
        <v>0.19850885368126747</v>
      </c>
      <c r="U8" s="21">
        <f>IF('Population 2021'!J8=0,0,J8/'Population 2021'!J8)</f>
        <v>0.30463576158940397</v>
      </c>
      <c r="V8" s="21">
        <f>IF('Population 2021'!K8=0,0,K8/'Population 2021'!K8)</f>
        <v>0.75</v>
      </c>
      <c r="X8" s="23">
        <f t="shared" si="0"/>
        <v>304.02567345019298</v>
      </c>
      <c r="Y8" s="23">
        <f t="shared" si="1"/>
        <v>599.32140055390232</v>
      </c>
    </row>
    <row r="9" spans="2:25" x14ac:dyDescent="0.3">
      <c r="B9" s="15" t="s">
        <v>28</v>
      </c>
      <c r="C9" s="16">
        <v>4</v>
      </c>
      <c r="D9" s="16">
        <v>8</v>
      </c>
      <c r="E9" s="16">
        <v>14</v>
      </c>
      <c r="F9" s="16">
        <v>24</v>
      </c>
      <c r="G9" s="16">
        <v>57</v>
      </c>
      <c r="H9" s="16">
        <v>80</v>
      </c>
      <c r="I9" s="16">
        <v>55</v>
      </c>
      <c r="J9" s="16">
        <v>13</v>
      </c>
      <c r="K9" s="16">
        <v>0</v>
      </c>
      <c r="L9" s="16">
        <v>256</v>
      </c>
      <c r="N9" s="21">
        <f>IF('Population 2021'!C9=0,0,C9/'Population 2021'!C9)</f>
        <v>1.0890280424720937E-3</v>
      </c>
      <c r="O9" s="21">
        <f>IF('Population 2021'!D9=0,0,D9/'Population 2021'!D9)</f>
        <v>2.0904102430101905E-3</v>
      </c>
      <c r="P9" s="21">
        <f>IF('Population 2021'!E9=0,0,E9/'Population 2021'!E9)</f>
        <v>4.1753653444676405E-3</v>
      </c>
      <c r="Q9" s="21">
        <f>IF('Population 2021'!F9=0,0,F9/'Population 2021'!F9)</f>
        <v>1.054481546572935E-2</v>
      </c>
      <c r="R9" s="21">
        <f>IF('Population 2021'!G9=0,0,G9/'Population 2021'!G9)</f>
        <v>4.1697147037307973E-2</v>
      </c>
      <c r="S9" s="21">
        <f>IF('Population 2021'!H9=0,0,H9/'Population 2021'!H9)</f>
        <v>0.10989010989010989</v>
      </c>
      <c r="T9" s="21">
        <f>IF('Population 2021'!I9=0,0,I9/'Population 2021'!I9)</f>
        <v>0.14945652173913043</v>
      </c>
      <c r="U9" s="21">
        <f>IF('Population 2021'!J9=0,0,J9/'Population 2021'!J9)</f>
        <v>0.12149532710280374</v>
      </c>
      <c r="V9" s="21">
        <f>IF('Population 2021'!K9=0,0,K9/'Population 2021'!K9)</f>
        <v>0</v>
      </c>
      <c r="X9" s="23">
        <f t="shared" si="0"/>
        <v>191.80999375957438</v>
      </c>
      <c r="Y9" s="23">
        <f t="shared" si="1"/>
        <v>378.11225873020243</v>
      </c>
    </row>
    <row r="10" spans="2:25" x14ac:dyDescent="0.3">
      <c r="B10" s="15" t="s">
        <v>29</v>
      </c>
      <c r="C10" s="16">
        <v>11</v>
      </c>
      <c r="D10" s="16">
        <v>9</v>
      </c>
      <c r="E10" s="16">
        <v>12</v>
      </c>
      <c r="F10" s="16">
        <v>23</v>
      </c>
      <c r="G10" s="16">
        <v>42</v>
      </c>
      <c r="H10" s="16">
        <v>61</v>
      </c>
      <c r="I10" s="16">
        <v>51</v>
      </c>
      <c r="J10" s="16">
        <v>30</v>
      </c>
      <c r="K10" s="16">
        <v>4</v>
      </c>
      <c r="L10" s="16">
        <v>244</v>
      </c>
      <c r="N10" s="21">
        <f>IF('Population 2021'!C10=0,0,C10/'Population 2021'!C10)</f>
        <v>2.8306742151312406E-3</v>
      </c>
      <c r="O10" s="21">
        <f>IF('Population 2021'!D10=0,0,D10/'Population 2021'!D10)</f>
        <v>2.4704913532802636E-3</v>
      </c>
      <c r="P10" s="21">
        <f>IF('Population 2021'!E10=0,0,E10/'Population 2021'!E10)</f>
        <v>3.4965034965034965E-3</v>
      </c>
      <c r="Q10" s="21">
        <f>IF('Population 2021'!F10=0,0,F10/'Population 2021'!F10)</f>
        <v>9.6923725242309307E-3</v>
      </c>
      <c r="R10" s="21">
        <f>IF('Population 2021'!G10=0,0,G10/'Population 2021'!G10)</f>
        <v>2.6717557251908396E-2</v>
      </c>
      <c r="S10" s="21">
        <f>IF('Population 2021'!H10=0,0,H10/'Population 2021'!H10)</f>
        <v>7.1178529754959155E-2</v>
      </c>
      <c r="T10" s="21">
        <f>IF('Population 2021'!I10=0,0,I10/'Population 2021'!I10)</f>
        <v>0.12911392405063291</v>
      </c>
      <c r="U10" s="21">
        <f>IF('Population 2021'!J10=0,0,J10/'Population 2021'!J10)</f>
        <v>0.33707865168539325</v>
      </c>
      <c r="V10" s="21">
        <f>IF('Population 2021'!K10=0,0,K10/'Population 2021'!K10)</f>
        <v>0.19047619047619047</v>
      </c>
      <c r="X10" s="23">
        <f t="shared" si="0"/>
        <v>162.87177302422242</v>
      </c>
      <c r="Y10" s="23">
        <f t="shared" si="1"/>
        <v>321.0667639079029</v>
      </c>
    </row>
    <row r="11" spans="2:25" x14ac:dyDescent="0.3">
      <c r="B11" s="15" t="s">
        <v>30</v>
      </c>
      <c r="C11" s="16">
        <v>15</v>
      </c>
      <c r="D11" s="16">
        <v>24</v>
      </c>
      <c r="E11" s="16">
        <v>34</v>
      </c>
      <c r="F11" s="16">
        <v>73</v>
      </c>
      <c r="G11" s="16">
        <v>145</v>
      </c>
      <c r="H11" s="16">
        <v>237</v>
      </c>
      <c r="I11" s="16">
        <v>207</v>
      </c>
      <c r="J11" s="16">
        <v>85</v>
      </c>
      <c r="K11" s="16">
        <v>11</v>
      </c>
      <c r="L11" s="16">
        <v>834</v>
      </c>
      <c r="N11" s="21">
        <f>IF('Population 2021'!C11=0,0,C11/'Population 2021'!C11)</f>
        <v>2.2638092363416844E-3</v>
      </c>
      <c r="O11" s="21">
        <f>IF('Population 2021'!D11=0,0,D11/'Population 2021'!D11)</f>
        <v>4.2621204049014382E-3</v>
      </c>
      <c r="P11" s="21">
        <f>IF('Population 2021'!E11=0,0,E11/'Population 2021'!E11)</f>
        <v>6.2373876352962761E-3</v>
      </c>
      <c r="Q11" s="21">
        <f>IF('Population 2021'!F11=0,0,F11/'Population 2021'!F11)</f>
        <v>1.7489218974604696E-2</v>
      </c>
      <c r="R11" s="21">
        <f>IF('Population 2021'!G11=0,0,G11/'Population 2021'!G11)</f>
        <v>5.2536231884057968E-2</v>
      </c>
      <c r="S11" s="21">
        <f>IF('Population 2021'!H11=0,0,H11/'Population 2021'!H11)</f>
        <v>0.13014827018121911</v>
      </c>
      <c r="T11" s="21">
        <f>IF('Population 2021'!I11=0,0,I11/'Population 2021'!I11)</f>
        <v>0.18015665796344649</v>
      </c>
      <c r="U11" s="21">
        <f>IF('Population 2021'!J11=0,0,J11/'Population 2021'!J11)</f>
        <v>0.20987654320987653</v>
      </c>
      <c r="V11" s="21">
        <f>IF('Population 2021'!K11=0,0,K11/'Population 2021'!K11)</f>
        <v>0.22916666666666666</v>
      </c>
      <c r="X11" s="23">
        <f t="shared" si="0"/>
        <v>251.62197005482503</v>
      </c>
      <c r="Y11" s="23">
        <f t="shared" si="1"/>
        <v>496.01874010187845</v>
      </c>
    </row>
    <row r="12" spans="2:25" x14ac:dyDescent="0.3">
      <c r="B12" s="15" t="s">
        <v>31</v>
      </c>
      <c r="C12" s="16">
        <v>0</v>
      </c>
      <c r="D12" s="16">
        <v>7</v>
      </c>
      <c r="E12" s="16">
        <v>7</v>
      </c>
      <c r="F12" s="16">
        <v>12</v>
      </c>
      <c r="G12" s="16">
        <v>16</v>
      </c>
      <c r="H12" s="16">
        <v>27</v>
      </c>
      <c r="I12" s="16">
        <v>16</v>
      </c>
      <c r="J12" s="16">
        <v>7</v>
      </c>
      <c r="K12" s="16">
        <v>0</v>
      </c>
      <c r="L12" s="16">
        <v>83</v>
      </c>
      <c r="N12" s="21">
        <f>IF('Population 2021'!C12=0,0,C12/'Population 2021'!C12)</f>
        <v>0</v>
      </c>
      <c r="O12" s="21">
        <f>IF('Population 2021'!D12=0,0,D12/'Population 2021'!D12)</f>
        <v>5.9777967549103327E-3</v>
      </c>
      <c r="P12" s="21">
        <f>IF('Population 2021'!E12=0,0,E12/'Population 2021'!E12)</f>
        <v>5.9777967549103327E-3</v>
      </c>
      <c r="Q12" s="21">
        <f>IF('Population 2021'!F12=0,0,F12/'Population 2021'!F12)</f>
        <v>1.4999999999999999E-2</v>
      </c>
      <c r="R12" s="21">
        <f>IF('Population 2021'!G12=0,0,G12/'Population 2021'!G12)</f>
        <v>2.7118644067796609E-2</v>
      </c>
      <c r="S12" s="21">
        <f>IF('Population 2021'!H12=0,0,H12/'Population 2021'!H12)</f>
        <v>7.9411764705882348E-2</v>
      </c>
      <c r="T12" s="21">
        <f>IF('Population 2021'!I12=0,0,I12/'Population 2021'!I12)</f>
        <v>8.7912087912087919E-2</v>
      </c>
      <c r="U12" s="21">
        <f>IF('Population 2021'!J12=0,0,J12/'Population 2021'!J12)</f>
        <v>0.1891891891891892</v>
      </c>
      <c r="V12" s="21">
        <f>IF('Population 2021'!K12=0,0,K12/'Population 2021'!K12)</f>
        <v>0</v>
      </c>
      <c r="X12" s="23">
        <f t="shared" si="0"/>
        <v>156.57545895317836</v>
      </c>
      <c r="Y12" s="23">
        <f t="shared" si="1"/>
        <v>308.65493129994525</v>
      </c>
    </row>
    <row r="13" spans="2:25" x14ac:dyDescent="0.3">
      <c r="B13" s="15" t="s">
        <v>32</v>
      </c>
      <c r="C13" s="16">
        <v>13</v>
      </c>
      <c r="D13" s="16">
        <v>40</v>
      </c>
      <c r="E13" s="16">
        <v>34</v>
      </c>
      <c r="F13" s="16">
        <v>125</v>
      </c>
      <c r="G13" s="16">
        <v>239</v>
      </c>
      <c r="H13" s="16">
        <v>370</v>
      </c>
      <c r="I13" s="16">
        <v>340</v>
      </c>
      <c r="J13" s="16">
        <v>164</v>
      </c>
      <c r="K13" s="16">
        <v>27</v>
      </c>
      <c r="L13" s="16">
        <v>1346</v>
      </c>
      <c r="N13" s="21">
        <f>IF('Population 2021'!C13=0,0,C13/'Population 2021'!C13)</f>
        <v>1.3530391340549543E-3</v>
      </c>
      <c r="O13" s="21">
        <f>IF('Population 2021'!D13=0,0,D13/'Population 2021'!D13)</f>
        <v>4.8053820278712162E-3</v>
      </c>
      <c r="P13" s="21">
        <f>IF('Population 2021'!E13=0,0,E13/'Population 2021'!E13)</f>
        <v>4.4778085078361653E-3</v>
      </c>
      <c r="Q13" s="21">
        <f>IF('Population 2021'!F13=0,0,F13/'Population 2021'!F13)</f>
        <v>2.1750478510527232E-2</v>
      </c>
      <c r="R13" s="21">
        <f>IF('Population 2021'!G13=0,0,G13/'Population 2021'!G13)</f>
        <v>5.857843137254902E-2</v>
      </c>
      <c r="S13" s="21">
        <f>IF('Population 2021'!H13=0,0,H13/'Population 2021'!H13)</f>
        <v>0.13523391812865498</v>
      </c>
      <c r="T13" s="21">
        <f>IF('Population 2021'!I13=0,0,I13/'Population 2021'!I13)</f>
        <v>0.21144278606965175</v>
      </c>
      <c r="U13" s="21">
        <f>IF('Population 2021'!J13=0,0,J13/'Population 2021'!J13)</f>
        <v>0.29927007299270075</v>
      </c>
      <c r="V13" s="21">
        <f>IF('Population 2021'!K13=0,0,K13/'Population 2021'!K13)</f>
        <v>0.36486486486486486</v>
      </c>
      <c r="X13" s="23">
        <f t="shared" si="0"/>
        <v>276.80158123123533</v>
      </c>
      <c r="Y13" s="23">
        <f t="shared" si="1"/>
        <v>545.65494241464512</v>
      </c>
    </row>
    <row r="14" spans="2:25" x14ac:dyDescent="0.3">
      <c r="B14" s="15" t="s">
        <v>33</v>
      </c>
      <c r="C14" s="16">
        <v>28</v>
      </c>
      <c r="D14" s="16">
        <v>32</v>
      </c>
      <c r="E14" s="16">
        <v>61</v>
      </c>
      <c r="F14" s="16">
        <v>111</v>
      </c>
      <c r="G14" s="16">
        <v>204</v>
      </c>
      <c r="H14" s="16">
        <v>243</v>
      </c>
      <c r="I14" s="16">
        <v>108</v>
      </c>
      <c r="J14" s="16">
        <v>34</v>
      </c>
      <c r="K14" s="16">
        <v>4</v>
      </c>
      <c r="L14" s="16">
        <v>818</v>
      </c>
      <c r="N14" s="21">
        <f>IF('Population 2021'!C14=0,0,C14/'Population 2021'!C14)</f>
        <v>2.4868993693933743E-3</v>
      </c>
      <c r="O14" s="21">
        <f>IF('Population 2021'!D14=0,0,D14/'Population 2021'!D14)</f>
        <v>3.2395221704798541E-3</v>
      </c>
      <c r="P14" s="21">
        <f>IF('Population 2021'!E14=0,0,E14/'Population 2021'!E14)</f>
        <v>7.2369201566022069E-3</v>
      </c>
      <c r="Q14" s="21">
        <f>IF('Population 2021'!F14=0,0,F14/'Population 2021'!F14)</f>
        <v>1.9128037222126488E-2</v>
      </c>
      <c r="R14" s="21">
        <f>IF('Population 2021'!G14=0,0,G14/'Population 2021'!G14)</f>
        <v>5.2120592743995914E-2</v>
      </c>
      <c r="S14" s="21">
        <f>IF('Population 2021'!H14=0,0,H14/'Population 2021'!H14)</f>
        <v>0.10602094240837696</v>
      </c>
      <c r="T14" s="21">
        <f>IF('Population 2021'!I14=0,0,I14/'Population 2021'!I14)</f>
        <v>0.1027592768791627</v>
      </c>
      <c r="U14" s="21">
        <f>IF('Population 2021'!J14=0,0,J14/'Population 2021'!J14)</f>
        <v>0.11888111888111888</v>
      </c>
      <c r="V14" s="21">
        <f>IF('Population 2021'!K14=0,0,K14/'Population 2021'!K14)</f>
        <v>0.13333333333333333</v>
      </c>
      <c r="X14" s="23">
        <f t="shared" si="0"/>
        <v>210.05856405103293</v>
      </c>
      <c r="Y14" s="23">
        <f t="shared" si="1"/>
        <v>414.08540067268706</v>
      </c>
    </row>
    <row r="15" spans="2:25" x14ac:dyDescent="0.3">
      <c r="B15" s="15" t="s">
        <v>34</v>
      </c>
      <c r="C15" s="16">
        <v>0</v>
      </c>
      <c r="D15" s="16">
        <v>0</v>
      </c>
      <c r="E15" s="16">
        <v>3</v>
      </c>
      <c r="F15" s="16">
        <v>9</v>
      </c>
      <c r="G15" s="16">
        <v>13</v>
      </c>
      <c r="H15" s="16">
        <v>27</v>
      </c>
      <c r="I15" s="16">
        <v>23</v>
      </c>
      <c r="J15" s="16">
        <v>8</v>
      </c>
      <c r="K15" s="16">
        <v>0</v>
      </c>
      <c r="L15" s="16">
        <v>72</v>
      </c>
      <c r="N15" s="21">
        <f>IF('Population 2021'!C15=0,0,C15/'Population 2021'!C15)</f>
        <v>0</v>
      </c>
      <c r="O15" s="21">
        <f>IF('Population 2021'!D15=0,0,D15/'Population 2021'!D15)</f>
        <v>0</v>
      </c>
      <c r="P15" s="21">
        <f>IF('Population 2021'!E15=0,0,E15/'Population 2021'!E15)</f>
        <v>6.5934065934065934E-3</v>
      </c>
      <c r="Q15" s="21">
        <f>IF('Population 2021'!F15=0,0,F15/'Population 2021'!F15)</f>
        <v>3.1690140845070422E-2</v>
      </c>
      <c r="R15" s="21">
        <f>IF('Population 2021'!G15=0,0,G15/'Population 2021'!G15)</f>
        <v>4.8507462686567165E-2</v>
      </c>
      <c r="S15" s="21">
        <f>IF('Population 2021'!H15=0,0,H15/'Population 2021'!H15)</f>
        <v>0.17419354838709677</v>
      </c>
      <c r="T15" s="21">
        <f>IF('Population 2021'!I15=0,0,I15/'Population 2021'!I15)</f>
        <v>0.23232323232323232</v>
      </c>
      <c r="U15" s="21">
        <f>IF('Population 2021'!J15=0,0,J15/'Population 2021'!J15)</f>
        <v>0.25806451612903225</v>
      </c>
      <c r="V15" s="21">
        <f>IF('Population 2021'!K15=0,0,K15/'Population 2021'!K15)</f>
        <v>0</v>
      </c>
      <c r="X15" s="23">
        <f t="shared" si="0"/>
        <v>292.19356991250476</v>
      </c>
      <c r="Y15" s="23">
        <f t="shared" si="1"/>
        <v>575.99694646016678</v>
      </c>
    </row>
    <row r="16" spans="2:25" x14ac:dyDescent="0.3">
      <c r="B16" s="15" t="s">
        <v>35</v>
      </c>
      <c r="C16" s="16">
        <v>3</v>
      </c>
      <c r="D16" s="16">
        <v>3</v>
      </c>
      <c r="E16" s="16">
        <v>8</v>
      </c>
      <c r="F16" s="16">
        <v>27</v>
      </c>
      <c r="G16" s="16">
        <v>27</v>
      </c>
      <c r="H16" s="16">
        <v>58</v>
      </c>
      <c r="I16" s="16">
        <v>29</v>
      </c>
      <c r="J16" s="16">
        <v>15</v>
      </c>
      <c r="K16" s="16">
        <v>8</v>
      </c>
      <c r="L16" s="16">
        <v>186</v>
      </c>
      <c r="N16" s="21">
        <f>IF('Population 2021'!C16=0,0,C16/'Population 2021'!C16)</f>
        <v>1.0235414534288639E-3</v>
      </c>
      <c r="O16" s="21">
        <f>IF('Population 2021'!D16=0,0,D16/'Population 2021'!D16)</f>
        <v>1.0901162790697674E-3</v>
      </c>
      <c r="P16" s="21">
        <f>IF('Population 2021'!E16=0,0,E16/'Population 2021'!E16)</f>
        <v>3.3444816053511705E-3</v>
      </c>
      <c r="Q16" s="21">
        <f>IF('Population 2021'!F16=0,0,F16/'Population 2021'!F16)</f>
        <v>1.44076840981857E-2</v>
      </c>
      <c r="R16" s="21">
        <f>IF('Population 2021'!G16=0,0,G16/'Population 2021'!G16)</f>
        <v>2.0346646571213264E-2</v>
      </c>
      <c r="S16" s="21">
        <f>IF('Population 2021'!H16=0,0,H16/'Population 2021'!H16)</f>
        <v>7.160493827160494E-2</v>
      </c>
      <c r="T16" s="21">
        <f>IF('Population 2021'!I16=0,0,I16/'Population 2021'!I16)</f>
        <v>8.1232492997198882E-2</v>
      </c>
      <c r="U16" s="21">
        <f>IF('Population 2021'!J16=0,0,J16/'Population 2021'!J16)</f>
        <v>0.14851485148514851</v>
      </c>
      <c r="V16" s="21">
        <f>IF('Population 2021'!K16=0,0,K16/'Population 2021'!K16)</f>
        <v>0.47058823529411764</v>
      </c>
      <c r="X16" s="23">
        <f t="shared" si="0"/>
        <v>131.38941633831041</v>
      </c>
      <c r="Y16" s="23">
        <f t="shared" si="1"/>
        <v>259.00605078582714</v>
      </c>
    </row>
    <row r="17" spans="2:25" x14ac:dyDescent="0.3">
      <c r="B17" s="15" t="s">
        <v>36</v>
      </c>
      <c r="C17" s="16">
        <v>4</v>
      </c>
      <c r="D17" s="16">
        <v>4</v>
      </c>
      <c r="E17" s="16">
        <v>14</v>
      </c>
      <c r="F17" s="16">
        <v>38</v>
      </c>
      <c r="G17" s="16">
        <v>45</v>
      </c>
      <c r="H17" s="16">
        <v>76</v>
      </c>
      <c r="I17" s="16">
        <v>50</v>
      </c>
      <c r="J17" s="16">
        <v>11</v>
      </c>
      <c r="K17" s="16">
        <v>3</v>
      </c>
      <c r="L17" s="16">
        <v>247</v>
      </c>
      <c r="N17" s="21">
        <f>IF('Population 2021'!C17=0,0,C17/'Population 2021'!C17)</f>
        <v>7.2727272727272723E-4</v>
      </c>
      <c r="O17" s="21">
        <f>IF('Population 2021'!D17=0,0,D17/'Population 2021'!D17)</f>
        <v>8.7298123090353555E-4</v>
      </c>
      <c r="P17" s="21">
        <f>IF('Population 2021'!E17=0,0,E17/'Population 2021'!E17)</f>
        <v>3.393939393939394E-3</v>
      </c>
      <c r="Q17" s="21">
        <f>IF('Population 2021'!F17=0,0,F17/'Population 2021'!F17)</f>
        <v>1.313969571230982E-2</v>
      </c>
      <c r="R17" s="21">
        <f>IF('Population 2021'!G17=0,0,G17/'Population 2021'!G17)</f>
        <v>2.5802752293577983E-2</v>
      </c>
      <c r="S17" s="21">
        <f>IF('Population 2021'!H17=0,0,H17/'Population 2021'!H17)</f>
        <v>8.1808396124865443E-2</v>
      </c>
      <c r="T17" s="21">
        <f>IF('Population 2021'!I17=0,0,I17/'Population 2021'!I17)</f>
        <v>0.1152073732718894</v>
      </c>
      <c r="U17" s="21">
        <f>IF('Population 2021'!J17=0,0,J17/'Population 2021'!J17)</f>
        <v>8.8709677419354843E-2</v>
      </c>
      <c r="V17" s="21">
        <f>IF('Population 2021'!K17=0,0,K17/'Population 2021'!K17)</f>
        <v>0.27272727272727271</v>
      </c>
      <c r="X17" s="23">
        <f t="shared" si="0"/>
        <v>144.98590950437995</v>
      </c>
      <c r="Y17" s="23">
        <f t="shared" si="1"/>
        <v>285.80862056368937</v>
      </c>
    </row>
    <row r="18" spans="2:25" x14ac:dyDescent="0.3">
      <c r="B18" s="15" t="s">
        <v>37</v>
      </c>
      <c r="C18" s="16">
        <v>23</v>
      </c>
      <c r="D18" s="16">
        <v>24</v>
      </c>
      <c r="E18" s="16">
        <v>50</v>
      </c>
      <c r="F18" s="16">
        <v>112</v>
      </c>
      <c r="G18" s="16">
        <v>205</v>
      </c>
      <c r="H18" s="16">
        <v>243</v>
      </c>
      <c r="I18" s="16">
        <v>148</v>
      </c>
      <c r="J18" s="16">
        <v>41</v>
      </c>
      <c r="K18" s="16">
        <v>8</v>
      </c>
      <c r="L18" s="16">
        <v>860</v>
      </c>
      <c r="N18" s="21">
        <f>IF('Population 2021'!C18=0,0,C18/'Population 2021'!C18)</f>
        <v>1.3732983042751374E-3</v>
      </c>
      <c r="O18" s="21">
        <f>IF('Population 2021'!D18=0,0,D18/'Population 2021'!D18)</f>
        <v>1.8185951352580132E-3</v>
      </c>
      <c r="P18" s="21">
        <f>IF('Population 2021'!E18=0,0,E18/'Population 2021'!E18)</f>
        <v>4.7787441460384215E-3</v>
      </c>
      <c r="Q18" s="21">
        <f>IF('Population 2021'!F18=0,0,F18/'Population 2021'!F18)</f>
        <v>1.5752461322081576E-2</v>
      </c>
      <c r="R18" s="21">
        <f>IF('Population 2021'!G18=0,0,G18/'Population 2021'!G18)</f>
        <v>4.4516829533116177E-2</v>
      </c>
      <c r="S18" s="21">
        <f>IF('Population 2021'!H18=0,0,H18/'Population 2021'!H18)</f>
        <v>9.1422121896162528E-2</v>
      </c>
      <c r="T18" s="21">
        <f>IF('Population 2021'!I18=0,0,I18/'Population 2021'!I18)</f>
        <v>0.12171052631578948</v>
      </c>
      <c r="U18" s="21">
        <f>IF('Population 2021'!J18=0,0,J18/'Population 2021'!J18)</f>
        <v>0.13851351351351351</v>
      </c>
      <c r="V18" s="21">
        <f>IF('Population 2021'!K18=0,0,K18/'Population 2021'!K18)</f>
        <v>0.21052631578947367</v>
      </c>
      <c r="X18" s="23">
        <f t="shared" si="0"/>
        <v>184.92611775754693</v>
      </c>
      <c r="Y18" s="23">
        <f t="shared" si="1"/>
        <v>364.54217380956044</v>
      </c>
    </row>
    <row r="19" spans="2:25" x14ac:dyDescent="0.3">
      <c r="B19" s="15" t="s">
        <v>38</v>
      </c>
      <c r="C19" s="16">
        <v>0</v>
      </c>
      <c r="D19" s="16">
        <v>0</v>
      </c>
      <c r="E19" s="16">
        <v>3</v>
      </c>
      <c r="F19" s="16">
        <v>14</v>
      </c>
      <c r="G19" s="16">
        <v>13</v>
      </c>
      <c r="H19" s="16">
        <v>15</v>
      </c>
      <c r="I19" s="16">
        <v>7</v>
      </c>
      <c r="J19" s="16">
        <v>0</v>
      </c>
      <c r="K19" s="16">
        <v>0</v>
      </c>
      <c r="L19" s="16">
        <v>56</v>
      </c>
      <c r="N19" s="21">
        <f>IF('Population 2021'!C19=0,0,C19/'Population 2021'!C19)</f>
        <v>0</v>
      </c>
      <c r="O19" s="21">
        <f>IF('Population 2021'!D19=0,0,D19/'Population 2021'!D19)</f>
        <v>0</v>
      </c>
      <c r="P19" s="21">
        <f>IF('Population 2021'!E19=0,0,E19/'Population 2021'!E19)</f>
        <v>2.6954177897574125E-3</v>
      </c>
      <c r="Q19" s="21">
        <f>IF('Population 2021'!F19=0,0,F19/'Population 2021'!F19)</f>
        <v>1.6646848989298454E-2</v>
      </c>
      <c r="R19" s="21">
        <f>IF('Population 2021'!G19=0,0,G19/'Population 2021'!G19)</f>
        <v>2.1996615905245348E-2</v>
      </c>
      <c r="S19" s="21">
        <f>IF('Population 2021'!H19=0,0,H19/'Population 2021'!H19)</f>
        <v>4.746835443037975E-2</v>
      </c>
      <c r="T19" s="21">
        <f>IF('Population 2021'!I19=0,0,I19/'Population 2021'!I19)</f>
        <v>4.8951048951048952E-2</v>
      </c>
      <c r="U19" s="21">
        <f>IF('Population 2021'!J19=0,0,J19/'Population 2021'!J19)</f>
        <v>0</v>
      </c>
      <c r="V19" s="21">
        <f>IF('Population 2021'!K19=0,0,K19/'Population 2021'!K19)</f>
        <v>0</v>
      </c>
      <c r="X19" s="23">
        <f t="shared" si="0"/>
        <v>91.163072640017475</v>
      </c>
      <c r="Y19" s="23">
        <f t="shared" si="1"/>
        <v>179.70844288702204</v>
      </c>
    </row>
    <row r="20" spans="2:25" x14ac:dyDescent="0.3">
      <c r="B20" s="15" t="s">
        <v>39</v>
      </c>
      <c r="C20" s="16">
        <v>3</v>
      </c>
      <c r="D20" s="16">
        <v>0</v>
      </c>
      <c r="E20" s="16">
        <v>4</v>
      </c>
      <c r="F20" s="16">
        <v>7</v>
      </c>
      <c r="G20" s="16">
        <v>34</v>
      </c>
      <c r="H20" s="16">
        <v>41</v>
      </c>
      <c r="I20" s="16">
        <v>31</v>
      </c>
      <c r="J20" s="16">
        <v>14</v>
      </c>
      <c r="K20" s="16">
        <v>0</v>
      </c>
      <c r="L20" s="16">
        <v>147</v>
      </c>
      <c r="N20" s="21">
        <f>IF('Population 2021'!C20=0,0,C20/'Population 2021'!C20)</f>
        <v>1.8226002430133657E-3</v>
      </c>
      <c r="O20" s="21">
        <f>IF('Population 2021'!D20=0,0,D20/'Population 2021'!D20)</f>
        <v>0</v>
      </c>
      <c r="P20" s="21">
        <f>IF('Population 2021'!E20=0,0,E20/'Population 2021'!E20)</f>
        <v>2.8011204481792717E-3</v>
      </c>
      <c r="Q20" s="21">
        <f>IF('Population 2021'!F20=0,0,F20/'Population 2021'!F20)</f>
        <v>7.1794871794871795E-3</v>
      </c>
      <c r="R20" s="21">
        <f>IF('Population 2021'!G20=0,0,G20/'Population 2021'!G20)</f>
        <v>0.05</v>
      </c>
      <c r="S20" s="21">
        <f>IF('Population 2021'!H20=0,0,H20/'Population 2021'!H20)</f>
        <v>9.8557692307692304E-2</v>
      </c>
      <c r="T20" s="21">
        <f>IF('Population 2021'!I20=0,0,I20/'Population 2021'!I20)</f>
        <v>0.16577540106951871</v>
      </c>
      <c r="U20" s="21">
        <f>IF('Population 2021'!J20=0,0,J20/'Population 2021'!J20)</f>
        <v>0.34146341463414637</v>
      </c>
      <c r="V20" s="21">
        <f>IF('Population 2021'!K20=0,0,K20/'Population 2021'!K20)</f>
        <v>0</v>
      </c>
      <c r="X20" s="23">
        <f t="shared" si="0"/>
        <v>202.78394772849794</v>
      </c>
      <c r="Y20" s="23">
        <f t="shared" si="1"/>
        <v>399.74505502543633</v>
      </c>
    </row>
    <row r="21" spans="2:25" x14ac:dyDescent="0.3">
      <c r="B21" s="15" t="s">
        <v>40</v>
      </c>
      <c r="C21" s="16">
        <v>3</v>
      </c>
      <c r="D21" s="16">
        <v>3</v>
      </c>
      <c r="E21" s="16">
        <v>9</v>
      </c>
      <c r="F21" s="16">
        <v>5</v>
      </c>
      <c r="G21" s="16">
        <v>37</v>
      </c>
      <c r="H21" s="16">
        <v>38</v>
      </c>
      <c r="I21" s="16">
        <v>25</v>
      </c>
      <c r="J21" s="16">
        <v>9</v>
      </c>
      <c r="K21" s="16">
        <v>0</v>
      </c>
      <c r="L21" s="16">
        <v>129</v>
      </c>
      <c r="N21" s="21">
        <f>IF('Population 2021'!C21=0,0,C21/'Population 2021'!C21)</f>
        <v>2.3346303501945525E-3</v>
      </c>
      <c r="O21" s="21">
        <f>IF('Population 2021'!D21=0,0,D21/'Population 2021'!D21)</f>
        <v>2.6595744680851063E-3</v>
      </c>
      <c r="P21" s="21">
        <f>IF('Population 2021'!E21=0,0,E21/'Population 2021'!E21)</f>
        <v>8.8235294117647058E-3</v>
      </c>
      <c r="Q21" s="21">
        <f>IF('Population 2021'!F21=0,0,F21/'Population 2021'!F21)</f>
        <v>6.3451776649746192E-3</v>
      </c>
      <c r="R21" s="21">
        <f>IF('Population 2021'!G21=0,0,G21/'Population 2021'!G21)</f>
        <v>6.8773234200743494E-2</v>
      </c>
      <c r="S21" s="21">
        <f>IF('Population 2021'!H21=0,0,H21/'Population 2021'!H21)</f>
        <v>0.11176470588235295</v>
      </c>
      <c r="T21" s="21">
        <f>IF('Population 2021'!I21=0,0,I21/'Population 2021'!I21)</f>
        <v>0.17241379310344829</v>
      </c>
      <c r="U21" s="21">
        <f>IF('Population 2021'!J21=0,0,J21/'Population 2021'!J21)</f>
        <v>0.32142857142857145</v>
      </c>
      <c r="V21" s="21">
        <f>IF('Population 2021'!K21=0,0,K21/'Population 2021'!K21)</f>
        <v>0</v>
      </c>
      <c r="X21" s="23">
        <f t="shared" si="0"/>
        <v>248.68764029052744</v>
      </c>
      <c r="Y21" s="23">
        <f t="shared" si="1"/>
        <v>490.23433839636283</v>
      </c>
    </row>
    <row r="22" spans="2:25" x14ac:dyDescent="0.3">
      <c r="B22" s="15" t="s">
        <v>41</v>
      </c>
      <c r="C22" s="16">
        <v>22</v>
      </c>
      <c r="D22" s="16">
        <v>36</v>
      </c>
      <c r="E22" s="16">
        <v>56</v>
      </c>
      <c r="F22" s="16">
        <v>115</v>
      </c>
      <c r="G22" s="16">
        <v>215</v>
      </c>
      <c r="H22" s="16">
        <v>281</v>
      </c>
      <c r="I22" s="16">
        <v>170</v>
      </c>
      <c r="J22" s="16">
        <v>74</v>
      </c>
      <c r="K22" s="16">
        <v>8</v>
      </c>
      <c r="L22" s="16">
        <v>981</v>
      </c>
      <c r="N22" s="21">
        <f>IF('Population 2021'!C22=0,0,C22/'Population 2021'!C22)</f>
        <v>3.114382785956965E-3</v>
      </c>
      <c r="O22" s="21">
        <f>IF('Population 2021'!D22=0,0,D22/'Population 2021'!D22)</f>
        <v>6.3146816348009123E-3</v>
      </c>
      <c r="P22" s="21">
        <f>IF('Population 2021'!E22=0,0,E22/'Population 2021'!E22)</f>
        <v>1.1506061228682966E-2</v>
      </c>
      <c r="Q22" s="21">
        <f>IF('Population 2021'!F22=0,0,F22/'Population 2021'!F22)</f>
        <v>2.9336734693877552E-2</v>
      </c>
      <c r="R22" s="21">
        <f>IF('Population 2021'!G22=0,0,G22/'Population 2021'!G22)</f>
        <v>6.2518173887758072E-2</v>
      </c>
      <c r="S22" s="21">
        <f>IF('Population 2021'!H22=0,0,H22/'Population 2021'!H22)</f>
        <v>0.1153057037340993</v>
      </c>
      <c r="T22" s="21">
        <f>IF('Population 2021'!I22=0,0,I22/'Population 2021'!I22)</f>
        <v>0.14154870940882597</v>
      </c>
      <c r="U22" s="21">
        <f>IF('Population 2021'!J22=0,0,J22/'Population 2021'!J22)</f>
        <v>0.26618705035971224</v>
      </c>
      <c r="V22" s="21">
        <f>IF('Population 2021'!K22=0,0,K22/'Population 2021'!K22)</f>
        <v>0.25806451612903225</v>
      </c>
      <c r="X22" s="23">
        <f t="shared" si="0"/>
        <v>274.38969687683084</v>
      </c>
      <c r="Y22" s="23">
        <f t="shared" si="1"/>
        <v>540.9004297682236</v>
      </c>
    </row>
    <row r="23" spans="2:25" x14ac:dyDescent="0.3">
      <c r="B23" s="15" t="s">
        <v>42</v>
      </c>
      <c r="C23" s="16">
        <v>3</v>
      </c>
      <c r="D23" s="16">
        <v>7</v>
      </c>
      <c r="E23" s="16">
        <v>15</v>
      </c>
      <c r="F23" s="16">
        <v>18</v>
      </c>
      <c r="G23" s="16">
        <v>43</v>
      </c>
      <c r="H23" s="16">
        <v>55</v>
      </c>
      <c r="I23" s="16">
        <v>64</v>
      </c>
      <c r="J23" s="16">
        <v>18</v>
      </c>
      <c r="K23" s="16">
        <v>0</v>
      </c>
      <c r="L23" s="16">
        <v>224</v>
      </c>
      <c r="N23" s="21">
        <f>IF('Population 2021'!C23=0,0,C23/'Population 2021'!C23)</f>
        <v>7.0938756207141167E-4</v>
      </c>
      <c r="O23" s="21">
        <f>IF('Population 2021'!D23=0,0,D23/'Population 2021'!D23)</f>
        <v>1.6110471806674339E-3</v>
      </c>
      <c r="P23" s="21">
        <f>IF('Population 2021'!E23=0,0,E23/'Population 2021'!E23)</f>
        <v>3.4754402224281742E-3</v>
      </c>
      <c r="Q23" s="21">
        <f>IF('Population 2021'!F23=0,0,F23/'Population 2021'!F23)</f>
        <v>5.9230009871668312E-3</v>
      </c>
      <c r="R23" s="21">
        <f>IF('Population 2021'!G23=0,0,G23/'Population 2021'!G23)</f>
        <v>2.3420479302832243E-2</v>
      </c>
      <c r="S23" s="21">
        <f>IF('Population 2021'!H23=0,0,H23/'Population 2021'!H23)</f>
        <v>5.5055055055055056E-2</v>
      </c>
      <c r="T23" s="21">
        <f>IF('Population 2021'!I23=0,0,I23/'Population 2021'!I23)</f>
        <v>0.15165876777251186</v>
      </c>
      <c r="U23" s="21">
        <f>IF('Population 2021'!J23=0,0,J23/'Population 2021'!J23)</f>
        <v>0.19780219780219779</v>
      </c>
      <c r="V23" s="21">
        <f>IF('Population 2021'!K23=0,0,K23/'Population 2021'!K23)</f>
        <v>0</v>
      </c>
      <c r="X23" s="23">
        <f t="shared" si="0"/>
        <v>132.01192724948336</v>
      </c>
      <c r="Y23" s="23">
        <f t="shared" si="1"/>
        <v>260.23319751626724</v>
      </c>
    </row>
    <row r="24" spans="2:25" x14ac:dyDescent="0.3">
      <c r="B24" s="15" t="s">
        <v>43</v>
      </c>
      <c r="C24" s="16">
        <v>14</v>
      </c>
      <c r="D24" s="16">
        <v>11</v>
      </c>
      <c r="E24" s="16">
        <v>35</v>
      </c>
      <c r="F24" s="16">
        <v>63</v>
      </c>
      <c r="G24" s="16">
        <v>116</v>
      </c>
      <c r="H24" s="16">
        <v>210</v>
      </c>
      <c r="I24" s="16">
        <v>159</v>
      </c>
      <c r="J24" s="16">
        <v>54</v>
      </c>
      <c r="K24" s="16">
        <v>8</v>
      </c>
      <c r="L24" s="16">
        <v>666</v>
      </c>
      <c r="N24" s="21">
        <f>IF('Population 2021'!C24=0,0,C24/'Population 2021'!C24)</f>
        <v>1.7085672443251159E-3</v>
      </c>
      <c r="O24" s="21">
        <f>IF('Population 2021'!D24=0,0,D24/'Population 2021'!D24)</f>
        <v>1.6183610416360158E-3</v>
      </c>
      <c r="P24" s="21">
        <f>IF('Population 2021'!E24=0,0,E24/'Population 2021'!E24)</f>
        <v>5.7152188112344869E-3</v>
      </c>
      <c r="Q24" s="21">
        <f>IF('Population 2021'!F24=0,0,F24/'Population 2021'!F24)</f>
        <v>1.437699680511182E-2</v>
      </c>
      <c r="R24" s="21">
        <f>IF('Population 2021'!G24=0,0,G24/'Population 2021'!G24)</f>
        <v>4.0630472854640984E-2</v>
      </c>
      <c r="S24" s="21">
        <f>IF('Population 2021'!H24=0,0,H24/'Population 2021'!H24)</f>
        <v>0.11647254575707154</v>
      </c>
      <c r="T24" s="21">
        <f>IF('Population 2021'!I24=0,0,I24/'Population 2021'!I24)</f>
        <v>0.16987179487179488</v>
      </c>
      <c r="U24" s="21">
        <f>IF('Population 2021'!J24=0,0,J24/'Population 2021'!J24)</f>
        <v>0.2231404958677686</v>
      </c>
      <c r="V24" s="21">
        <f>IF('Population 2021'!K24=0,0,K24/'Population 2021'!K24)</f>
        <v>0.23529411764705882</v>
      </c>
      <c r="X24" s="23">
        <f t="shared" si="0"/>
        <v>216.29546024833573</v>
      </c>
      <c r="Y24" s="23">
        <f t="shared" si="1"/>
        <v>426.38010368792163</v>
      </c>
    </row>
    <row r="25" spans="2:25" x14ac:dyDescent="0.3">
      <c r="B25" s="15" t="s">
        <v>44</v>
      </c>
      <c r="C25" s="16">
        <v>0</v>
      </c>
      <c r="D25" s="16">
        <v>0</v>
      </c>
      <c r="E25" s="16">
        <v>0</v>
      </c>
      <c r="F25" s="16">
        <v>0</v>
      </c>
      <c r="G25" s="16">
        <v>3</v>
      </c>
      <c r="H25" s="16">
        <v>6</v>
      </c>
      <c r="I25" s="16">
        <v>10</v>
      </c>
      <c r="J25" s="16">
        <v>0</v>
      </c>
      <c r="K25" s="16">
        <v>0</v>
      </c>
      <c r="L25" s="16">
        <v>24</v>
      </c>
      <c r="N25" s="21">
        <f>IF('Population 2021'!C25=0,0,C25/'Population 2021'!C25)</f>
        <v>0</v>
      </c>
      <c r="O25" s="21">
        <f>IF('Population 2021'!D25=0,0,D25/'Population 2021'!D25)</f>
        <v>0</v>
      </c>
      <c r="P25" s="21">
        <f>IF('Population 2021'!E25=0,0,E25/'Population 2021'!E25)</f>
        <v>0</v>
      </c>
      <c r="Q25" s="21">
        <f>IF('Population 2021'!F25=0,0,F25/'Population 2021'!F25)</f>
        <v>0</v>
      </c>
      <c r="R25" s="21">
        <f>IF('Population 2021'!G25=0,0,G25/'Population 2021'!G25)</f>
        <v>6.5359477124183009E-3</v>
      </c>
      <c r="S25" s="21">
        <f>IF('Population 2021'!H25=0,0,H25/'Population 2021'!H25)</f>
        <v>2.3809523809523808E-2</v>
      </c>
      <c r="T25" s="21">
        <f>IF('Population 2021'!I25=0,0,I25/'Population 2021'!I25)</f>
        <v>8.0645161290322578E-2</v>
      </c>
      <c r="U25" s="21">
        <f>IF('Population 2021'!J25=0,0,J25/'Population 2021'!J25)</f>
        <v>0</v>
      </c>
      <c r="V25" s="21">
        <f>IF('Population 2021'!K25=0,0,K25/'Population 2021'!K25)</f>
        <v>0</v>
      </c>
      <c r="X25" s="23">
        <f t="shared" si="0"/>
        <v>44.19604369486899</v>
      </c>
      <c r="Y25" s="23">
        <f t="shared" si="1"/>
        <v>87.123019926439497</v>
      </c>
    </row>
    <row r="26" spans="2:25" x14ac:dyDescent="0.3">
      <c r="B26" s="15" t="s">
        <v>45</v>
      </c>
      <c r="C26" s="16">
        <v>8</v>
      </c>
      <c r="D26" s="16">
        <v>13</v>
      </c>
      <c r="E26" s="16">
        <v>27</v>
      </c>
      <c r="F26" s="16">
        <v>77</v>
      </c>
      <c r="G26" s="16">
        <v>174</v>
      </c>
      <c r="H26" s="16">
        <v>259</v>
      </c>
      <c r="I26" s="16">
        <v>228</v>
      </c>
      <c r="J26" s="16">
        <v>67</v>
      </c>
      <c r="K26" s="16">
        <v>11</v>
      </c>
      <c r="L26" s="16">
        <v>862</v>
      </c>
      <c r="N26" s="21">
        <f>IF('Population 2021'!C26=0,0,C26/'Population 2021'!C26)</f>
        <v>1.0516629420270803E-3</v>
      </c>
      <c r="O26" s="21">
        <f>IF('Population 2021'!D26=0,0,D26/'Population 2021'!D26)</f>
        <v>1.9142983360329849E-3</v>
      </c>
      <c r="P26" s="21">
        <f>IF('Population 2021'!E26=0,0,E26/'Population 2021'!E26)</f>
        <v>4.3310875842155917E-3</v>
      </c>
      <c r="Q26" s="21">
        <f>IF('Population 2021'!F26=0,0,F26/'Population 2021'!F26)</f>
        <v>1.8785069529153452E-2</v>
      </c>
      <c r="R26" s="21">
        <f>IF('Population 2021'!G26=0,0,G26/'Population 2021'!G26)</f>
        <v>5.5733504163997437E-2</v>
      </c>
      <c r="S26" s="21">
        <f>IF('Population 2021'!H26=0,0,H26/'Population 2021'!H26)</f>
        <v>0.11940986629783311</v>
      </c>
      <c r="T26" s="21">
        <f>IF('Population 2021'!I26=0,0,I26/'Population 2021'!I26)</f>
        <v>0.17840375586854459</v>
      </c>
      <c r="U26" s="21">
        <f>IF('Population 2021'!J26=0,0,J26/'Population 2021'!J26)</f>
        <v>0.14316239316239315</v>
      </c>
      <c r="V26" s="21">
        <f>IF('Population 2021'!K26=0,0,K26/'Population 2021'!K26)</f>
        <v>0.19298245614035087</v>
      </c>
      <c r="X26" s="23">
        <f t="shared" si="0"/>
        <v>232.74177162603908</v>
      </c>
      <c r="Y26" s="23">
        <f t="shared" si="1"/>
        <v>458.80047877326956</v>
      </c>
    </row>
    <row r="27" spans="2:25" x14ac:dyDescent="0.3">
      <c r="B27" s="15" t="s">
        <v>46</v>
      </c>
      <c r="C27" s="16">
        <v>5</v>
      </c>
      <c r="D27" s="16">
        <v>3</v>
      </c>
      <c r="E27" s="16">
        <v>13</v>
      </c>
      <c r="F27" s="16">
        <v>29</v>
      </c>
      <c r="G27" s="16">
        <v>33</v>
      </c>
      <c r="H27" s="16">
        <v>57</v>
      </c>
      <c r="I27" s="16">
        <v>37</v>
      </c>
      <c r="J27" s="16">
        <v>4</v>
      </c>
      <c r="K27" s="16">
        <v>0</v>
      </c>
      <c r="L27" s="16">
        <v>192</v>
      </c>
      <c r="N27" s="21">
        <f>IF('Population 2021'!C27=0,0,C27/'Population 2021'!C27)</f>
        <v>2.9325513196480938E-3</v>
      </c>
      <c r="O27" s="21">
        <f>IF('Population 2021'!D27=0,0,D27/'Population 2021'!D27)</f>
        <v>1.7996400719856029E-3</v>
      </c>
      <c r="P27" s="21">
        <f>IF('Population 2021'!E27=0,0,E27/'Population 2021'!E27)</f>
        <v>9.3323761665470208E-3</v>
      </c>
      <c r="Q27" s="21">
        <f>IF('Population 2021'!F27=0,0,F27/'Population 2021'!F27)</f>
        <v>3.2293986636971049E-2</v>
      </c>
      <c r="R27" s="21">
        <f>IF('Population 2021'!G27=0,0,G27/'Population 2021'!G27)</f>
        <v>5.1162790697674418E-2</v>
      </c>
      <c r="S27" s="21">
        <f>IF('Population 2021'!H27=0,0,H27/'Population 2021'!H27)</f>
        <v>0.15966386554621848</v>
      </c>
      <c r="T27" s="21">
        <f>IF('Population 2021'!I27=0,0,I27/'Population 2021'!I27)</f>
        <v>0.18877551020408162</v>
      </c>
      <c r="U27" s="21">
        <f>IF('Population 2021'!J27=0,0,J27/'Population 2021'!J27)</f>
        <v>0.10256410256410256</v>
      </c>
      <c r="V27" s="21">
        <f>IF('Population 2021'!K27=0,0,K27/'Population 2021'!K27)</f>
        <v>0</v>
      </c>
      <c r="X27" s="23">
        <f t="shared" si="0"/>
        <v>281.46242585303992</v>
      </c>
      <c r="Y27" s="23">
        <f t="shared" si="1"/>
        <v>554.84279781778969</v>
      </c>
    </row>
    <row r="28" spans="2:25" x14ac:dyDescent="0.3">
      <c r="B28" s="15" t="s">
        <v>47</v>
      </c>
      <c r="C28" s="16">
        <v>4</v>
      </c>
      <c r="D28" s="16">
        <v>3</v>
      </c>
      <c r="E28" s="16">
        <v>3</v>
      </c>
      <c r="F28" s="16">
        <v>7</v>
      </c>
      <c r="G28" s="16">
        <v>32</v>
      </c>
      <c r="H28" s="16">
        <v>22</v>
      </c>
      <c r="I28" s="16">
        <v>23</v>
      </c>
      <c r="J28" s="16">
        <v>5</v>
      </c>
      <c r="K28" s="16">
        <v>0</v>
      </c>
      <c r="L28" s="16">
        <v>100</v>
      </c>
      <c r="N28" s="21">
        <f>IF('Population 2021'!C28=0,0,C28/'Population 2021'!C28)</f>
        <v>2.554278416347382E-3</v>
      </c>
      <c r="O28" s="21">
        <f>IF('Population 2021'!D28=0,0,D28/'Population 2021'!D28)</f>
        <v>2.0935101186322401E-3</v>
      </c>
      <c r="P28" s="21">
        <f>IF('Population 2021'!E28=0,0,E28/'Population 2021'!E28)</f>
        <v>2.6385224274406332E-3</v>
      </c>
      <c r="Q28" s="21">
        <f>IF('Population 2021'!F28=0,0,F28/'Population 2021'!F28)</f>
        <v>1.078582434514638E-2</v>
      </c>
      <c r="R28" s="21">
        <f>IF('Population 2021'!G28=0,0,G28/'Population 2021'!G28)</f>
        <v>8.8642659279778394E-2</v>
      </c>
      <c r="S28" s="21">
        <f>IF('Population 2021'!H28=0,0,H28/'Population 2021'!H28)</f>
        <v>0.13924050632911392</v>
      </c>
      <c r="T28" s="21">
        <f>IF('Population 2021'!I28=0,0,I28/'Population 2021'!I28)</f>
        <v>0.30666666666666664</v>
      </c>
      <c r="U28" s="21">
        <f>IF('Population 2021'!J28=0,0,J28/'Population 2021'!J28)</f>
        <v>0.22727272727272727</v>
      </c>
      <c r="V28" s="21">
        <f>IF('Population 2021'!K28=0,0,K28/'Population 2021'!K28)</f>
        <v>0</v>
      </c>
      <c r="X28" s="23">
        <f t="shared" si="0"/>
        <v>311.84453839488384</v>
      </c>
      <c r="Y28" s="23">
        <f t="shared" si="1"/>
        <v>614.73461561635213</v>
      </c>
    </row>
    <row r="29" spans="2:25" x14ac:dyDescent="0.3">
      <c r="B29" s="15" t="s">
        <v>48</v>
      </c>
      <c r="C29" s="16">
        <v>22</v>
      </c>
      <c r="D29" s="16">
        <v>33</v>
      </c>
      <c r="E29" s="16">
        <v>36</v>
      </c>
      <c r="F29" s="16">
        <v>64</v>
      </c>
      <c r="G29" s="16">
        <v>107</v>
      </c>
      <c r="H29" s="16">
        <v>160</v>
      </c>
      <c r="I29" s="16">
        <v>106</v>
      </c>
      <c r="J29" s="16">
        <v>42</v>
      </c>
      <c r="K29" s="16">
        <v>10</v>
      </c>
      <c r="L29" s="16">
        <v>574</v>
      </c>
      <c r="N29" s="21">
        <f>IF('Population 2021'!C29=0,0,C29/'Population 2021'!C29)</f>
        <v>2.8601144045761829E-3</v>
      </c>
      <c r="O29" s="21">
        <f>IF('Population 2021'!D29=0,0,D29/'Population 2021'!D29)</f>
        <v>4.6348314606741575E-3</v>
      </c>
      <c r="P29" s="21">
        <f>IF('Population 2021'!E29=0,0,E29/'Population 2021'!E29)</f>
        <v>5.6074766355140183E-3</v>
      </c>
      <c r="Q29" s="21">
        <f>IF('Population 2021'!F29=0,0,F29/'Population 2021'!F29)</f>
        <v>1.463860933211345E-2</v>
      </c>
      <c r="R29" s="21">
        <f>IF('Population 2021'!G29=0,0,G29/'Population 2021'!G29)</f>
        <v>3.4229046705054382E-2</v>
      </c>
      <c r="S29" s="21">
        <f>IF('Population 2021'!H29=0,0,H29/'Population 2021'!H29)</f>
        <v>8.606777837547068E-2</v>
      </c>
      <c r="T29" s="21">
        <f>IF('Population 2021'!I29=0,0,I29/'Population 2021'!I29)</f>
        <v>0.10939112487100103</v>
      </c>
      <c r="U29" s="21">
        <f>IF('Population 2021'!J29=0,0,J29/'Population 2021'!J29)</f>
        <v>0.16935483870967741</v>
      </c>
      <c r="V29" s="21">
        <f>IF('Population 2021'!K29=0,0,K29/'Population 2021'!K29)</f>
        <v>0.625</v>
      </c>
      <c r="X29" s="23">
        <f t="shared" si="0"/>
        <v>182.87794045431619</v>
      </c>
      <c r="Y29" s="23">
        <f t="shared" si="1"/>
        <v>360.50463159799438</v>
      </c>
    </row>
    <row r="30" spans="2:25" x14ac:dyDescent="0.3">
      <c r="B30" s="15" t="s">
        <v>49</v>
      </c>
      <c r="C30" s="16">
        <v>20</v>
      </c>
      <c r="D30" s="16">
        <v>66</v>
      </c>
      <c r="E30" s="16">
        <v>54</v>
      </c>
      <c r="F30" s="16">
        <v>95</v>
      </c>
      <c r="G30" s="16">
        <v>231</v>
      </c>
      <c r="H30" s="16">
        <v>261</v>
      </c>
      <c r="I30" s="16">
        <v>162</v>
      </c>
      <c r="J30" s="16">
        <v>60</v>
      </c>
      <c r="K30" s="16">
        <v>7</v>
      </c>
      <c r="L30" s="16">
        <v>962</v>
      </c>
      <c r="N30" s="21">
        <f>IF('Population 2021'!C30=0,0,C30/'Population 2021'!C30)</f>
        <v>2.4594195769798328E-3</v>
      </c>
      <c r="O30" s="21">
        <f>IF('Population 2021'!D30=0,0,D30/'Population 2021'!D30)</f>
        <v>9.2866188265090764E-3</v>
      </c>
      <c r="P30" s="21">
        <f>IF('Population 2021'!E30=0,0,E30/'Population 2021'!E30)</f>
        <v>8.6275762901421946E-3</v>
      </c>
      <c r="Q30" s="21">
        <f>IF('Population 2021'!F30=0,0,F30/'Population 2021'!F30)</f>
        <v>2.0264505119453925E-2</v>
      </c>
      <c r="R30" s="21">
        <f>IF('Population 2021'!G30=0,0,G30/'Population 2021'!G30)</f>
        <v>6.7781690140845077E-2</v>
      </c>
      <c r="S30" s="21">
        <f>IF('Population 2021'!H30=0,0,H30/'Population 2021'!H30)</f>
        <v>0.12608695652173912</v>
      </c>
      <c r="T30" s="21">
        <f>IF('Population 2021'!I30=0,0,I30/'Population 2021'!I30)</f>
        <v>0.1605550049554014</v>
      </c>
      <c r="U30" s="21">
        <f>IF('Population 2021'!J30=0,0,J30/'Population 2021'!J30)</f>
        <v>0.21818181818181817</v>
      </c>
      <c r="V30" s="21">
        <f>IF('Population 2021'!K30=0,0,K30/'Population 2021'!K30)</f>
        <v>0.17499999999999999</v>
      </c>
      <c r="X30" s="23">
        <f t="shared" si="0"/>
        <v>278.45714445989898</v>
      </c>
      <c r="Y30" s="23">
        <f t="shared" si="1"/>
        <v>548.91853019540133</v>
      </c>
    </row>
    <row r="31" spans="2:25" x14ac:dyDescent="0.3">
      <c r="B31" s="15" t="s">
        <v>50</v>
      </c>
      <c r="C31" s="16">
        <v>34</v>
      </c>
      <c r="D31" s="16">
        <v>53</v>
      </c>
      <c r="E31" s="16">
        <v>106</v>
      </c>
      <c r="F31" s="16">
        <v>178</v>
      </c>
      <c r="G31" s="16">
        <v>380</v>
      </c>
      <c r="H31" s="16">
        <v>473</v>
      </c>
      <c r="I31" s="16">
        <v>391</v>
      </c>
      <c r="J31" s="16">
        <v>125</v>
      </c>
      <c r="K31" s="16">
        <v>24</v>
      </c>
      <c r="L31" s="16">
        <v>1762</v>
      </c>
      <c r="N31" s="21">
        <f>IF('Population 2021'!C31=0,0,C31/'Population 2021'!C31)</f>
        <v>2.1065675340768276E-3</v>
      </c>
      <c r="O31" s="21">
        <f>IF('Population 2021'!D31=0,0,D31/'Population 2021'!D31)</f>
        <v>3.4259857789269554E-3</v>
      </c>
      <c r="P31" s="21">
        <f>IF('Population 2021'!E31=0,0,E31/'Population 2021'!E31)</f>
        <v>7.4569117129792469E-3</v>
      </c>
      <c r="Q31" s="21">
        <f>IF('Population 2021'!F31=0,0,F31/'Population 2021'!F31)</f>
        <v>1.7970721857647653E-2</v>
      </c>
      <c r="R31" s="21">
        <f>IF('Population 2021'!G31=0,0,G31/'Population 2021'!G31)</f>
        <v>5.5882352941176473E-2</v>
      </c>
      <c r="S31" s="21">
        <f>IF('Population 2021'!H31=0,0,H31/'Population 2021'!H31)</f>
        <v>0.11621621621621622</v>
      </c>
      <c r="T31" s="21">
        <f>IF('Population 2021'!I31=0,0,I31/'Population 2021'!I31)</f>
        <v>0.1837406015037594</v>
      </c>
      <c r="U31" s="21">
        <f>IF('Population 2021'!J31=0,0,J31/'Population 2021'!J31)</f>
        <v>0.21150592216582065</v>
      </c>
      <c r="V31" s="21">
        <f>IF('Population 2021'!K31=0,0,K31/'Population 2021'!K31)</f>
        <v>0.39344262295081966</v>
      </c>
      <c r="X31" s="23">
        <f t="shared" si="0"/>
        <v>248.64648844849847</v>
      </c>
      <c r="Y31" s="23">
        <f t="shared" si="1"/>
        <v>490.15321636702788</v>
      </c>
    </row>
    <row r="32" spans="2:25" x14ac:dyDescent="0.3">
      <c r="B32" s="15" t="s">
        <v>51</v>
      </c>
      <c r="C32" s="16">
        <v>5</v>
      </c>
      <c r="D32" s="16">
        <v>12</v>
      </c>
      <c r="E32" s="16">
        <v>20</v>
      </c>
      <c r="F32" s="16">
        <v>37</v>
      </c>
      <c r="G32" s="16">
        <v>76</v>
      </c>
      <c r="H32" s="16">
        <v>124</v>
      </c>
      <c r="I32" s="16">
        <v>100</v>
      </c>
      <c r="J32" s="16">
        <v>35</v>
      </c>
      <c r="K32" s="16">
        <v>3</v>
      </c>
      <c r="L32" s="16">
        <v>410</v>
      </c>
      <c r="N32" s="21">
        <f>IF('Population 2021'!C32=0,0,C32/'Population 2021'!C32)</f>
        <v>1.1936022917164002E-3</v>
      </c>
      <c r="O32" s="21">
        <f>IF('Population 2021'!D32=0,0,D32/'Population 2021'!D32)</f>
        <v>3.133159268929504E-3</v>
      </c>
      <c r="P32" s="21">
        <f>IF('Population 2021'!E32=0,0,E32/'Population 2021'!E32)</f>
        <v>5.9101654846335696E-3</v>
      </c>
      <c r="Q32" s="21">
        <f>IF('Population 2021'!F32=0,0,F32/'Population 2021'!F32)</f>
        <v>1.4883346741753822E-2</v>
      </c>
      <c r="R32" s="21">
        <f>IF('Population 2021'!G32=0,0,G32/'Population 2021'!G32)</f>
        <v>4.2865200225606317E-2</v>
      </c>
      <c r="S32" s="21">
        <f>IF('Population 2021'!H32=0,0,H32/'Population 2021'!H32)</f>
        <v>0.12265084075173097</v>
      </c>
      <c r="T32" s="21">
        <f>IF('Population 2021'!I32=0,0,I32/'Population 2021'!I32)</f>
        <v>0.20618556701030927</v>
      </c>
      <c r="U32" s="21">
        <f>IF('Population 2021'!J32=0,0,J32/'Population 2021'!J32)</f>
        <v>0.23809523809523808</v>
      </c>
      <c r="V32" s="21">
        <f>IF('Population 2021'!K32=0,0,K32/'Population 2021'!K32)</f>
        <v>0.25</v>
      </c>
      <c r="X32" s="23">
        <f t="shared" si="0"/>
        <v>236.04925692080414</v>
      </c>
      <c r="Y32" s="23">
        <f t="shared" si="1"/>
        <v>465.32047656383367</v>
      </c>
    </row>
    <row r="33" spans="2:25" x14ac:dyDescent="0.3">
      <c r="B33" s="15" t="s">
        <v>52</v>
      </c>
      <c r="C33" s="16">
        <v>3</v>
      </c>
      <c r="D33" s="16">
        <v>0</v>
      </c>
      <c r="E33" s="16">
        <v>9</v>
      </c>
      <c r="F33" s="16">
        <v>17</v>
      </c>
      <c r="G33" s="16">
        <v>29</v>
      </c>
      <c r="H33" s="16">
        <v>46</v>
      </c>
      <c r="I33" s="16">
        <v>28</v>
      </c>
      <c r="J33" s="16">
        <v>12</v>
      </c>
      <c r="K33" s="16">
        <v>0</v>
      </c>
      <c r="L33" s="16">
        <v>146</v>
      </c>
      <c r="N33" s="21">
        <f>IF('Population 2021'!C33=0,0,C33/'Population 2021'!C33)</f>
        <v>1.976284584980237E-3</v>
      </c>
      <c r="O33" s="21">
        <f>IF('Population 2021'!D33=0,0,D33/'Population 2021'!D33)</f>
        <v>0</v>
      </c>
      <c r="P33" s="21">
        <f>IF('Population 2021'!E33=0,0,E33/'Population 2021'!E33)</f>
        <v>6.8807339449541288E-3</v>
      </c>
      <c r="Q33" s="21">
        <f>IF('Population 2021'!F33=0,0,F33/'Population 2021'!F33)</f>
        <v>2.0807833537331701E-2</v>
      </c>
      <c r="R33" s="21">
        <f>IF('Population 2021'!G33=0,0,G33/'Population 2021'!G33)</f>
        <v>5.9183673469387757E-2</v>
      </c>
      <c r="S33" s="21">
        <f>IF('Population 2021'!H33=0,0,H33/'Population 2021'!H33)</f>
        <v>0.1619718309859155</v>
      </c>
      <c r="T33" s="21">
        <f>IF('Population 2021'!I33=0,0,I33/'Population 2021'!I33)</f>
        <v>0.2074074074074074</v>
      </c>
      <c r="U33" s="21">
        <f>IF('Population 2021'!J33=0,0,J33/'Population 2021'!J33)</f>
        <v>0.2857142857142857</v>
      </c>
      <c r="V33" s="21">
        <f>IF('Population 2021'!K33=0,0,K33/'Population 2021'!K33)</f>
        <v>0</v>
      </c>
      <c r="X33" s="23">
        <f t="shared" si="0"/>
        <v>284.96126913007851</v>
      </c>
      <c r="Y33" s="23">
        <f t="shared" si="1"/>
        <v>561.74001682339747</v>
      </c>
    </row>
    <row r="34" spans="2:25" x14ac:dyDescent="0.3">
      <c r="B34" s="15" t="s">
        <v>53</v>
      </c>
      <c r="C34" s="16">
        <v>3</v>
      </c>
      <c r="D34" s="16">
        <v>3</v>
      </c>
      <c r="E34" s="16">
        <v>0</v>
      </c>
      <c r="F34" s="16">
        <v>3</v>
      </c>
      <c r="G34" s="16">
        <v>11</v>
      </c>
      <c r="H34" s="16">
        <v>28</v>
      </c>
      <c r="I34" s="16">
        <v>24</v>
      </c>
      <c r="J34" s="16">
        <v>11</v>
      </c>
      <c r="K34" s="16">
        <v>5</v>
      </c>
      <c r="L34" s="16">
        <v>92</v>
      </c>
      <c r="N34" s="21">
        <f>IF('Population 2021'!C34=0,0,C34/'Population 2021'!C34)</f>
        <v>6.1099796334012219E-3</v>
      </c>
      <c r="O34" s="21">
        <f>IF('Population 2021'!D34=0,0,D34/'Population 2021'!D34)</f>
        <v>7.2289156626506026E-3</v>
      </c>
      <c r="P34" s="21">
        <f>IF('Population 2021'!E34=0,0,E34/'Population 2021'!E34)</f>
        <v>0</v>
      </c>
      <c r="Q34" s="21">
        <f>IF('Population 2021'!F34=0,0,F34/'Population 2021'!F34)</f>
        <v>9.5541401273885346E-3</v>
      </c>
      <c r="R34" s="21">
        <f>IF('Population 2021'!G34=0,0,G34/'Population 2021'!G34)</f>
        <v>4.9107142857142856E-2</v>
      </c>
      <c r="S34" s="21">
        <f>IF('Population 2021'!H34=0,0,H34/'Population 2021'!H34)</f>
        <v>0.17177914110429449</v>
      </c>
      <c r="T34" s="21">
        <f>IF('Population 2021'!I34=0,0,I34/'Population 2021'!I34)</f>
        <v>0.27586206896551724</v>
      </c>
      <c r="U34" s="21">
        <f>IF('Population 2021'!J34=0,0,J34/'Population 2021'!J34)</f>
        <v>0.39285714285714285</v>
      </c>
      <c r="V34" s="21">
        <f>IF('Population 2021'!K34=0,0,K34/'Population 2021'!K34)</f>
        <v>1.6666666666666667</v>
      </c>
      <c r="X34" s="23">
        <f t="shared" si="0"/>
        <v>323.3267993748338</v>
      </c>
      <c r="Y34" s="23">
        <f t="shared" si="1"/>
        <v>637.36943015005431</v>
      </c>
    </row>
    <row r="35" spans="2:25" x14ac:dyDescent="0.3">
      <c r="B35" s="15" t="s">
        <v>54</v>
      </c>
      <c r="C35" s="16">
        <v>12</v>
      </c>
      <c r="D35" s="16">
        <v>19</v>
      </c>
      <c r="E35" s="16">
        <v>33</v>
      </c>
      <c r="F35" s="16">
        <v>64</v>
      </c>
      <c r="G35" s="16">
        <v>128</v>
      </c>
      <c r="H35" s="16">
        <v>178</v>
      </c>
      <c r="I35" s="16">
        <v>101</v>
      </c>
      <c r="J35" s="16">
        <v>36</v>
      </c>
      <c r="K35" s="16">
        <v>0</v>
      </c>
      <c r="L35" s="16">
        <v>575</v>
      </c>
      <c r="N35" s="21">
        <f>IF('Population 2021'!C35=0,0,C35/'Population 2021'!C35)</f>
        <v>2.258610954263128E-3</v>
      </c>
      <c r="O35" s="21">
        <f>IF('Population 2021'!D35=0,0,D35/'Population 2021'!D35)</f>
        <v>4.3668122270742356E-3</v>
      </c>
      <c r="P35" s="21">
        <f>IF('Population 2021'!E35=0,0,E35/'Population 2021'!E35)</f>
        <v>8.9213300892133016E-3</v>
      </c>
      <c r="Q35" s="21">
        <f>IF('Population 2021'!F35=0,0,F35/'Population 2021'!F35)</f>
        <v>2.4634334103156273E-2</v>
      </c>
      <c r="R35" s="21">
        <f>IF('Population 2021'!G35=0,0,G35/'Population 2021'!G35)</f>
        <v>6.5641025641025641E-2</v>
      </c>
      <c r="S35" s="21">
        <f>IF('Population 2021'!H35=0,0,H35/'Population 2021'!H35)</f>
        <v>0.13433962264150942</v>
      </c>
      <c r="T35" s="21">
        <f>IF('Population 2021'!I35=0,0,I35/'Population 2021'!I35)</f>
        <v>0.16449511400651465</v>
      </c>
      <c r="U35" s="21">
        <f>IF('Population 2021'!J35=0,0,J35/'Population 2021'!J35)</f>
        <v>0.22929936305732485</v>
      </c>
      <c r="V35" s="21">
        <f>IF('Population 2021'!K35=0,0,K35/'Population 2021'!K35)</f>
        <v>0</v>
      </c>
      <c r="X35" s="23">
        <f t="shared" si="0"/>
        <v>276.1254399928244</v>
      </c>
      <c r="Y35" s="23">
        <f t="shared" si="1"/>
        <v>544.32207499796266</v>
      </c>
    </row>
    <row r="36" spans="2:25" x14ac:dyDescent="0.3">
      <c r="B36" s="15" t="s">
        <v>55</v>
      </c>
      <c r="C36" s="16">
        <v>11</v>
      </c>
      <c r="D36" s="16">
        <v>3</v>
      </c>
      <c r="E36" s="16">
        <v>8</v>
      </c>
      <c r="F36" s="16">
        <v>11</v>
      </c>
      <c r="G36" s="16">
        <v>36</v>
      </c>
      <c r="H36" s="16">
        <v>36</v>
      </c>
      <c r="I36" s="16">
        <v>19</v>
      </c>
      <c r="J36" s="16">
        <v>7</v>
      </c>
      <c r="K36" s="16">
        <v>0</v>
      </c>
      <c r="L36" s="16">
        <v>123</v>
      </c>
      <c r="N36" s="21">
        <f>IF('Population 2021'!C36=0,0,C36/'Population 2021'!C36)</f>
        <v>7.8627591136526086E-3</v>
      </c>
      <c r="O36" s="21">
        <f>IF('Population 2021'!D36=0,0,D36/'Population 2021'!D36)</f>
        <v>2.5188916876574307E-3</v>
      </c>
      <c r="P36" s="21">
        <f>IF('Population 2021'!E36=0,0,E36/'Population 2021'!E36)</f>
        <v>7.4280408542246983E-3</v>
      </c>
      <c r="Q36" s="21">
        <f>IF('Population 2021'!F36=0,0,F36/'Population 2021'!F36)</f>
        <v>1.3647642679900745E-2</v>
      </c>
      <c r="R36" s="21">
        <f>IF('Population 2021'!G36=0,0,G36/'Population 2021'!G36)</f>
        <v>5.834683954619125E-2</v>
      </c>
      <c r="S36" s="21">
        <f>IF('Population 2021'!H36=0,0,H36/'Population 2021'!H36)</f>
        <v>0.09</v>
      </c>
      <c r="T36" s="21">
        <f>IF('Population 2021'!I36=0,0,I36/'Population 2021'!I36)</f>
        <v>9.1787439613526575E-2</v>
      </c>
      <c r="U36" s="21">
        <f>IF('Population 2021'!J36=0,0,J36/'Population 2021'!J36)</f>
        <v>0.17073170731707318</v>
      </c>
      <c r="V36" s="21">
        <f>IF('Population 2021'!K36=0,0,K36/'Population 2021'!K36)</f>
        <v>0</v>
      </c>
      <c r="X36" s="23">
        <f t="shared" si="0"/>
        <v>213.10905453758258</v>
      </c>
      <c r="Y36" s="23">
        <f t="shared" si="1"/>
        <v>420.09878832520974</v>
      </c>
    </row>
    <row r="37" spans="2:25" x14ac:dyDescent="0.3">
      <c r="B37" s="15" t="s">
        <v>56</v>
      </c>
      <c r="C37" s="16">
        <v>29</v>
      </c>
      <c r="D37" s="16">
        <v>40</v>
      </c>
      <c r="E37" s="16">
        <v>61</v>
      </c>
      <c r="F37" s="16">
        <v>79</v>
      </c>
      <c r="G37" s="16">
        <v>114</v>
      </c>
      <c r="H37" s="16">
        <v>111</v>
      </c>
      <c r="I37" s="16">
        <v>56</v>
      </c>
      <c r="J37" s="16">
        <v>16</v>
      </c>
      <c r="K37" s="16">
        <v>4</v>
      </c>
      <c r="L37" s="16">
        <v>507</v>
      </c>
      <c r="N37" s="21">
        <f>IF('Population 2021'!C37=0,0,C37/'Population 2021'!C37)</f>
        <v>2.5946139393397153E-3</v>
      </c>
      <c r="O37" s="21">
        <f>IF('Population 2021'!D37=0,0,D37/'Population 2021'!D37)</f>
        <v>4.4672771945499217E-3</v>
      </c>
      <c r="P37" s="21">
        <f>IF('Population 2021'!E37=0,0,E37/'Population 2021'!E37)</f>
        <v>8.3515881708652786E-3</v>
      </c>
      <c r="Q37" s="21">
        <f>IF('Population 2021'!F37=0,0,F37/'Population 2021'!F37)</f>
        <v>1.617195496417605E-2</v>
      </c>
      <c r="R37" s="21">
        <f>IF('Population 2021'!G37=0,0,G37/'Population 2021'!G37)</f>
        <v>3.7911539740605252E-2</v>
      </c>
      <c r="S37" s="21">
        <f>IF('Population 2021'!H37=0,0,H37/'Population 2021'!H37)</f>
        <v>6.6586682663467303E-2</v>
      </c>
      <c r="T37" s="21">
        <f>IF('Population 2021'!I37=0,0,I37/'Population 2021'!I37)</f>
        <v>8.4848484848484854E-2</v>
      </c>
      <c r="U37" s="21">
        <f>IF('Population 2021'!J37=0,0,J37/'Population 2021'!J37)</f>
        <v>0.12903225806451613</v>
      </c>
      <c r="V37" s="21">
        <f>IF('Population 2021'!K37=0,0,K37/'Population 2021'!K37)</f>
        <v>0.26666666666666666</v>
      </c>
      <c r="X37" s="23">
        <f t="shared" si="0"/>
        <v>166.70826103374216</v>
      </c>
      <c r="Y37" s="23">
        <f t="shared" si="1"/>
        <v>328.62957707752918</v>
      </c>
    </row>
    <row r="38" spans="2:25" x14ac:dyDescent="0.3">
      <c r="B38" s="15" t="s">
        <v>57</v>
      </c>
      <c r="C38" s="16">
        <v>0</v>
      </c>
      <c r="D38" s="16">
        <v>0</v>
      </c>
      <c r="E38" s="16">
        <v>5</v>
      </c>
      <c r="F38" s="16">
        <v>8</v>
      </c>
      <c r="G38" s="16">
        <v>11</v>
      </c>
      <c r="H38" s="16">
        <v>32</v>
      </c>
      <c r="I38" s="16">
        <v>32</v>
      </c>
      <c r="J38" s="16">
        <v>13</v>
      </c>
      <c r="K38" s="16">
        <v>0</v>
      </c>
      <c r="L38" s="16">
        <v>98</v>
      </c>
      <c r="N38" s="21">
        <f>IF('Population 2021'!C38=0,0,C38/'Population 2021'!C38)</f>
        <v>0</v>
      </c>
      <c r="O38" s="21">
        <f>IF('Population 2021'!D38=0,0,D38/'Population 2021'!D38)</f>
        <v>0</v>
      </c>
      <c r="P38" s="21">
        <f>IF('Population 2021'!E38=0,0,E38/'Population 2021'!E38)</f>
        <v>4.248088360237893E-3</v>
      </c>
      <c r="Q38" s="21">
        <f>IF('Population 2021'!F38=0,0,F38/'Population 2021'!F38)</f>
        <v>1.034928848641656E-2</v>
      </c>
      <c r="R38" s="21">
        <f>IF('Population 2021'!G38=0,0,G38/'Population 2021'!G38)</f>
        <v>2.4017467248908297E-2</v>
      </c>
      <c r="S38" s="21">
        <f>IF('Population 2021'!H38=0,0,H38/'Population 2021'!H38)</f>
        <v>0.13559322033898305</v>
      </c>
      <c r="T38" s="21">
        <f>IF('Population 2021'!I38=0,0,I38/'Population 2021'!I38)</f>
        <v>0.25</v>
      </c>
      <c r="U38" s="21">
        <f>IF('Population 2021'!J38=0,0,J38/'Population 2021'!J38)</f>
        <v>0.41935483870967744</v>
      </c>
      <c r="V38" s="21">
        <f>IF('Population 2021'!K38=0,0,K38/'Population 2021'!K38)</f>
        <v>0</v>
      </c>
      <c r="X38" s="23">
        <f t="shared" si="0"/>
        <v>227.23902325978281</v>
      </c>
      <c r="Y38" s="23">
        <f t="shared" si="1"/>
        <v>447.95299072946563</v>
      </c>
    </row>
    <row r="39" spans="2:25" x14ac:dyDescent="0.3">
      <c r="B39" s="15" t="s">
        <v>58</v>
      </c>
      <c r="C39" s="16">
        <v>22</v>
      </c>
      <c r="D39" s="16">
        <v>21</v>
      </c>
      <c r="E39" s="16">
        <v>64</v>
      </c>
      <c r="F39" s="16">
        <v>104</v>
      </c>
      <c r="G39" s="16">
        <v>197</v>
      </c>
      <c r="H39" s="16">
        <v>242</v>
      </c>
      <c r="I39" s="16">
        <v>212</v>
      </c>
      <c r="J39" s="16">
        <v>78</v>
      </c>
      <c r="K39" s="16">
        <v>15</v>
      </c>
      <c r="L39" s="16">
        <v>958</v>
      </c>
      <c r="N39" s="21">
        <f>IF('Population 2021'!C39=0,0,C39/'Population 2021'!C39)</f>
        <v>2.387152777777778E-3</v>
      </c>
      <c r="O39" s="21">
        <f>IF('Population 2021'!D39=0,0,D39/'Population 2021'!D39)</f>
        <v>2.5990099009900991E-3</v>
      </c>
      <c r="P39" s="21">
        <f>IF('Population 2021'!E39=0,0,E39/'Population 2021'!E39)</f>
        <v>8.7587245107431239E-3</v>
      </c>
      <c r="Q39" s="21">
        <f>IF('Population 2021'!F39=0,0,F39/'Population 2021'!F39)</f>
        <v>1.889878248228239E-2</v>
      </c>
      <c r="R39" s="21">
        <f>IF('Population 2021'!G39=0,0,G39/'Population 2021'!G39)</f>
        <v>4.8834903321764996E-2</v>
      </c>
      <c r="S39" s="21">
        <f>IF('Population 2021'!H39=0,0,H39/'Population 2021'!H39)</f>
        <v>9.2791411042944791E-2</v>
      </c>
      <c r="T39" s="21">
        <f>IF('Population 2021'!I39=0,0,I39/'Population 2021'!I39)</f>
        <v>0.15634218289085547</v>
      </c>
      <c r="U39" s="21">
        <f>IF('Population 2021'!J39=0,0,J39/'Population 2021'!J39)</f>
        <v>0.20967741935483872</v>
      </c>
      <c r="V39" s="21">
        <f>IF('Population 2021'!K39=0,0,K39/'Population 2021'!K39)</f>
        <v>0.23076923076923078</v>
      </c>
      <c r="X39" s="23">
        <f t="shared" si="0"/>
        <v>218.67770837847078</v>
      </c>
      <c r="Y39" s="23">
        <f t="shared" si="1"/>
        <v>431.07619487527774</v>
      </c>
    </row>
    <row r="40" spans="2:25" x14ac:dyDescent="0.3">
      <c r="B40" s="15" t="s">
        <v>59</v>
      </c>
      <c r="C40" s="16">
        <v>24</v>
      </c>
      <c r="D40" s="16">
        <v>22</v>
      </c>
      <c r="E40" s="16">
        <v>53</v>
      </c>
      <c r="F40" s="16">
        <v>68</v>
      </c>
      <c r="G40" s="16">
        <v>125</v>
      </c>
      <c r="H40" s="16">
        <v>200</v>
      </c>
      <c r="I40" s="16">
        <v>153</v>
      </c>
      <c r="J40" s="16">
        <v>55</v>
      </c>
      <c r="K40" s="16">
        <v>7</v>
      </c>
      <c r="L40" s="16">
        <v>698</v>
      </c>
      <c r="N40" s="21">
        <f>IF('Population 2021'!C40=0,0,C40/'Population 2021'!C40)</f>
        <v>2.4210632502774136E-3</v>
      </c>
      <c r="O40" s="21">
        <f>IF('Population 2021'!D40=0,0,D40/'Population 2021'!D40)</f>
        <v>2.5527964724994198E-3</v>
      </c>
      <c r="P40" s="21">
        <f>IF('Population 2021'!E40=0,0,E40/'Population 2021'!E40)</f>
        <v>7.1805988348462267E-3</v>
      </c>
      <c r="Q40" s="21">
        <f>IF('Population 2021'!F40=0,0,F40/'Population 2021'!F40)</f>
        <v>1.3193636010865347E-2</v>
      </c>
      <c r="R40" s="21">
        <f>IF('Population 2021'!G40=0,0,G40/'Population 2021'!G40)</f>
        <v>3.340459647247461E-2</v>
      </c>
      <c r="S40" s="21">
        <f>IF('Population 2021'!H40=0,0,H40/'Population 2021'!H40)</f>
        <v>9.2936802973977689E-2</v>
      </c>
      <c r="T40" s="21">
        <f>IF('Population 2021'!I40=0,0,I40/'Population 2021'!I40)</f>
        <v>0.1455756422454805</v>
      </c>
      <c r="U40" s="21">
        <f>IF('Population 2021'!J40=0,0,J40/'Population 2021'!J40)</f>
        <v>0.1870748299319728</v>
      </c>
      <c r="V40" s="21">
        <f>IF('Population 2021'!K40=0,0,K40/'Population 2021'!K40)</f>
        <v>0.15217391304347827</v>
      </c>
      <c r="X40" s="23">
        <f t="shared" si="0"/>
        <v>188.37238707968302</v>
      </c>
      <c r="Y40" s="23">
        <f t="shared" si="1"/>
        <v>371.33575454038947</v>
      </c>
    </row>
    <row r="41" spans="2:25" x14ac:dyDescent="0.3">
      <c r="B41" s="15" t="s">
        <v>60</v>
      </c>
      <c r="C41" s="16">
        <v>16</v>
      </c>
      <c r="D41" s="16">
        <v>18</v>
      </c>
      <c r="E41" s="16">
        <v>32</v>
      </c>
      <c r="F41" s="16">
        <v>64</v>
      </c>
      <c r="G41" s="16">
        <v>125</v>
      </c>
      <c r="H41" s="16">
        <v>176</v>
      </c>
      <c r="I41" s="16">
        <v>115</v>
      </c>
      <c r="J41" s="16">
        <v>29</v>
      </c>
      <c r="K41" s="16">
        <v>3</v>
      </c>
      <c r="L41" s="16">
        <v>578</v>
      </c>
      <c r="N41" s="21">
        <f>IF('Population 2021'!C41=0,0,C41/'Population 2021'!C41)</f>
        <v>2.9928918817807705E-3</v>
      </c>
      <c r="O41" s="21">
        <f>IF('Population 2021'!D41=0,0,D41/'Population 2021'!D41)</f>
        <v>3.6429872495446266E-3</v>
      </c>
      <c r="P41" s="21">
        <f>IF('Population 2021'!E41=0,0,E41/'Population 2021'!E41)</f>
        <v>7.3126142595978062E-3</v>
      </c>
      <c r="Q41" s="21">
        <f>IF('Population 2021'!F41=0,0,F41/'Population 2021'!F41)</f>
        <v>2.1433355659745478E-2</v>
      </c>
      <c r="R41" s="21">
        <f>IF('Population 2021'!G41=0,0,G41/'Population 2021'!G41)</f>
        <v>6.0153994225216556E-2</v>
      </c>
      <c r="S41" s="21">
        <f>IF('Population 2021'!H41=0,0,H41/'Population 2021'!H41)</f>
        <v>0.15120274914089346</v>
      </c>
      <c r="T41" s="21">
        <f>IF('Population 2021'!I41=0,0,I41/'Population 2021'!I41)</f>
        <v>0.18821603927986907</v>
      </c>
      <c r="U41" s="21">
        <f>IF('Population 2021'!J41=0,0,J41/'Population 2021'!J41)</f>
        <v>0.19333333333333333</v>
      </c>
      <c r="V41" s="21">
        <f>IF('Population 2021'!K41=0,0,K41/'Population 2021'!K41)</f>
        <v>0.16666666666666666</v>
      </c>
      <c r="X41" s="23">
        <f t="shared" si="0"/>
        <v>281.41696069611976</v>
      </c>
      <c r="Y41" s="23">
        <f t="shared" si="1"/>
        <v>554.75317301336929</v>
      </c>
    </row>
    <row r="42" spans="2:25" x14ac:dyDescent="0.3">
      <c r="B42" s="15" t="s">
        <v>61</v>
      </c>
      <c r="C42" s="16">
        <v>0</v>
      </c>
      <c r="D42" s="16">
        <v>3</v>
      </c>
      <c r="E42" s="16">
        <v>0</v>
      </c>
      <c r="F42" s="16">
        <v>3</v>
      </c>
      <c r="G42" s="16">
        <v>14</v>
      </c>
      <c r="H42" s="16">
        <v>10</v>
      </c>
      <c r="I42" s="16">
        <v>8</v>
      </c>
      <c r="J42" s="16">
        <v>3</v>
      </c>
      <c r="K42" s="16">
        <v>0</v>
      </c>
      <c r="L42" s="16">
        <v>45</v>
      </c>
      <c r="N42" s="21">
        <f>IF('Population 2021'!C42=0,0,C42/'Population 2021'!C42)</f>
        <v>0</v>
      </c>
      <c r="O42" s="21">
        <f>IF('Population 2021'!D42=0,0,D42/'Population 2021'!D42)</f>
        <v>4.418262150220913E-3</v>
      </c>
      <c r="P42" s="21">
        <f>IF('Population 2021'!E42=0,0,E42/'Population 2021'!E42)</f>
        <v>0</v>
      </c>
      <c r="Q42" s="21">
        <f>IF('Population 2021'!F42=0,0,F42/'Population 2021'!F42)</f>
        <v>7.481296758104738E-3</v>
      </c>
      <c r="R42" s="21">
        <f>IF('Population 2021'!G42=0,0,G42/'Population 2021'!G42)</f>
        <v>5.737704918032787E-2</v>
      </c>
      <c r="S42" s="21">
        <f>IF('Population 2021'!H42=0,0,H42/'Population 2021'!H42)</f>
        <v>5.4945054945054944E-2</v>
      </c>
      <c r="T42" s="21">
        <f>IF('Population 2021'!I42=0,0,I42/'Population 2021'!I42)</f>
        <v>9.1954022988505746E-2</v>
      </c>
      <c r="U42" s="21">
        <f>IF('Population 2021'!J42=0,0,J42/'Population 2021'!J42)</f>
        <v>8.3333333333333329E-2</v>
      </c>
      <c r="V42" s="21">
        <f>IF('Population 2021'!K42=0,0,K42/'Population 2021'!K42)</f>
        <v>0</v>
      </c>
      <c r="X42" s="23">
        <f t="shared" si="0"/>
        <v>145.85330964790504</v>
      </c>
      <c r="Y42" s="23">
        <f t="shared" si="1"/>
        <v>287.51851388604814</v>
      </c>
    </row>
    <row r="43" spans="2:25" x14ac:dyDescent="0.3">
      <c r="B43" s="15" t="s">
        <v>62</v>
      </c>
      <c r="C43" s="16">
        <v>4</v>
      </c>
      <c r="D43" s="16">
        <v>9</v>
      </c>
      <c r="E43" s="16">
        <v>15</v>
      </c>
      <c r="F43" s="16">
        <v>24</v>
      </c>
      <c r="G43" s="16">
        <v>52</v>
      </c>
      <c r="H43" s="16">
        <v>68</v>
      </c>
      <c r="I43" s="16">
        <v>57</v>
      </c>
      <c r="J43" s="16">
        <v>18</v>
      </c>
      <c r="K43" s="16">
        <v>3</v>
      </c>
      <c r="L43" s="16">
        <v>246</v>
      </c>
      <c r="N43" s="21">
        <f>IF('Population 2021'!C43=0,0,C43/'Population 2021'!C43)</f>
        <v>1.1655011655011655E-3</v>
      </c>
      <c r="O43" s="21">
        <f>IF('Population 2021'!D43=0,0,D43/'Population 2021'!D43)</f>
        <v>2.9576076240552087E-3</v>
      </c>
      <c r="P43" s="21">
        <f>IF('Population 2021'!E43=0,0,E43/'Population 2021'!E43)</f>
        <v>5.1813471502590676E-3</v>
      </c>
      <c r="Q43" s="21">
        <f>IF('Population 2021'!F43=0,0,F43/'Population 2021'!F43)</f>
        <v>1.2467532467532468E-2</v>
      </c>
      <c r="R43" s="21">
        <f>IF('Population 2021'!G43=0,0,G43/'Population 2021'!G43)</f>
        <v>4.8598130841121495E-2</v>
      </c>
      <c r="S43" s="21">
        <f>IF('Population 2021'!H43=0,0,H43/'Population 2021'!H43)</f>
        <v>0.12274368231046931</v>
      </c>
      <c r="T43" s="21">
        <f>IF('Population 2021'!I43=0,0,I43/'Population 2021'!I43)</f>
        <v>0.22529644268774704</v>
      </c>
      <c r="U43" s="21">
        <f>IF('Population 2021'!J43=0,0,J43/'Population 2021'!J43)</f>
        <v>0.21428571428571427</v>
      </c>
      <c r="V43" s="21">
        <f>IF('Population 2021'!K43=0,0,K43/'Population 2021'!K43)</f>
        <v>0.3</v>
      </c>
      <c r="X43" s="23">
        <f t="shared" si="0"/>
        <v>241.98147852318954</v>
      </c>
      <c r="Y43" s="23">
        <f t="shared" si="1"/>
        <v>477.01457896903793</v>
      </c>
    </row>
    <row r="44" spans="2:25" x14ac:dyDescent="0.3">
      <c r="B44" s="15" t="s">
        <v>63</v>
      </c>
      <c r="C44" s="16">
        <v>11</v>
      </c>
      <c r="D44" s="16">
        <v>20</v>
      </c>
      <c r="E44" s="16">
        <v>27</v>
      </c>
      <c r="F44" s="16">
        <v>88</v>
      </c>
      <c r="G44" s="16">
        <v>199</v>
      </c>
      <c r="H44" s="16">
        <v>245</v>
      </c>
      <c r="I44" s="16">
        <v>183</v>
      </c>
      <c r="J44" s="16">
        <v>92</v>
      </c>
      <c r="K44" s="16">
        <v>8</v>
      </c>
      <c r="L44" s="16">
        <v>873</v>
      </c>
      <c r="N44" s="21">
        <f>IF('Population 2021'!C44=0,0,C44/'Population 2021'!C44)</f>
        <v>1.4375326711970726E-3</v>
      </c>
      <c r="O44" s="21">
        <f>IF('Population 2021'!D44=0,0,D44/'Population 2021'!D44)</f>
        <v>3.0012004801920769E-3</v>
      </c>
      <c r="P44" s="21">
        <f>IF('Population 2021'!E44=0,0,E44/'Population 2021'!E44)</f>
        <v>4.2194092827004216E-3</v>
      </c>
      <c r="Q44" s="21">
        <f>IF('Population 2021'!F44=0,0,F44/'Population 2021'!F44)</f>
        <v>1.597676107480029E-2</v>
      </c>
      <c r="R44" s="21">
        <f>IF('Population 2021'!G44=0,0,G44/'Population 2021'!G44)</f>
        <v>4.2841765339074273E-2</v>
      </c>
      <c r="S44" s="21">
        <f>IF('Population 2021'!H44=0,0,H44/'Population 2021'!H44)</f>
        <v>8.731290092658589E-2</v>
      </c>
      <c r="T44" s="21">
        <f>IF('Population 2021'!I44=0,0,I44/'Population 2021'!I44)</f>
        <v>0.13357664233576641</v>
      </c>
      <c r="U44" s="21">
        <f>IF('Population 2021'!J44=0,0,J44/'Population 2021'!J44)</f>
        <v>0.27794561933534745</v>
      </c>
      <c r="V44" s="21">
        <f>IF('Population 2021'!K44=0,0,K44/'Population 2021'!K44)</f>
        <v>0.13793103448275862</v>
      </c>
      <c r="X44" s="23">
        <f t="shared" si="0"/>
        <v>193.45786762696596</v>
      </c>
      <c r="Y44" s="23">
        <f t="shared" si="1"/>
        <v>381.36068858460783</v>
      </c>
    </row>
    <row r="45" spans="2:25" x14ac:dyDescent="0.3">
      <c r="B45" s="15" t="s">
        <v>64</v>
      </c>
      <c r="C45" s="16">
        <v>0</v>
      </c>
      <c r="D45" s="16">
        <v>0</v>
      </c>
      <c r="E45" s="16">
        <v>0</v>
      </c>
      <c r="F45" s="16">
        <v>4</v>
      </c>
      <c r="G45" s="16">
        <v>3</v>
      </c>
      <c r="H45" s="16">
        <v>7</v>
      </c>
      <c r="I45" s="16">
        <v>4</v>
      </c>
      <c r="J45" s="16">
        <v>0</v>
      </c>
      <c r="K45" s="16">
        <v>3</v>
      </c>
      <c r="L45" s="16">
        <v>29</v>
      </c>
      <c r="N45" s="21">
        <f>IF('Population 2021'!C45=0,0,C45/'Population 2021'!C45)</f>
        <v>0</v>
      </c>
      <c r="O45" s="21">
        <f>IF('Population 2021'!D45=0,0,D45/'Population 2021'!D45)</f>
        <v>0</v>
      </c>
      <c r="P45" s="21">
        <f>IF('Population 2021'!E45=0,0,E45/'Population 2021'!E45)</f>
        <v>0</v>
      </c>
      <c r="Q45" s="21">
        <f>IF('Population 2021'!F45=0,0,F45/'Population 2021'!F45)</f>
        <v>8.4210526315789472E-3</v>
      </c>
      <c r="R45" s="21">
        <f>IF('Population 2021'!G45=0,0,G45/'Population 2021'!G45)</f>
        <v>1.0526315789473684E-2</v>
      </c>
      <c r="S45" s="21">
        <f>IF('Population 2021'!H45=0,0,H45/'Population 2021'!H45)</f>
        <v>4.72972972972973E-2</v>
      </c>
      <c r="T45" s="21">
        <f>IF('Population 2021'!I45=0,0,I45/'Population 2021'!I45)</f>
        <v>5.8823529411764705E-2</v>
      </c>
      <c r="U45" s="21">
        <f>IF('Population 2021'!J45=0,0,J45/'Population 2021'!J45)</f>
        <v>0</v>
      </c>
      <c r="V45" s="21">
        <f>IF('Population 2021'!K45=0,0,K45/'Population 2021'!K45)</f>
        <v>1</v>
      </c>
      <c r="X45" s="23">
        <f t="shared" si="0"/>
        <v>76.718878864244743</v>
      </c>
      <c r="Y45" s="23">
        <f t="shared" si="1"/>
        <v>151.2348131921066</v>
      </c>
    </row>
    <row r="46" spans="2:25" x14ac:dyDescent="0.3">
      <c r="B46" s="15" t="s">
        <v>65</v>
      </c>
      <c r="C46" s="16">
        <v>13</v>
      </c>
      <c r="D46" s="16">
        <v>10</v>
      </c>
      <c r="E46" s="16">
        <v>22</v>
      </c>
      <c r="F46" s="16">
        <v>36</v>
      </c>
      <c r="G46" s="16">
        <v>73</v>
      </c>
      <c r="H46" s="16">
        <v>81</v>
      </c>
      <c r="I46" s="16">
        <v>56</v>
      </c>
      <c r="J46" s="16">
        <v>36</v>
      </c>
      <c r="K46" s="16">
        <v>7</v>
      </c>
      <c r="L46" s="16">
        <v>330</v>
      </c>
      <c r="N46" s="21">
        <f>IF('Population 2021'!C46=0,0,C46/'Population 2021'!C46)</f>
        <v>3.3188664794485574E-3</v>
      </c>
      <c r="O46" s="21">
        <f>IF('Population 2021'!D46=0,0,D46/'Population 2021'!D46)</f>
        <v>3.3211557622052474E-3</v>
      </c>
      <c r="P46" s="21">
        <f>IF('Population 2021'!E46=0,0,E46/'Population 2021'!E46)</f>
        <v>9.8039215686274508E-3</v>
      </c>
      <c r="Q46" s="21">
        <f>IF('Population 2021'!F46=0,0,F46/'Population 2021'!F46)</f>
        <v>2.4623803009575923E-2</v>
      </c>
      <c r="R46" s="21">
        <f>IF('Population 2021'!G46=0,0,G46/'Population 2021'!G46)</f>
        <v>5.9983566146261297E-2</v>
      </c>
      <c r="S46" s="21">
        <f>IF('Population 2021'!H46=0,0,H46/'Population 2021'!H46)</f>
        <v>0.10163111668757842</v>
      </c>
      <c r="T46" s="21">
        <f>IF('Population 2021'!I46=0,0,I46/'Population 2021'!I46)</f>
        <v>0.13397129186602871</v>
      </c>
      <c r="U46" s="21">
        <f>IF('Population 2021'!J46=0,0,J46/'Population 2021'!J46)</f>
        <v>0.29268292682926828</v>
      </c>
      <c r="V46" s="21">
        <f>IF('Population 2021'!K46=0,0,K46/'Population 2021'!K46)</f>
        <v>1.1666666666666667</v>
      </c>
      <c r="X46" s="23">
        <f t="shared" si="0"/>
        <v>256.45579719581292</v>
      </c>
      <c r="Y46" s="23">
        <f t="shared" si="1"/>
        <v>505.54759343619043</v>
      </c>
    </row>
    <row r="47" spans="2:25" x14ac:dyDescent="0.3">
      <c r="B47" s="15" t="s">
        <v>66</v>
      </c>
      <c r="C47" s="16">
        <v>29</v>
      </c>
      <c r="D47" s="16">
        <v>21</v>
      </c>
      <c r="E47" s="16">
        <v>35</v>
      </c>
      <c r="F47" s="16">
        <v>61</v>
      </c>
      <c r="G47" s="16">
        <v>157</v>
      </c>
      <c r="H47" s="16">
        <v>244</v>
      </c>
      <c r="I47" s="16">
        <v>152</v>
      </c>
      <c r="J47" s="16">
        <v>76</v>
      </c>
      <c r="K47" s="16">
        <v>9</v>
      </c>
      <c r="L47" s="16">
        <v>783</v>
      </c>
      <c r="N47" s="21">
        <f>IF('Population 2021'!C47=0,0,C47/'Population 2021'!C47)</f>
        <v>4.4526331951481651E-3</v>
      </c>
      <c r="O47" s="21">
        <f>IF('Population 2021'!D47=0,0,D47/'Population 2021'!D47)</f>
        <v>3.744650499286733E-3</v>
      </c>
      <c r="P47" s="21">
        <f>IF('Population 2021'!E47=0,0,E47/'Population 2021'!E47)</f>
        <v>6.793478260869565E-3</v>
      </c>
      <c r="Q47" s="21">
        <f>IF('Population 2021'!F47=0,0,F47/'Population 2021'!F47)</f>
        <v>1.5581098339719029E-2</v>
      </c>
      <c r="R47" s="21">
        <f>IF('Population 2021'!G47=0,0,G47/'Population 2021'!G47)</f>
        <v>5.8956064588809615E-2</v>
      </c>
      <c r="S47" s="21">
        <f>IF('Population 2021'!H47=0,0,H47/'Population 2021'!H47)</f>
        <v>0.14071510957324107</v>
      </c>
      <c r="T47" s="21">
        <f>IF('Population 2021'!I47=0,0,I47/'Population 2021'!I47)</f>
        <v>0.17551963048498845</v>
      </c>
      <c r="U47" s="21">
        <f>IF('Population 2021'!J47=0,0,J47/'Population 2021'!J47)</f>
        <v>0.30039525691699603</v>
      </c>
      <c r="V47" s="21">
        <f>IF('Population 2021'!K47=0,0,K47/'Population 2021'!K47)</f>
        <v>0.25714285714285712</v>
      </c>
      <c r="X47" s="23">
        <f t="shared" si="0"/>
        <v>274.30861655838777</v>
      </c>
      <c r="Y47" s="23">
        <f t="shared" si="1"/>
        <v>540.74059731244711</v>
      </c>
    </row>
    <row r="48" spans="2:25" x14ac:dyDescent="0.3">
      <c r="B48" s="15" t="s">
        <v>67</v>
      </c>
      <c r="C48" s="16">
        <v>9</v>
      </c>
      <c r="D48" s="16">
        <v>14</v>
      </c>
      <c r="E48" s="16">
        <v>16</v>
      </c>
      <c r="F48" s="16">
        <v>27</v>
      </c>
      <c r="G48" s="16">
        <v>59</v>
      </c>
      <c r="H48" s="16">
        <v>92</v>
      </c>
      <c r="I48" s="16">
        <v>78</v>
      </c>
      <c r="J48" s="16">
        <v>37</v>
      </c>
      <c r="K48" s="16">
        <v>3</v>
      </c>
      <c r="L48" s="16">
        <v>329</v>
      </c>
      <c r="N48" s="21">
        <f>IF('Population 2021'!C48=0,0,C48/'Population 2021'!C48)</f>
        <v>2.0886516593177072E-3</v>
      </c>
      <c r="O48" s="21">
        <f>IF('Population 2021'!D48=0,0,D48/'Population 2021'!D48)</f>
        <v>3.9603960396039604E-3</v>
      </c>
      <c r="P48" s="21">
        <f>IF('Population 2021'!E48=0,0,E48/'Population 2021'!E48)</f>
        <v>5.2304674730304021E-3</v>
      </c>
      <c r="Q48" s="21">
        <f>IF('Population 2021'!F48=0,0,F48/'Population 2021'!F48)</f>
        <v>1.4128728414442701E-2</v>
      </c>
      <c r="R48" s="21">
        <f>IF('Population 2021'!G48=0,0,G48/'Population 2021'!G48)</f>
        <v>4.7889610389610392E-2</v>
      </c>
      <c r="S48" s="21">
        <f>IF('Population 2021'!H48=0,0,H48/'Population 2021'!H48)</f>
        <v>0.14153846153846153</v>
      </c>
      <c r="T48" s="21">
        <f>IF('Population 2021'!I48=0,0,I48/'Population 2021'!I48)</f>
        <v>0.20051413881748073</v>
      </c>
      <c r="U48" s="21">
        <f>IF('Population 2021'!J48=0,0,J48/'Population 2021'!J48)</f>
        <v>0.2846153846153846</v>
      </c>
      <c r="V48" s="21">
        <f>IF('Population 2021'!K48=0,0,K48/'Population 2021'!K48)</f>
        <v>0.23076923076923078</v>
      </c>
      <c r="X48" s="23">
        <f t="shared" si="0"/>
        <v>257.83324038998313</v>
      </c>
      <c r="Y48" s="23">
        <f t="shared" si="1"/>
        <v>508.26292722673884</v>
      </c>
    </row>
    <row r="49" spans="2:25" x14ac:dyDescent="0.3">
      <c r="B49" s="15" t="s">
        <v>182</v>
      </c>
      <c r="C49" s="16">
        <v>8</v>
      </c>
      <c r="D49" s="16">
        <v>9</v>
      </c>
      <c r="E49" s="16">
        <v>14</v>
      </c>
      <c r="F49" s="16">
        <v>55</v>
      </c>
      <c r="G49" s="16">
        <v>70</v>
      </c>
      <c r="H49" s="16">
        <v>88</v>
      </c>
      <c r="I49" s="16">
        <v>54</v>
      </c>
      <c r="J49" s="16">
        <v>21</v>
      </c>
      <c r="K49" s="16">
        <v>3</v>
      </c>
      <c r="L49" s="16">
        <v>324</v>
      </c>
      <c r="N49" s="21">
        <f>IF('Population 2021'!C49=0,0,C49/'Population 2021'!C49)</f>
        <v>1.1509135376204863E-3</v>
      </c>
      <c r="O49" s="21">
        <f>IF('Population 2021'!D49=0,0,D49/'Population 2021'!D49)</f>
        <v>1.4960106382978723E-3</v>
      </c>
      <c r="P49" s="21">
        <f>IF('Population 2021'!E49=0,0,E49/'Population 2021'!E49)</f>
        <v>2.957954785548278E-3</v>
      </c>
      <c r="Q49" s="21">
        <f>IF('Population 2021'!F49=0,0,F49/'Population 2021'!F49)</f>
        <v>1.9869942196531792E-2</v>
      </c>
      <c r="R49" s="21">
        <f>IF('Population 2021'!G49=0,0,G49/'Population 2021'!G49)</f>
        <v>4.5132172791747263E-2</v>
      </c>
      <c r="S49" s="21">
        <f>IF('Population 2021'!H49=0,0,H49/'Population 2021'!H49)</f>
        <v>0.11843876177658143</v>
      </c>
      <c r="T49" s="21">
        <f>IF('Population 2021'!I49=0,0,I49/'Population 2021'!I49)</f>
        <v>0.16718266253869968</v>
      </c>
      <c r="U49" s="21">
        <f>IF('Population 2021'!J49=0,0,J49/'Population 2021'!J49)</f>
        <v>0.3</v>
      </c>
      <c r="V49" s="21">
        <f>IF('Population 2021'!K49=0,0,K49/'Population 2021'!K49)</f>
        <v>0.1875</v>
      </c>
      <c r="X49" s="23">
        <f t="shared" si="0"/>
        <v>225.69142316400311</v>
      </c>
      <c r="Y49" s="23">
        <f t="shared" si="1"/>
        <v>444.90222910669104</v>
      </c>
    </row>
    <row r="50" spans="2:25" x14ac:dyDescent="0.3">
      <c r="B50" s="15" t="s">
        <v>68</v>
      </c>
      <c r="C50" s="16">
        <v>4</v>
      </c>
      <c r="D50" s="16">
        <v>12</v>
      </c>
      <c r="E50" s="16">
        <v>27</v>
      </c>
      <c r="F50" s="16">
        <v>55</v>
      </c>
      <c r="G50" s="16">
        <v>83</v>
      </c>
      <c r="H50" s="16">
        <v>92</v>
      </c>
      <c r="I50" s="16">
        <v>77</v>
      </c>
      <c r="J50" s="16">
        <v>26</v>
      </c>
      <c r="K50" s="16">
        <v>0</v>
      </c>
      <c r="L50" s="16">
        <v>374</v>
      </c>
      <c r="N50" s="21">
        <f>IF('Population 2021'!C50=0,0,C50/'Population 2021'!C50)</f>
        <v>1.0562450488513335E-3</v>
      </c>
      <c r="O50" s="21">
        <f>IF('Population 2021'!D50=0,0,D50/'Population 2021'!D50)</f>
        <v>3.7890748342279761E-3</v>
      </c>
      <c r="P50" s="21">
        <f>IF('Population 2021'!E50=0,0,E50/'Population 2021'!E50)</f>
        <v>9.1001011122345803E-3</v>
      </c>
      <c r="Q50" s="21">
        <f>IF('Population 2021'!F50=0,0,F50/'Population 2021'!F50)</f>
        <v>2.7568922305764409E-2</v>
      </c>
      <c r="R50" s="21">
        <f>IF('Population 2021'!G50=0,0,G50/'Population 2021'!G50)</f>
        <v>5.485789821546596E-2</v>
      </c>
      <c r="S50" s="21">
        <f>IF('Population 2021'!H50=0,0,H50/'Population 2021'!H50)</f>
        <v>0.1010989010989011</v>
      </c>
      <c r="T50" s="21">
        <f>IF('Population 2021'!I50=0,0,I50/'Population 2021'!I50)</f>
        <v>0.17420814479638008</v>
      </c>
      <c r="U50" s="21">
        <f>IF('Population 2021'!J50=0,0,J50/'Population 2021'!J50)</f>
        <v>0.17218543046357615</v>
      </c>
      <c r="V50" s="21">
        <f>IF('Population 2021'!K50=0,0,K50/'Population 2021'!K50)</f>
        <v>0</v>
      </c>
      <c r="X50" s="23">
        <f t="shared" si="0"/>
        <v>239.81267241619648</v>
      </c>
      <c r="Y50" s="23">
        <f t="shared" si="1"/>
        <v>472.73924294618763</v>
      </c>
    </row>
    <row r="51" spans="2:25" x14ac:dyDescent="0.3">
      <c r="B51" s="15" t="s">
        <v>69</v>
      </c>
      <c r="C51" s="16">
        <v>0</v>
      </c>
      <c r="D51" s="16">
        <v>6</v>
      </c>
      <c r="E51" s="16">
        <v>6</v>
      </c>
      <c r="F51" s="16">
        <v>21</v>
      </c>
      <c r="G51" s="16">
        <v>16</v>
      </c>
      <c r="H51" s="16">
        <v>35</v>
      </c>
      <c r="I51" s="16">
        <v>27</v>
      </c>
      <c r="J51" s="16">
        <v>7</v>
      </c>
      <c r="K51" s="16">
        <v>3</v>
      </c>
      <c r="L51" s="16">
        <v>121</v>
      </c>
      <c r="N51" s="21">
        <f>IF('Population 2021'!C51=0,0,C51/'Population 2021'!C51)</f>
        <v>0</v>
      </c>
      <c r="O51" s="21">
        <f>IF('Population 2021'!D51=0,0,D51/'Population 2021'!D51)</f>
        <v>2.472187886279357E-3</v>
      </c>
      <c r="P51" s="21">
        <f>IF('Population 2021'!E51=0,0,E51/'Population 2021'!E51)</f>
        <v>2.911208151382824E-3</v>
      </c>
      <c r="Q51" s="21">
        <f>IF('Population 2021'!F51=0,0,F51/'Population 2021'!F51)</f>
        <v>1.4978601997146932E-2</v>
      </c>
      <c r="R51" s="21">
        <f>IF('Population 2021'!G51=0,0,G51/'Population 2021'!G51)</f>
        <v>2.0356234096692113E-2</v>
      </c>
      <c r="S51" s="21">
        <f>IF('Population 2021'!H51=0,0,H51/'Population 2021'!H51)</f>
        <v>7.6923076923076927E-2</v>
      </c>
      <c r="T51" s="21">
        <f>IF('Population 2021'!I51=0,0,I51/'Population 2021'!I51)</f>
        <v>0.12272727272727273</v>
      </c>
      <c r="U51" s="21">
        <f>IF('Population 2021'!J51=0,0,J51/'Population 2021'!J51)</f>
        <v>0.14583333333333334</v>
      </c>
      <c r="V51" s="21">
        <f>IF('Population 2021'!K51=0,0,K51/'Population 2021'!K51)</f>
        <v>1</v>
      </c>
      <c r="X51" s="23">
        <f t="shared" si="0"/>
        <v>150.29636070253386</v>
      </c>
      <c r="Y51" s="23">
        <f t="shared" si="1"/>
        <v>296.27703598904702</v>
      </c>
    </row>
    <row r="52" spans="2:25" x14ac:dyDescent="0.3">
      <c r="B52" s="15" t="s">
        <v>70</v>
      </c>
      <c r="C52" s="16">
        <v>3</v>
      </c>
      <c r="D52" s="16">
        <v>5</v>
      </c>
      <c r="E52" s="16">
        <v>15</v>
      </c>
      <c r="F52" s="16">
        <v>32</v>
      </c>
      <c r="G52" s="16">
        <v>40</v>
      </c>
      <c r="H52" s="16">
        <v>71</v>
      </c>
      <c r="I52" s="16">
        <v>52</v>
      </c>
      <c r="J52" s="16">
        <v>11</v>
      </c>
      <c r="K52" s="16">
        <v>0</v>
      </c>
      <c r="L52" s="16">
        <v>234</v>
      </c>
      <c r="N52" s="21">
        <f>IF('Population 2021'!C52=0,0,C52/'Population 2021'!C52)</f>
        <v>1.3100436681222707E-3</v>
      </c>
      <c r="O52" s="21">
        <f>IF('Population 2021'!D52=0,0,D52/'Population 2021'!D52)</f>
        <v>2.1533161068044791E-3</v>
      </c>
      <c r="P52" s="21">
        <f>IF('Population 2021'!E52=0,0,E52/'Population 2021'!E52)</f>
        <v>6.6401062416998674E-3</v>
      </c>
      <c r="Q52" s="21">
        <f>IF('Population 2021'!F52=0,0,F52/'Population 2021'!F52)</f>
        <v>1.9801980198019802E-2</v>
      </c>
      <c r="R52" s="21">
        <f>IF('Population 2021'!G52=0,0,G52/'Population 2021'!G52)</f>
        <v>3.5587188612099648E-2</v>
      </c>
      <c r="S52" s="21">
        <f>IF('Population 2021'!H52=0,0,H52/'Population 2021'!H52)</f>
        <v>0.1104199066874028</v>
      </c>
      <c r="T52" s="21">
        <f>IF('Population 2021'!I52=0,0,I52/'Population 2021'!I52)</f>
        <v>0.17218543046357615</v>
      </c>
      <c r="U52" s="21">
        <f>IF('Population 2021'!J52=0,0,J52/'Population 2021'!J52)</f>
        <v>0.125</v>
      </c>
      <c r="V52" s="21">
        <f>IF('Population 2021'!K52=0,0,K52/'Population 2021'!K52)</f>
        <v>0</v>
      </c>
      <c r="X52" s="23">
        <f t="shared" si="0"/>
        <v>206.56415579137825</v>
      </c>
      <c r="Y52" s="23">
        <f t="shared" si="1"/>
        <v>407.19692435252369</v>
      </c>
    </row>
    <row r="53" spans="2:25" x14ac:dyDescent="0.3">
      <c r="B53" s="15" t="s">
        <v>71</v>
      </c>
      <c r="C53" s="16">
        <v>22</v>
      </c>
      <c r="D53" s="16">
        <v>26</v>
      </c>
      <c r="E53" s="16">
        <v>61</v>
      </c>
      <c r="F53" s="16">
        <v>116</v>
      </c>
      <c r="G53" s="16">
        <v>228</v>
      </c>
      <c r="H53" s="16">
        <v>322</v>
      </c>
      <c r="I53" s="16">
        <v>228</v>
      </c>
      <c r="J53" s="16">
        <v>84</v>
      </c>
      <c r="K53" s="16">
        <v>19</v>
      </c>
      <c r="L53" s="16">
        <v>1103</v>
      </c>
      <c r="N53" s="21">
        <f>IF('Population 2021'!C53=0,0,C53/'Population 2021'!C53)</f>
        <v>2.3406745398446643E-3</v>
      </c>
      <c r="O53" s="21">
        <f>IF('Population 2021'!D53=0,0,D53/'Population 2021'!D53)</f>
        <v>3.0692952425923738E-3</v>
      </c>
      <c r="P53" s="21">
        <f>IF('Population 2021'!E53=0,0,E53/'Population 2021'!E53)</f>
        <v>7.8165043567401341E-3</v>
      </c>
      <c r="Q53" s="21">
        <f>IF('Population 2021'!F53=0,0,F53/'Population 2021'!F53)</f>
        <v>1.7456734386756961E-2</v>
      </c>
      <c r="R53" s="21">
        <f>IF('Population 2021'!G53=0,0,G53/'Population 2021'!G53)</f>
        <v>4.0547750311221771E-2</v>
      </c>
      <c r="S53" s="21">
        <f>IF('Population 2021'!H53=0,0,H53/'Population 2021'!H53)</f>
        <v>8.6512627619559371E-2</v>
      </c>
      <c r="T53" s="21">
        <f>IF('Population 2021'!I53=0,0,I53/'Population 2021'!I53)</f>
        <v>0.1186264308012487</v>
      </c>
      <c r="U53" s="21">
        <f>IF('Population 2021'!J53=0,0,J53/'Population 2021'!J53)</f>
        <v>0.16699801192842942</v>
      </c>
      <c r="V53" s="21">
        <f>IF('Population 2021'!K53=0,0,K53/'Population 2021'!K53)</f>
        <v>0.27941176470588236</v>
      </c>
      <c r="X53" s="23">
        <f t="shared" si="0"/>
        <v>191.14947676514836</v>
      </c>
      <c r="Y53" s="23">
        <f t="shared" si="1"/>
        <v>376.81019115907702</v>
      </c>
    </row>
    <row r="54" spans="2:25" x14ac:dyDescent="0.3">
      <c r="B54" s="15" t="s">
        <v>72</v>
      </c>
      <c r="C54" s="16">
        <v>27</v>
      </c>
      <c r="D54" s="16">
        <v>42</v>
      </c>
      <c r="E54" s="16">
        <v>65</v>
      </c>
      <c r="F54" s="16">
        <v>116</v>
      </c>
      <c r="G54" s="16">
        <v>171</v>
      </c>
      <c r="H54" s="16">
        <v>202</v>
      </c>
      <c r="I54" s="16">
        <v>144</v>
      </c>
      <c r="J54" s="16">
        <v>45</v>
      </c>
      <c r="K54" s="16">
        <v>4</v>
      </c>
      <c r="L54" s="16">
        <v>818</v>
      </c>
      <c r="N54" s="21">
        <f>IF('Population 2021'!C54=0,0,C54/'Population 2021'!C54)</f>
        <v>4.0095040095040092E-3</v>
      </c>
      <c r="O54" s="21">
        <f>IF('Population 2021'!D54=0,0,D54/'Population 2021'!D54)</f>
        <v>7.2802912116484656E-3</v>
      </c>
      <c r="P54" s="21">
        <f>IF('Population 2021'!E54=0,0,E54/'Population 2021'!E54)</f>
        <v>1.2737605330197924E-2</v>
      </c>
      <c r="Q54" s="21">
        <f>IF('Population 2021'!F54=0,0,F54/'Population 2021'!F54)</f>
        <v>3.0216202135972911E-2</v>
      </c>
      <c r="R54" s="21">
        <f>IF('Population 2021'!G54=0,0,G54/'Population 2021'!G54)</f>
        <v>5.5627846454131422E-2</v>
      </c>
      <c r="S54" s="21">
        <f>IF('Population 2021'!H54=0,0,H54/'Population 2021'!H54)</f>
        <v>0.1008991008991009</v>
      </c>
      <c r="T54" s="21">
        <f>IF('Population 2021'!I54=0,0,I54/'Population 2021'!I54)</f>
        <v>0.15078534031413612</v>
      </c>
      <c r="U54" s="21">
        <f>IF('Population 2021'!J54=0,0,J54/'Population 2021'!J54)</f>
        <v>0.15789473684210525</v>
      </c>
      <c r="V54" s="21">
        <f>IF('Population 2021'!K54=0,0,K54/'Population 2021'!K54)</f>
        <v>0.10810810810810811</v>
      </c>
      <c r="X54" s="23">
        <f t="shared" si="0"/>
        <v>259.07658548899417</v>
      </c>
      <c r="Y54" s="23">
        <f t="shared" si="1"/>
        <v>510.71391538722776</v>
      </c>
    </row>
    <row r="55" spans="2:25" x14ac:dyDescent="0.3">
      <c r="B55" s="15" t="s">
        <v>73</v>
      </c>
      <c r="C55" s="16">
        <v>3</v>
      </c>
      <c r="D55" s="16">
        <v>0</v>
      </c>
      <c r="E55" s="16">
        <v>0</v>
      </c>
      <c r="F55" s="16">
        <v>10</v>
      </c>
      <c r="G55" s="16">
        <v>12</v>
      </c>
      <c r="H55" s="16">
        <v>12</v>
      </c>
      <c r="I55" s="16">
        <v>9</v>
      </c>
      <c r="J55" s="16">
        <v>0</v>
      </c>
      <c r="K55" s="16">
        <v>0</v>
      </c>
      <c r="L55" s="16">
        <v>44</v>
      </c>
      <c r="N55" s="21">
        <f>IF('Population 2021'!C55=0,0,C55/'Population 2021'!C55)</f>
        <v>1.3471037269869781E-3</v>
      </c>
      <c r="O55" s="21">
        <f>IF('Population 2021'!D55=0,0,D55/'Population 2021'!D55)</f>
        <v>0</v>
      </c>
      <c r="P55" s="21">
        <f>IF('Population 2021'!E55=0,0,E55/'Population 2021'!E55)</f>
        <v>0</v>
      </c>
      <c r="Q55" s="21">
        <f>IF('Population 2021'!F55=0,0,F55/'Population 2021'!F55)</f>
        <v>8.2576383154417832E-3</v>
      </c>
      <c r="R55" s="21">
        <f>IF('Population 2021'!G55=0,0,G55/'Population 2021'!G55)</f>
        <v>1.8404907975460124E-2</v>
      </c>
      <c r="S55" s="21">
        <f>IF('Population 2021'!H55=0,0,H55/'Population 2021'!H55)</f>
        <v>3.1578947368421054E-2</v>
      </c>
      <c r="T55" s="21">
        <f>IF('Population 2021'!I55=0,0,I55/'Population 2021'!I55)</f>
        <v>4.8913043478260872E-2</v>
      </c>
      <c r="U55" s="21">
        <f>IF('Population 2021'!J55=0,0,J55/'Population 2021'!J55)</f>
        <v>0</v>
      </c>
      <c r="V55" s="21">
        <f>IF('Population 2021'!K55=0,0,K55/'Population 2021'!K55)</f>
        <v>0</v>
      </c>
      <c r="X55" s="23">
        <f t="shared" si="0"/>
        <v>66.746217165913805</v>
      </c>
      <c r="Y55" s="23">
        <f t="shared" si="1"/>
        <v>131.57584982737907</v>
      </c>
    </row>
    <row r="56" spans="2:25" x14ac:dyDescent="0.3">
      <c r="B56" s="15" t="s">
        <v>74</v>
      </c>
      <c r="C56" s="16">
        <v>13</v>
      </c>
      <c r="D56" s="16">
        <v>45</v>
      </c>
      <c r="E56" s="16">
        <v>96</v>
      </c>
      <c r="F56" s="16">
        <v>166</v>
      </c>
      <c r="G56" s="16">
        <v>281</v>
      </c>
      <c r="H56" s="16">
        <v>333</v>
      </c>
      <c r="I56" s="16">
        <v>208</v>
      </c>
      <c r="J56" s="16">
        <v>63</v>
      </c>
      <c r="K56" s="16">
        <v>13</v>
      </c>
      <c r="L56" s="16">
        <v>1222</v>
      </c>
      <c r="N56" s="21">
        <f>IF('Population 2021'!C56=0,0,C56/'Population 2021'!C56)</f>
        <v>1.7953321364452424E-3</v>
      </c>
      <c r="O56" s="21">
        <f>IF('Population 2021'!D56=0,0,D56/'Population 2021'!D56)</f>
        <v>7.8753937696884845E-3</v>
      </c>
      <c r="P56" s="21">
        <f>IF('Population 2021'!E56=0,0,E56/'Population 2021'!E56)</f>
        <v>1.9684232109903631E-2</v>
      </c>
      <c r="Q56" s="21">
        <f>IF('Population 2021'!F56=0,0,F56/'Population 2021'!F56)</f>
        <v>4.3489651558815824E-2</v>
      </c>
      <c r="R56" s="21">
        <f>IF('Population 2021'!G56=0,0,G56/'Population 2021'!G56)</f>
        <v>7.4674461865532824E-2</v>
      </c>
      <c r="S56" s="21">
        <f>IF('Population 2021'!H56=0,0,H56/'Population 2021'!H56)</f>
        <v>0.11804324707550513</v>
      </c>
      <c r="T56" s="21">
        <f>IF('Population 2021'!I56=0,0,I56/'Population 2021'!I56)</f>
        <v>0.14168937329700274</v>
      </c>
      <c r="U56" s="21">
        <f>IF('Population 2021'!J56=0,0,J56/'Population 2021'!J56)</f>
        <v>0.17696629213483145</v>
      </c>
      <c r="V56" s="21">
        <f>IF('Population 2021'!K56=0,0,K56/'Population 2021'!K56)</f>
        <v>0.39393939393939392</v>
      </c>
      <c r="X56" s="23">
        <f t="shared" si="0"/>
        <v>313.58313457332662</v>
      </c>
      <c r="Y56" s="23">
        <f t="shared" si="1"/>
        <v>618.1618850467172</v>
      </c>
    </row>
    <row r="57" spans="2:25" x14ac:dyDescent="0.3">
      <c r="B57" s="15" t="s">
        <v>75</v>
      </c>
      <c r="C57" s="16">
        <v>17</v>
      </c>
      <c r="D57" s="16">
        <v>32</v>
      </c>
      <c r="E57" s="16">
        <v>54</v>
      </c>
      <c r="F57" s="16">
        <v>93</v>
      </c>
      <c r="G57" s="16">
        <v>213</v>
      </c>
      <c r="H57" s="16">
        <v>350</v>
      </c>
      <c r="I57" s="16">
        <v>258</v>
      </c>
      <c r="J57" s="16">
        <v>95</v>
      </c>
      <c r="K57" s="16">
        <v>22</v>
      </c>
      <c r="L57" s="16">
        <v>1127</v>
      </c>
      <c r="N57" s="21">
        <f>IF('Population 2021'!C57=0,0,C57/'Population 2021'!C57)</f>
        <v>1.4327855035819637E-3</v>
      </c>
      <c r="O57" s="21">
        <f>IF('Population 2021'!D57=0,0,D57/'Population 2021'!D57)</f>
        <v>2.6744671959882992E-3</v>
      </c>
      <c r="P57" s="21">
        <f>IF('Population 2021'!E57=0,0,E57/'Population 2021'!E57)</f>
        <v>4.443347321648976E-3</v>
      </c>
      <c r="Q57" s="21">
        <f>IF('Population 2021'!F57=0,0,F57/'Population 2021'!F57)</f>
        <v>9.7259987450324208E-3</v>
      </c>
      <c r="R57" s="21">
        <f>IF('Population 2021'!G57=0,0,G57/'Population 2021'!G57)</f>
        <v>3.3965874661138575E-2</v>
      </c>
      <c r="S57" s="21">
        <f>IF('Population 2021'!H57=0,0,H57/'Population 2021'!H57)</f>
        <v>9.4645754461871276E-2</v>
      </c>
      <c r="T57" s="21">
        <f>IF('Population 2021'!I57=0,0,I57/'Population 2021'!I57)</f>
        <v>0.14317425083240842</v>
      </c>
      <c r="U57" s="21">
        <f>IF('Population 2021'!J57=0,0,J57/'Population 2021'!J57)</f>
        <v>0.20562770562770563</v>
      </c>
      <c r="V57" s="21">
        <f>IF('Population 2021'!K57=0,0,K57/'Population 2021'!K57)</f>
        <v>0.32835820895522388</v>
      </c>
      <c r="X57" s="23">
        <f t="shared" si="0"/>
        <v>181.41135904089333</v>
      </c>
      <c r="Y57" s="23">
        <f t="shared" si="1"/>
        <v>357.61358092867346</v>
      </c>
    </row>
    <row r="58" spans="2:25" x14ac:dyDescent="0.3">
      <c r="B58" s="15" t="s">
        <v>76</v>
      </c>
      <c r="C58" s="16">
        <v>3</v>
      </c>
      <c r="D58" s="16">
        <v>4</v>
      </c>
      <c r="E58" s="16">
        <v>3</v>
      </c>
      <c r="F58" s="16">
        <v>4</v>
      </c>
      <c r="G58" s="16">
        <v>16</v>
      </c>
      <c r="H58" s="16">
        <v>23</v>
      </c>
      <c r="I58" s="16">
        <v>17</v>
      </c>
      <c r="J58" s="16">
        <v>12</v>
      </c>
      <c r="K58" s="16">
        <v>3</v>
      </c>
      <c r="L58" s="16">
        <v>84</v>
      </c>
      <c r="N58" s="21">
        <f>IF('Population 2021'!C58=0,0,C58/'Population 2021'!C58)</f>
        <v>1.736111111111111E-3</v>
      </c>
      <c r="O58" s="21">
        <f>IF('Population 2021'!D58=0,0,D58/'Population 2021'!D58)</f>
        <v>2.229654403567447E-3</v>
      </c>
      <c r="P58" s="21">
        <f>IF('Population 2021'!E58=0,0,E58/'Population 2021'!E58)</f>
        <v>1.9243104554201411E-3</v>
      </c>
      <c r="Q58" s="21">
        <f>IF('Population 2021'!F58=0,0,F58/'Population 2021'!F58)</f>
        <v>3.7629350893697085E-3</v>
      </c>
      <c r="R58" s="21">
        <f>IF('Population 2021'!G58=0,0,G58/'Population 2021'!G58)</f>
        <v>2.3121387283236993E-2</v>
      </c>
      <c r="S58" s="21">
        <f>IF('Population 2021'!H58=0,0,H58/'Population 2021'!H58)</f>
        <v>6.1994609164420483E-2</v>
      </c>
      <c r="T58" s="21">
        <f>IF('Population 2021'!I58=0,0,I58/'Population 2021'!I58)</f>
        <v>8.6294416243654817E-2</v>
      </c>
      <c r="U58" s="21">
        <f>IF('Population 2021'!J58=0,0,J58/'Population 2021'!J58)</f>
        <v>0.15789473684210525</v>
      </c>
      <c r="V58" s="21">
        <f>IF('Population 2021'!K58=0,0,K58/'Population 2021'!K58)</f>
        <v>0.75</v>
      </c>
      <c r="X58" s="23">
        <f t="shared" si="0"/>
        <v>122.81328542588055</v>
      </c>
      <c r="Y58" s="23">
        <f t="shared" si="1"/>
        <v>242.10004830438498</v>
      </c>
    </row>
    <row r="59" spans="2:25" x14ac:dyDescent="0.3">
      <c r="B59" s="15" t="s">
        <v>77</v>
      </c>
      <c r="C59" s="16">
        <v>0</v>
      </c>
      <c r="D59" s="16">
        <v>0</v>
      </c>
      <c r="E59" s="16">
        <v>0</v>
      </c>
      <c r="F59" s="16">
        <v>4</v>
      </c>
      <c r="G59" s="16">
        <v>8</v>
      </c>
      <c r="H59" s="16">
        <v>5</v>
      </c>
      <c r="I59" s="16">
        <v>5</v>
      </c>
      <c r="J59" s="16">
        <v>0</v>
      </c>
      <c r="K59" s="16">
        <v>0</v>
      </c>
      <c r="L59" s="16">
        <v>18</v>
      </c>
      <c r="N59" s="21">
        <f>IF('Population 2021'!C59=0,0,C59/'Population 2021'!C59)</f>
        <v>0</v>
      </c>
      <c r="O59" s="21">
        <f>IF('Population 2021'!D59=0,0,D59/'Population 2021'!D59)</f>
        <v>0</v>
      </c>
      <c r="P59" s="21">
        <f>IF('Population 2021'!E59=0,0,E59/'Population 2021'!E59)</f>
        <v>0</v>
      </c>
      <c r="Q59" s="21">
        <f>IF('Population 2021'!F59=0,0,F59/'Population 2021'!F59)</f>
        <v>6.0698027314112293E-3</v>
      </c>
      <c r="R59" s="21">
        <f>IF('Population 2021'!G59=0,0,G59/'Population 2021'!G59)</f>
        <v>1.9801980198019802E-2</v>
      </c>
      <c r="S59" s="21">
        <f>IF('Population 2021'!H59=0,0,H59/'Population 2021'!H59)</f>
        <v>2.336448598130841E-2</v>
      </c>
      <c r="T59" s="21">
        <f>IF('Population 2021'!I59=0,0,I59/'Population 2021'!I59)</f>
        <v>3.7593984962406013E-2</v>
      </c>
      <c r="U59" s="21">
        <f>IF('Population 2021'!J59=0,0,J59/'Population 2021'!J59)</f>
        <v>0</v>
      </c>
      <c r="V59" s="21">
        <f>IF('Population 2021'!K59=0,0,K59/'Population 2021'!K59)</f>
        <v>0</v>
      </c>
      <c r="X59" s="23">
        <f t="shared" si="0"/>
        <v>53.597328816283728</v>
      </c>
      <c r="Y59" s="23">
        <f t="shared" si="1"/>
        <v>105.65563693220659</v>
      </c>
    </row>
    <row r="60" spans="2:25" x14ac:dyDescent="0.3">
      <c r="B60" s="15" t="s">
        <v>78</v>
      </c>
      <c r="C60" s="16">
        <v>0</v>
      </c>
      <c r="D60" s="16">
        <v>0</v>
      </c>
      <c r="E60" s="16">
        <v>5</v>
      </c>
      <c r="F60" s="16">
        <v>6</v>
      </c>
      <c r="G60" s="16">
        <v>20</v>
      </c>
      <c r="H60" s="16">
        <v>17</v>
      </c>
      <c r="I60" s="16">
        <v>6</v>
      </c>
      <c r="J60" s="16">
        <v>0</v>
      </c>
      <c r="K60" s="16">
        <v>0</v>
      </c>
      <c r="L60" s="16">
        <v>54</v>
      </c>
      <c r="N60" s="21">
        <f>IF('Population 2021'!C60=0,0,C60/'Population 2021'!C60)</f>
        <v>0</v>
      </c>
      <c r="O60" s="21">
        <f>IF('Population 2021'!D60=0,0,D60/'Population 2021'!D60)</f>
        <v>0</v>
      </c>
      <c r="P60" s="21">
        <f>IF('Population 2021'!E60=0,0,E60/'Population 2021'!E60)</f>
        <v>4.4523597506678537E-3</v>
      </c>
      <c r="Q60" s="21">
        <f>IF('Population 2021'!F60=0,0,F60/'Population 2021'!F60)</f>
        <v>7.6628352490421452E-3</v>
      </c>
      <c r="R60" s="21">
        <f>IF('Population 2021'!G60=0,0,G60/'Population 2021'!G60)</f>
        <v>4.7619047619047616E-2</v>
      </c>
      <c r="S60" s="21">
        <f>IF('Population 2021'!H60=0,0,H60/'Population 2021'!H60)</f>
        <v>7.8341013824884786E-2</v>
      </c>
      <c r="T60" s="21">
        <f>IF('Population 2021'!I60=0,0,I60/'Population 2021'!I60)</f>
        <v>6.3157894736842107E-2</v>
      </c>
      <c r="U60" s="21">
        <f>IF('Population 2021'!J60=0,0,J60/'Population 2021'!J60)</f>
        <v>0</v>
      </c>
      <c r="V60" s="21">
        <f>IF('Population 2021'!K60=0,0,K60/'Population 2021'!K60)</f>
        <v>0</v>
      </c>
      <c r="X60" s="23">
        <f t="shared" si="0"/>
        <v>136.67559918054471</v>
      </c>
      <c r="Y60" s="23">
        <f t="shared" si="1"/>
        <v>269.42662635314315</v>
      </c>
    </row>
    <row r="61" spans="2:25" x14ac:dyDescent="0.3">
      <c r="B61" s="15" t="s">
        <v>79</v>
      </c>
      <c r="C61" s="16">
        <v>3</v>
      </c>
      <c r="D61" s="16">
        <v>5</v>
      </c>
      <c r="E61" s="16">
        <v>17</v>
      </c>
      <c r="F61" s="16">
        <v>14</v>
      </c>
      <c r="G61" s="16">
        <v>46</v>
      </c>
      <c r="H61" s="16">
        <v>58</v>
      </c>
      <c r="I61" s="16">
        <v>46</v>
      </c>
      <c r="J61" s="16">
        <v>15</v>
      </c>
      <c r="K61" s="16">
        <v>0</v>
      </c>
      <c r="L61" s="16">
        <v>210</v>
      </c>
      <c r="N61" s="21">
        <f>IF('Population 2021'!C61=0,0,C61/'Population 2021'!C61)</f>
        <v>6.5616797900262466E-4</v>
      </c>
      <c r="O61" s="21">
        <f>IF('Population 2021'!D61=0,0,D61/'Population 2021'!D61)</f>
        <v>1.3422818791946308E-3</v>
      </c>
      <c r="P61" s="21">
        <f>IF('Population 2021'!E61=0,0,E61/'Population 2021'!E61)</f>
        <v>5.823912298732443E-3</v>
      </c>
      <c r="Q61" s="21">
        <f>IF('Population 2021'!F61=0,0,F61/'Population 2021'!F61)</f>
        <v>7.3183481442760066E-3</v>
      </c>
      <c r="R61" s="21">
        <f>IF('Population 2021'!G61=0,0,G61/'Population 2021'!G61)</f>
        <v>4.6277665995975853E-2</v>
      </c>
      <c r="S61" s="21">
        <f>IF('Population 2021'!H61=0,0,H61/'Population 2021'!H61)</f>
        <v>0.11372549019607843</v>
      </c>
      <c r="T61" s="21">
        <f>IF('Population 2021'!I61=0,0,I61/'Population 2021'!I61)</f>
        <v>0.16606498194945848</v>
      </c>
      <c r="U61" s="21">
        <f>IF('Population 2021'!J61=0,0,J61/'Population 2021'!J61)</f>
        <v>0.1744186046511628</v>
      </c>
      <c r="V61" s="21">
        <f>IF('Population 2021'!K61=0,0,K61/'Population 2021'!K61)</f>
        <v>0</v>
      </c>
      <c r="X61" s="23">
        <f t="shared" si="0"/>
        <v>203.43175265900962</v>
      </c>
      <c r="Y61" s="23">
        <f t="shared" si="1"/>
        <v>401.02206348934021</v>
      </c>
    </row>
    <row r="62" spans="2:25" x14ac:dyDescent="0.3">
      <c r="B62" s="15" t="s">
        <v>80</v>
      </c>
      <c r="C62" s="16">
        <v>0</v>
      </c>
      <c r="D62" s="16">
        <v>9</v>
      </c>
      <c r="E62" s="16">
        <v>4</v>
      </c>
      <c r="F62" s="16">
        <v>11</v>
      </c>
      <c r="G62" s="16">
        <v>24</v>
      </c>
      <c r="H62" s="16">
        <v>38</v>
      </c>
      <c r="I62" s="16">
        <v>25</v>
      </c>
      <c r="J62" s="16">
        <v>16</v>
      </c>
      <c r="K62" s="16">
        <v>3</v>
      </c>
      <c r="L62" s="16">
        <v>136</v>
      </c>
      <c r="N62" s="21">
        <f>IF('Population 2021'!C62=0,0,C62/'Population 2021'!C62)</f>
        <v>0</v>
      </c>
      <c r="O62" s="21">
        <f>IF('Population 2021'!D62=0,0,D62/'Population 2021'!D62)</f>
        <v>9.5137420718816069E-3</v>
      </c>
      <c r="P62" s="21">
        <f>IF('Population 2021'!E62=0,0,E62/'Population 2021'!E62)</f>
        <v>4.6565774155995342E-3</v>
      </c>
      <c r="Q62" s="21">
        <f>IF('Population 2021'!F62=0,0,F62/'Population 2021'!F62)</f>
        <v>1.7080745341614908E-2</v>
      </c>
      <c r="R62" s="21">
        <f>IF('Population 2021'!G62=0,0,G62/'Population 2021'!G62)</f>
        <v>6.3829787234042548E-2</v>
      </c>
      <c r="S62" s="21">
        <f>IF('Population 2021'!H62=0,0,H62/'Population 2021'!H62)</f>
        <v>0.17272727272727273</v>
      </c>
      <c r="T62" s="21">
        <f>IF('Population 2021'!I62=0,0,I62/'Population 2021'!I62)</f>
        <v>0.1984126984126984</v>
      </c>
      <c r="U62" s="21">
        <f>IF('Population 2021'!J62=0,0,J62/'Population 2021'!J62)</f>
        <v>0.47058823529411764</v>
      </c>
      <c r="V62" s="21">
        <f>IF('Population 2021'!K62=0,0,K62/'Population 2021'!K62)</f>
        <v>0.375</v>
      </c>
      <c r="X62" s="23">
        <f t="shared" si="0"/>
        <v>316.62158241293434</v>
      </c>
      <c r="Y62" s="23">
        <f t="shared" si="1"/>
        <v>624.15153320398701</v>
      </c>
    </row>
    <row r="63" spans="2:25" x14ac:dyDescent="0.3">
      <c r="B63" s="15" t="s">
        <v>81</v>
      </c>
      <c r="C63" s="16">
        <v>10</v>
      </c>
      <c r="D63" s="16">
        <v>13</v>
      </c>
      <c r="E63" s="16">
        <v>22</v>
      </c>
      <c r="F63" s="16">
        <v>48</v>
      </c>
      <c r="G63" s="16">
        <v>83</v>
      </c>
      <c r="H63" s="16">
        <v>84</v>
      </c>
      <c r="I63" s="16">
        <v>65</v>
      </c>
      <c r="J63" s="16">
        <v>23</v>
      </c>
      <c r="K63" s="16">
        <v>7</v>
      </c>
      <c r="L63" s="16">
        <v>360</v>
      </c>
      <c r="N63" s="21">
        <f>IF('Population 2021'!C63=0,0,C63/'Population 2021'!C63)</f>
        <v>1.8556318426424198E-3</v>
      </c>
      <c r="O63" s="21">
        <f>IF('Population 2021'!D63=0,0,D63/'Population 2021'!D63)</f>
        <v>3.0310095593378411E-3</v>
      </c>
      <c r="P63" s="21">
        <f>IF('Population 2021'!E63=0,0,E63/'Population 2021'!E63)</f>
        <v>5.8324496288441148E-3</v>
      </c>
      <c r="Q63" s="21">
        <f>IF('Population 2021'!F63=0,0,F63/'Population 2021'!F63)</f>
        <v>1.827875095201828E-2</v>
      </c>
      <c r="R63" s="21">
        <f>IF('Population 2021'!G63=0,0,G63/'Population 2021'!G63)</f>
        <v>5.0425273390036454E-2</v>
      </c>
      <c r="S63" s="21">
        <f>IF('Population 2021'!H63=0,0,H63/'Population 2021'!H63)</f>
        <v>9.3541202672605794E-2</v>
      </c>
      <c r="T63" s="21">
        <f>IF('Population 2021'!I63=0,0,I63/'Population 2021'!I63)</f>
        <v>0.1480637813211845</v>
      </c>
      <c r="U63" s="21">
        <f>IF('Population 2021'!J63=0,0,J63/'Population 2021'!J63)</f>
        <v>0.18110236220472442</v>
      </c>
      <c r="V63" s="21">
        <f>IF('Population 2021'!K63=0,0,K63/'Population 2021'!K63)</f>
        <v>1.75</v>
      </c>
      <c r="X63" s="23">
        <f t="shared" si="0"/>
        <v>224.36032330027427</v>
      </c>
      <c r="Y63" s="23">
        <f t="shared" si="1"/>
        <v>442.27825125128879</v>
      </c>
    </row>
    <row r="64" spans="2:25" x14ac:dyDescent="0.3">
      <c r="B64" s="15" t="s">
        <v>82</v>
      </c>
      <c r="C64" s="16">
        <v>0</v>
      </c>
      <c r="D64" s="16">
        <v>3</v>
      </c>
      <c r="E64" s="16">
        <v>0</v>
      </c>
      <c r="F64" s="16">
        <v>5</v>
      </c>
      <c r="G64" s="16">
        <v>12</v>
      </c>
      <c r="H64" s="16">
        <v>12</v>
      </c>
      <c r="I64" s="16">
        <v>6</v>
      </c>
      <c r="J64" s="16">
        <v>3</v>
      </c>
      <c r="K64" s="16">
        <v>0</v>
      </c>
      <c r="L64" s="16">
        <v>43</v>
      </c>
      <c r="N64" s="21">
        <f>IF('Population 2021'!C64=0,0,C64/'Population 2021'!C64)</f>
        <v>0</v>
      </c>
      <c r="O64" s="21">
        <f>IF('Population 2021'!D64=0,0,D64/'Population 2021'!D64)</f>
        <v>4.4052863436123352E-3</v>
      </c>
      <c r="P64" s="21">
        <f>IF('Population 2021'!E64=0,0,E64/'Population 2021'!E64)</f>
        <v>0</v>
      </c>
      <c r="Q64" s="21">
        <f>IF('Population 2021'!F64=0,0,F64/'Population 2021'!F64)</f>
        <v>1.2594458438287154E-2</v>
      </c>
      <c r="R64" s="21">
        <f>IF('Population 2021'!G64=0,0,G64/'Population 2021'!G64)</f>
        <v>5.7692307692307696E-2</v>
      </c>
      <c r="S64" s="21">
        <f>IF('Population 2021'!H64=0,0,H64/'Population 2021'!H64)</f>
        <v>9.0909090909090912E-2</v>
      </c>
      <c r="T64" s="21">
        <f>IF('Population 2021'!I64=0,0,I64/'Population 2021'!I64)</f>
        <v>0.13953488372093023</v>
      </c>
      <c r="U64" s="21">
        <f>IF('Population 2021'!J64=0,0,J64/'Population 2021'!J64)</f>
        <v>0.2</v>
      </c>
      <c r="V64" s="21">
        <f>IF('Population 2021'!K64=0,0,K64/'Population 2021'!K64)</f>
        <v>0</v>
      </c>
      <c r="X64" s="23">
        <f t="shared" si="0"/>
        <v>195.69487701156814</v>
      </c>
      <c r="Y64" s="23">
        <f t="shared" si="1"/>
        <v>385.77047273940423</v>
      </c>
    </row>
    <row r="65" spans="2:25" x14ac:dyDescent="0.3">
      <c r="B65" s="15" t="s">
        <v>83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N65" s="21">
        <f>IF('Population 2021'!C65=0,0,C65/'Population 2021'!C65)</f>
        <v>0</v>
      </c>
      <c r="O65" s="21">
        <f>IF('Population 2021'!D65=0,0,D65/'Population 2021'!D65)</f>
        <v>0</v>
      </c>
      <c r="P65" s="21">
        <f>IF('Population 2021'!E65=0,0,E65/'Population 2021'!E65)</f>
        <v>0</v>
      </c>
      <c r="Q65" s="21">
        <f>IF('Population 2021'!F65=0,0,F65/'Population 2021'!F65)</f>
        <v>0</v>
      </c>
      <c r="R65" s="21">
        <f>IF('Population 2021'!G65=0,0,G65/'Population 2021'!G65)</f>
        <v>0</v>
      </c>
      <c r="S65" s="21">
        <f>IF('Population 2021'!H65=0,0,H65/'Population 2021'!H65)</f>
        <v>0</v>
      </c>
      <c r="T65" s="21">
        <f>IF('Population 2021'!I65=0,0,I65/'Population 2021'!I65)</f>
        <v>0</v>
      </c>
      <c r="U65" s="21">
        <f>IF('Population 2021'!J65=0,0,J65/'Population 2021'!J65)</f>
        <v>0</v>
      </c>
      <c r="V65" s="21">
        <f>IF('Population 2021'!K65=0,0,K65/'Population 2021'!K65)</f>
        <v>0</v>
      </c>
      <c r="X65" s="23">
        <f t="shared" si="0"/>
        <v>0</v>
      </c>
      <c r="Y65" s="23">
        <f t="shared" si="1"/>
        <v>0</v>
      </c>
    </row>
    <row r="66" spans="2:25" x14ac:dyDescent="0.3">
      <c r="B66" s="15" t="s">
        <v>84</v>
      </c>
      <c r="C66" s="16">
        <v>3</v>
      </c>
      <c r="D66" s="16">
        <v>7</v>
      </c>
      <c r="E66" s="16">
        <v>14</v>
      </c>
      <c r="F66" s="16">
        <v>26</v>
      </c>
      <c r="G66" s="16">
        <v>34</v>
      </c>
      <c r="H66" s="16">
        <v>58</v>
      </c>
      <c r="I66" s="16">
        <v>44</v>
      </c>
      <c r="J66" s="16">
        <v>16</v>
      </c>
      <c r="K66" s="16">
        <v>0</v>
      </c>
      <c r="L66" s="16">
        <v>201</v>
      </c>
      <c r="N66" s="21">
        <f>IF('Population 2021'!C66=0,0,C66/'Population 2021'!C66)</f>
        <v>1.178318931657502E-3</v>
      </c>
      <c r="O66" s="21">
        <f>IF('Population 2021'!D66=0,0,D66/'Population 2021'!D66)</f>
        <v>2.7799841143764893E-3</v>
      </c>
      <c r="P66" s="21">
        <f>IF('Population 2021'!E66=0,0,E66/'Population 2021'!E66)</f>
        <v>6.0896041757285777E-3</v>
      </c>
      <c r="Q66" s="21">
        <f>IF('Population 2021'!F66=0,0,F66/'Population 2021'!F66)</f>
        <v>1.7298735861610112E-2</v>
      </c>
      <c r="R66" s="21">
        <f>IF('Population 2021'!G66=0,0,G66/'Population 2021'!G66)</f>
        <v>3.5751840168243953E-2</v>
      </c>
      <c r="S66" s="21">
        <f>IF('Population 2021'!H66=0,0,H66/'Population 2021'!H66)</f>
        <v>0.1124031007751938</v>
      </c>
      <c r="T66" s="21">
        <f>IF('Population 2021'!I66=0,0,I66/'Population 2021'!I66)</f>
        <v>0.16988416988416988</v>
      </c>
      <c r="U66" s="21">
        <f>IF('Population 2021'!J66=0,0,J66/'Population 2021'!J66)</f>
        <v>0.23880597014925373</v>
      </c>
      <c r="V66" s="21">
        <f>IF('Population 2021'!K66=0,0,K66/'Population 2021'!K66)</f>
        <v>0</v>
      </c>
      <c r="X66" s="23">
        <f t="shared" si="0"/>
        <v>211.90283820868254</v>
      </c>
      <c r="Y66" s="23">
        <f t="shared" si="1"/>
        <v>417.72099157073336</v>
      </c>
    </row>
    <row r="67" spans="2:25" x14ac:dyDescent="0.3">
      <c r="B67" s="15" t="s">
        <v>85</v>
      </c>
      <c r="C67" s="16">
        <v>4</v>
      </c>
      <c r="D67" s="16">
        <v>4</v>
      </c>
      <c r="E67" s="16">
        <v>8</v>
      </c>
      <c r="F67" s="16">
        <v>19</v>
      </c>
      <c r="G67" s="16">
        <v>31</v>
      </c>
      <c r="H67" s="16">
        <v>63</v>
      </c>
      <c r="I67" s="16">
        <v>53</v>
      </c>
      <c r="J67" s="16">
        <v>21</v>
      </c>
      <c r="K67" s="16">
        <v>3</v>
      </c>
      <c r="L67" s="16">
        <v>211</v>
      </c>
      <c r="N67" s="21">
        <f>IF('Population 2021'!C67=0,0,C67/'Population 2021'!C67)</f>
        <v>3.2520325203252032E-3</v>
      </c>
      <c r="O67" s="21">
        <f>IF('Population 2021'!D67=0,0,D67/'Population 2021'!D67)</f>
        <v>3.1974420463629096E-3</v>
      </c>
      <c r="P67" s="21">
        <f>IF('Population 2021'!E67=0,0,E67/'Population 2021'!E67)</f>
        <v>7.3461891643709825E-3</v>
      </c>
      <c r="Q67" s="21">
        <f>IF('Population 2021'!F67=0,0,F67/'Population 2021'!F67)</f>
        <v>2.2974607013301087E-2</v>
      </c>
      <c r="R67" s="21">
        <f>IF('Population 2021'!G67=0,0,G67/'Population 2021'!G67)</f>
        <v>5.8935361216730035E-2</v>
      </c>
      <c r="S67" s="21">
        <f>IF('Population 2021'!H67=0,0,H67/'Population 2021'!H67)</f>
        <v>0.18</v>
      </c>
      <c r="T67" s="21">
        <f>IF('Population 2021'!I67=0,0,I67/'Population 2021'!I67)</f>
        <v>0.29281767955801102</v>
      </c>
      <c r="U67" s="21">
        <f>IF('Population 2021'!J67=0,0,J67/'Population 2021'!J67)</f>
        <v>0.5</v>
      </c>
      <c r="V67" s="21">
        <f>IF('Population 2021'!K67=0,0,K67/'Population 2021'!K67)</f>
        <v>0.33333333333333331</v>
      </c>
      <c r="X67" s="23">
        <f t="shared" si="0"/>
        <v>348.92167190449669</v>
      </c>
      <c r="Y67" s="23">
        <f t="shared" si="1"/>
        <v>687.82423114563267</v>
      </c>
    </row>
    <row r="68" spans="2:25" x14ac:dyDescent="0.3">
      <c r="B68" s="15" t="s">
        <v>86</v>
      </c>
      <c r="C68" s="16">
        <v>4</v>
      </c>
      <c r="D68" s="16">
        <v>11</v>
      </c>
      <c r="E68" s="16">
        <v>21</v>
      </c>
      <c r="F68" s="16">
        <v>27</v>
      </c>
      <c r="G68" s="16">
        <v>80</v>
      </c>
      <c r="H68" s="16">
        <v>119</v>
      </c>
      <c r="I68" s="16">
        <v>110</v>
      </c>
      <c r="J68" s="16">
        <v>43</v>
      </c>
      <c r="K68" s="16">
        <v>4</v>
      </c>
      <c r="L68" s="16">
        <v>412</v>
      </c>
      <c r="N68" s="21">
        <f>IF('Population 2021'!C68=0,0,C68/'Population 2021'!C68)</f>
        <v>7.8647267007471487E-4</v>
      </c>
      <c r="O68" s="21">
        <f>IF('Population 2021'!D68=0,0,D68/'Population 2021'!D68)</f>
        <v>2.4022712382616293E-3</v>
      </c>
      <c r="P68" s="21">
        <f>IF('Population 2021'!E68=0,0,E68/'Population 2021'!E68)</f>
        <v>4.7748976807639835E-3</v>
      </c>
      <c r="Q68" s="21">
        <f>IF('Population 2021'!F68=0,0,F68/'Population 2021'!F68)</f>
        <v>7.832898172323759E-3</v>
      </c>
      <c r="R68" s="21">
        <f>IF('Population 2021'!G68=0,0,G68/'Population 2021'!G68)</f>
        <v>3.0418250950570342E-2</v>
      </c>
      <c r="S68" s="21">
        <f>IF('Population 2021'!H68=0,0,H68/'Population 2021'!H68)</f>
        <v>7.4189526184538654E-2</v>
      </c>
      <c r="T68" s="21">
        <f>IF('Population 2021'!I68=0,0,I68/'Population 2021'!I68)</f>
        <v>0.12835472578763127</v>
      </c>
      <c r="U68" s="21">
        <f>IF('Population 2021'!J68=0,0,J68/'Population 2021'!J68)</f>
        <v>0.16602316602316602</v>
      </c>
      <c r="V68" s="21">
        <f>IF('Population 2021'!K68=0,0,K68/'Population 2021'!K68)</f>
        <v>0.13333333333333333</v>
      </c>
      <c r="X68" s="23">
        <f t="shared" si="0"/>
        <v>151.78132817715726</v>
      </c>
      <c r="Y68" s="23">
        <f t="shared" si="1"/>
        <v>299.20433083414537</v>
      </c>
    </row>
    <row r="69" spans="2:25" x14ac:dyDescent="0.3">
      <c r="B69" s="15" t="s">
        <v>87</v>
      </c>
      <c r="C69" s="16">
        <v>4</v>
      </c>
      <c r="D69" s="16">
        <v>8</v>
      </c>
      <c r="E69" s="16">
        <v>6</v>
      </c>
      <c r="F69" s="16">
        <v>18</v>
      </c>
      <c r="G69" s="16">
        <v>47</v>
      </c>
      <c r="H69" s="16">
        <v>30</v>
      </c>
      <c r="I69" s="16">
        <v>23</v>
      </c>
      <c r="J69" s="16">
        <v>17</v>
      </c>
      <c r="K69" s="16">
        <v>0</v>
      </c>
      <c r="L69" s="16">
        <v>160</v>
      </c>
      <c r="N69" s="21">
        <f>IF('Population 2021'!C69=0,0,C69/'Population 2021'!C69)</f>
        <v>3.6900369003690036E-3</v>
      </c>
      <c r="O69" s="21">
        <f>IF('Population 2021'!D69=0,0,D69/'Population 2021'!D69)</f>
        <v>7.3937153419593345E-3</v>
      </c>
      <c r="P69" s="21">
        <f>IF('Population 2021'!E69=0,0,E69/'Population 2021'!E69)</f>
        <v>5.9701492537313433E-3</v>
      </c>
      <c r="Q69" s="21">
        <f>IF('Population 2021'!F69=0,0,F69/'Population 2021'!F69)</f>
        <v>2.7993779160186624E-2</v>
      </c>
      <c r="R69" s="21">
        <f>IF('Population 2021'!G69=0,0,G69/'Population 2021'!G69)</f>
        <v>0.11058823529411765</v>
      </c>
      <c r="S69" s="21">
        <f>IF('Population 2021'!H69=0,0,H69/'Population 2021'!H69)</f>
        <v>0.12</v>
      </c>
      <c r="T69" s="21">
        <f>IF('Population 2021'!I69=0,0,I69/'Population 2021'!I69)</f>
        <v>0.15753424657534246</v>
      </c>
      <c r="U69" s="21">
        <f>IF('Population 2021'!J69=0,0,J69/'Population 2021'!J69)</f>
        <v>0.48571428571428571</v>
      </c>
      <c r="V69" s="21">
        <f>IF('Population 2021'!K69=0,0,K69/'Population 2021'!K69)</f>
        <v>0</v>
      </c>
      <c r="X69" s="23">
        <f t="shared" si="0"/>
        <v>338.36488412650181</v>
      </c>
      <c r="Y69" s="23">
        <f t="shared" si="1"/>
        <v>667.01378851209404</v>
      </c>
    </row>
    <row r="70" spans="2:25" x14ac:dyDescent="0.3">
      <c r="B70" s="15" t="s">
        <v>88</v>
      </c>
      <c r="C70" s="16">
        <v>0</v>
      </c>
      <c r="D70" s="16">
        <v>0</v>
      </c>
      <c r="E70" s="16">
        <v>10</v>
      </c>
      <c r="F70" s="16">
        <v>14</v>
      </c>
      <c r="G70" s="16">
        <v>35</v>
      </c>
      <c r="H70" s="16">
        <v>45</v>
      </c>
      <c r="I70" s="16">
        <v>38</v>
      </c>
      <c r="J70" s="16">
        <v>19</v>
      </c>
      <c r="K70" s="16">
        <v>0</v>
      </c>
      <c r="L70" s="16">
        <v>165</v>
      </c>
      <c r="N70" s="21">
        <f>IF('Population 2021'!C70=0,0,C70/'Population 2021'!C70)</f>
        <v>0</v>
      </c>
      <c r="O70" s="21">
        <f>IF('Population 2021'!D70=0,0,D70/'Population 2021'!D70)</f>
        <v>0</v>
      </c>
      <c r="P70" s="21">
        <f>IF('Population 2021'!E70=0,0,E70/'Population 2021'!E70)</f>
        <v>4.585052728106373E-3</v>
      </c>
      <c r="Q70" s="21">
        <f>IF('Population 2021'!F70=0,0,F70/'Population 2021'!F70)</f>
        <v>1.0455563853622106E-2</v>
      </c>
      <c r="R70" s="21">
        <f>IF('Population 2021'!G70=0,0,G70/'Population 2021'!G70)</f>
        <v>4.5931758530183726E-2</v>
      </c>
      <c r="S70" s="21">
        <f>IF('Population 2021'!H70=0,0,H70/'Population 2021'!H70)</f>
        <v>0.10067114093959731</v>
      </c>
      <c r="T70" s="21">
        <f>IF('Population 2021'!I70=0,0,I70/'Population 2021'!I70)</f>
        <v>0.16740088105726872</v>
      </c>
      <c r="U70" s="21">
        <f>IF('Population 2021'!J70=0,0,J70/'Population 2021'!J70)</f>
        <v>0.2878787878787879</v>
      </c>
      <c r="V70" s="21">
        <f>IF('Population 2021'!K70=0,0,K70/'Population 2021'!K70)</f>
        <v>0</v>
      </c>
      <c r="X70" s="23">
        <f t="shared" ref="X70:X84" si="2">SUM(N70*N$3,O70*O$3,P70*P$3,Q70*R$3,R70*R$3,S70*S$3,T70*T$3,U70*U$3,V70*V$3)/SUM(N$3:V$3)*10000</f>
        <v>198.28665386371162</v>
      </c>
      <c r="Y70" s="23">
        <f t="shared" ref="Y70:Y84" si="3">SUM(N70*N$3,O70*O$3,P70*P$3,Q70*R$3,R70*R$3,S70*S$3,T70*T$3,U70*U$3,V70*V$3)/SUM(P$3:V$3)*10000</f>
        <v>390.87960485749926</v>
      </c>
    </row>
    <row r="71" spans="2:25" x14ac:dyDescent="0.3">
      <c r="B71" s="15" t="s">
        <v>89</v>
      </c>
      <c r="C71" s="16">
        <v>3</v>
      </c>
      <c r="D71" s="16">
        <v>0</v>
      </c>
      <c r="E71" s="16">
        <v>0</v>
      </c>
      <c r="F71" s="16">
        <v>4</v>
      </c>
      <c r="G71" s="16">
        <v>7</v>
      </c>
      <c r="H71" s="16">
        <v>15</v>
      </c>
      <c r="I71" s="16">
        <v>4</v>
      </c>
      <c r="J71" s="16">
        <v>0</v>
      </c>
      <c r="K71" s="16">
        <v>0</v>
      </c>
      <c r="L71" s="16">
        <v>42</v>
      </c>
      <c r="N71" s="21">
        <f>IF('Population 2021'!C71=0,0,C71/'Population 2021'!C71)</f>
        <v>2.1291696238466998E-3</v>
      </c>
      <c r="O71" s="21">
        <f>IF('Population 2021'!D71=0,0,D71/'Population 2021'!D71)</f>
        <v>0</v>
      </c>
      <c r="P71" s="21">
        <f>IF('Population 2021'!E71=0,0,E71/'Population 2021'!E71)</f>
        <v>0</v>
      </c>
      <c r="Q71" s="21">
        <f>IF('Population 2021'!F71=0,0,F71/'Population 2021'!F71)</f>
        <v>5.3835800807537013E-3</v>
      </c>
      <c r="R71" s="21">
        <f>IF('Population 2021'!G71=0,0,G71/'Population 2021'!G71)</f>
        <v>1.2152777777777778E-2</v>
      </c>
      <c r="S71" s="21">
        <f>IF('Population 2021'!H71=0,0,H71/'Population 2021'!H71)</f>
        <v>4.1436464088397788E-2</v>
      </c>
      <c r="T71" s="21">
        <f>IF('Population 2021'!I71=0,0,I71/'Population 2021'!I71)</f>
        <v>2.2857142857142857E-2</v>
      </c>
      <c r="U71" s="21">
        <f>IF('Population 2021'!J71=0,0,J71/'Population 2021'!J71)</f>
        <v>0</v>
      </c>
      <c r="V71" s="21">
        <f>IF('Population 2021'!K71=0,0,K71/'Population 2021'!K71)</f>
        <v>0</v>
      </c>
      <c r="X71" s="23">
        <f t="shared" si="2"/>
        <v>58.950059353466145</v>
      </c>
      <c r="Y71" s="23">
        <f t="shared" si="3"/>
        <v>116.20739700538134</v>
      </c>
    </row>
    <row r="72" spans="2:25" x14ac:dyDescent="0.3">
      <c r="B72" s="15" t="s">
        <v>90</v>
      </c>
      <c r="C72" s="16">
        <v>0</v>
      </c>
      <c r="D72" s="16">
        <v>0</v>
      </c>
      <c r="E72" s="16">
        <v>0</v>
      </c>
      <c r="F72" s="16">
        <v>3</v>
      </c>
      <c r="G72" s="16">
        <v>0</v>
      </c>
      <c r="H72" s="16">
        <v>8</v>
      </c>
      <c r="I72" s="16">
        <v>6</v>
      </c>
      <c r="J72" s="16">
        <v>3</v>
      </c>
      <c r="K72" s="16">
        <v>0</v>
      </c>
      <c r="L72" s="16">
        <v>19</v>
      </c>
      <c r="N72" s="21">
        <f>IF('Population 2021'!C72=0,0,C72/'Population 2021'!C72)</f>
        <v>0</v>
      </c>
      <c r="O72" s="21">
        <f>IF('Population 2021'!D72=0,0,D72/'Population 2021'!D72)</f>
        <v>0</v>
      </c>
      <c r="P72" s="21">
        <f>IF('Population 2021'!E72=0,0,E72/'Population 2021'!E72)</f>
        <v>0</v>
      </c>
      <c r="Q72" s="21">
        <f>IF('Population 2021'!F72=0,0,F72/'Population 2021'!F72)</f>
        <v>9.0090090090090089E-3</v>
      </c>
      <c r="R72" s="21">
        <f>IF('Population 2021'!G72=0,0,G72/'Population 2021'!G72)</f>
        <v>0</v>
      </c>
      <c r="S72" s="21">
        <f>IF('Population 2021'!H72=0,0,H72/'Population 2021'!H72)</f>
        <v>6.9565217391304349E-2</v>
      </c>
      <c r="T72" s="21">
        <f>IF('Population 2021'!I72=0,0,I72/'Population 2021'!I72)</f>
        <v>8.3333333333333329E-2</v>
      </c>
      <c r="U72" s="21">
        <f>IF('Population 2021'!J72=0,0,J72/'Population 2021'!J72)</f>
        <v>0.1875</v>
      </c>
      <c r="V72" s="21">
        <f>IF('Population 2021'!K72=0,0,K72/'Population 2021'!K72)</f>
        <v>0</v>
      </c>
      <c r="X72" s="23">
        <f t="shared" si="2"/>
        <v>90.204435551175052</v>
      </c>
      <c r="Y72" s="23">
        <f t="shared" si="3"/>
        <v>177.81869549763886</v>
      </c>
    </row>
    <row r="73" spans="2:25" x14ac:dyDescent="0.3">
      <c r="B73" s="15" t="s">
        <v>91</v>
      </c>
      <c r="C73" s="16">
        <v>4</v>
      </c>
      <c r="D73" s="16">
        <v>8</v>
      </c>
      <c r="E73" s="16">
        <v>8</v>
      </c>
      <c r="F73" s="16">
        <v>25</v>
      </c>
      <c r="G73" s="16">
        <v>41</v>
      </c>
      <c r="H73" s="16">
        <v>67</v>
      </c>
      <c r="I73" s="16">
        <v>67</v>
      </c>
      <c r="J73" s="16">
        <v>12</v>
      </c>
      <c r="K73" s="16">
        <v>4</v>
      </c>
      <c r="L73" s="16">
        <v>228</v>
      </c>
      <c r="N73" s="21">
        <f>IF('Population 2021'!C73=0,0,C73/'Population 2021'!C73)</f>
        <v>1.8948365703458077E-3</v>
      </c>
      <c r="O73" s="21">
        <f>IF('Population 2021'!D73=0,0,D73/'Population 2021'!D73)</f>
        <v>3.9820806371329018E-3</v>
      </c>
      <c r="P73" s="21">
        <f>IF('Population 2021'!E73=0,0,E73/'Population 2021'!E73)</f>
        <v>4.317323259579061E-3</v>
      </c>
      <c r="Q73" s="21">
        <f>IF('Population 2021'!F73=0,0,F73/'Population 2021'!F73)</f>
        <v>1.8011527377521614E-2</v>
      </c>
      <c r="R73" s="21">
        <f>IF('Population 2021'!G73=0,0,G73/'Population 2021'!G73)</f>
        <v>4.1372351160443993E-2</v>
      </c>
      <c r="S73" s="21">
        <f>IF('Population 2021'!H73=0,0,H73/'Population 2021'!H73)</f>
        <v>0.11775043936731107</v>
      </c>
      <c r="T73" s="21">
        <f>IF('Population 2021'!I73=0,0,I73/'Population 2021'!I73)</f>
        <v>0.22333333333333333</v>
      </c>
      <c r="U73" s="21">
        <f>IF('Population 2021'!J73=0,0,J73/'Population 2021'!J73)</f>
        <v>0.15384615384615385</v>
      </c>
      <c r="V73" s="21">
        <f>IF('Population 2021'!K73=0,0,K73/'Population 2021'!K73)</f>
        <v>0.5</v>
      </c>
      <c r="X73" s="23">
        <f t="shared" si="2"/>
        <v>237.06937409552879</v>
      </c>
      <c r="Y73" s="23">
        <f t="shared" si="3"/>
        <v>467.3314187548234</v>
      </c>
    </row>
    <row r="74" spans="2:25" x14ac:dyDescent="0.3">
      <c r="B74" s="15" t="s">
        <v>92</v>
      </c>
      <c r="C74" s="16">
        <v>7</v>
      </c>
      <c r="D74" s="16">
        <v>5</v>
      </c>
      <c r="E74" s="16">
        <v>12</v>
      </c>
      <c r="F74" s="16">
        <v>32</v>
      </c>
      <c r="G74" s="16">
        <v>55</v>
      </c>
      <c r="H74" s="16">
        <v>88</v>
      </c>
      <c r="I74" s="16">
        <v>68</v>
      </c>
      <c r="J74" s="16">
        <v>15</v>
      </c>
      <c r="K74" s="16">
        <v>4</v>
      </c>
      <c r="L74" s="16">
        <v>285</v>
      </c>
      <c r="N74" s="21">
        <f>IF('Population 2021'!C74=0,0,C74/'Population 2021'!C74)</f>
        <v>3.0146425495262705E-3</v>
      </c>
      <c r="O74" s="21">
        <f>IF('Population 2021'!D74=0,0,D74/'Population 2021'!D74)</f>
        <v>2.3180343069077423E-3</v>
      </c>
      <c r="P74" s="21">
        <f>IF('Population 2021'!E74=0,0,E74/'Population 2021'!E74)</f>
        <v>6.2370062370062374E-3</v>
      </c>
      <c r="Q74" s="21">
        <f>IF('Population 2021'!F74=0,0,F74/'Population 2021'!F74)</f>
        <v>2.2792022792022793E-2</v>
      </c>
      <c r="R74" s="21">
        <f>IF('Population 2021'!G74=0,0,G74/'Population 2021'!G74)</f>
        <v>5.7351407716371219E-2</v>
      </c>
      <c r="S74" s="21">
        <f>IF('Population 2021'!H74=0,0,H74/'Population 2021'!H74)</f>
        <v>0.13414634146341464</v>
      </c>
      <c r="T74" s="21">
        <f>IF('Population 2021'!I74=0,0,I74/'Population 2021'!I74)</f>
        <v>0.21118012422360249</v>
      </c>
      <c r="U74" s="21">
        <f>IF('Population 2021'!J74=0,0,J74/'Population 2021'!J74)</f>
        <v>0.18292682926829268</v>
      </c>
      <c r="V74" s="21">
        <f>IF('Population 2021'!K74=0,0,K74/'Population 2021'!K74)</f>
        <v>0.33333333333333331</v>
      </c>
      <c r="X74" s="23">
        <f t="shared" si="2"/>
        <v>270.60052487459717</v>
      </c>
      <c r="Y74" s="23">
        <f t="shared" si="3"/>
        <v>533.43088995749997</v>
      </c>
    </row>
    <row r="75" spans="2:25" x14ac:dyDescent="0.3">
      <c r="B75" s="15" t="s">
        <v>93</v>
      </c>
      <c r="C75" s="16">
        <v>5</v>
      </c>
      <c r="D75" s="16">
        <v>8</v>
      </c>
      <c r="E75" s="16">
        <v>12</v>
      </c>
      <c r="F75" s="16">
        <v>23</v>
      </c>
      <c r="G75" s="16">
        <v>75</v>
      </c>
      <c r="H75" s="16">
        <v>77</v>
      </c>
      <c r="I75" s="16">
        <v>55</v>
      </c>
      <c r="J75" s="16">
        <v>10</v>
      </c>
      <c r="K75" s="16">
        <v>0</v>
      </c>
      <c r="L75" s="16">
        <v>269</v>
      </c>
      <c r="N75" s="21">
        <f>IF('Population 2021'!C75=0,0,C75/'Population 2021'!C75)</f>
        <v>1.4245014245014246E-3</v>
      </c>
      <c r="O75" s="21">
        <f>IF('Population 2021'!D75=0,0,D75/'Population 2021'!D75)</f>
        <v>2.3522493384298734E-3</v>
      </c>
      <c r="P75" s="21">
        <f>IF('Population 2021'!E75=0,0,E75/'Population 2021'!E75)</f>
        <v>3.9603960396039604E-3</v>
      </c>
      <c r="Q75" s="21">
        <f>IF('Population 2021'!F75=0,0,F75/'Population 2021'!F75)</f>
        <v>1.2292891501870658E-2</v>
      </c>
      <c r="R75" s="21">
        <f>IF('Population 2021'!G75=0,0,G75/'Population 2021'!G75)</f>
        <v>6.0630557801131774E-2</v>
      </c>
      <c r="S75" s="21">
        <f>IF('Population 2021'!H75=0,0,H75/'Population 2021'!H75)</f>
        <v>0.12280701754385964</v>
      </c>
      <c r="T75" s="21">
        <f>IF('Population 2021'!I75=0,0,I75/'Population 2021'!I75)</f>
        <v>0.17628205128205129</v>
      </c>
      <c r="U75" s="21">
        <f>IF('Population 2021'!J75=0,0,J75/'Population 2021'!J75)</f>
        <v>0.12048192771084337</v>
      </c>
      <c r="V75" s="21">
        <f>IF('Population 2021'!K75=0,0,K75/'Population 2021'!K75)</f>
        <v>0</v>
      </c>
      <c r="X75" s="23">
        <f t="shared" si="2"/>
        <v>230.99332637669366</v>
      </c>
      <c r="Y75" s="23">
        <f t="shared" si="3"/>
        <v>455.35379401228283</v>
      </c>
    </row>
    <row r="76" spans="2:25" x14ac:dyDescent="0.3">
      <c r="B76" s="15" t="s">
        <v>94</v>
      </c>
      <c r="C76" s="16">
        <v>0</v>
      </c>
      <c r="D76" s="16">
        <v>0</v>
      </c>
      <c r="E76" s="16">
        <v>0</v>
      </c>
      <c r="F76" s="16">
        <v>3</v>
      </c>
      <c r="G76" s="16">
        <v>6</v>
      </c>
      <c r="H76" s="16">
        <v>4</v>
      </c>
      <c r="I76" s="16">
        <v>7</v>
      </c>
      <c r="J76" s="16">
        <v>0</v>
      </c>
      <c r="K76" s="16">
        <v>0</v>
      </c>
      <c r="L76" s="16">
        <v>28</v>
      </c>
      <c r="N76" s="21">
        <f>IF('Population 2021'!C76=0,0,C76/'Population 2021'!C76)</f>
        <v>0</v>
      </c>
      <c r="O76" s="21">
        <f>IF('Population 2021'!D76=0,0,D76/'Population 2021'!D76)</f>
        <v>0</v>
      </c>
      <c r="P76" s="21">
        <f>IF('Population 2021'!E76=0,0,E76/'Population 2021'!E76)</f>
        <v>0</v>
      </c>
      <c r="Q76" s="21">
        <f>IF('Population 2021'!F76=0,0,F76/'Population 2021'!F76)</f>
        <v>1.7045454545454544E-2</v>
      </c>
      <c r="R76" s="21">
        <f>IF('Population 2021'!G76=0,0,G76/'Population 2021'!G76)</f>
        <v>3.9735099337748346E-2</v>
      </c>
      <c r="S76" s="21">
        <f>IF('Population 2021'!H76=0,0,H76/'Population 2021'!H76)</f>
        <v>4.7619047619047616E-2</v>
      </c>
      <c r="T76" s="21">
        <f>IF('Population 2021'!I76=0,0,I76/'Population 2021'!I76)</f>
        <v>0.16666666666666666</v>
      </c>
      <c r="U76" s="21">
        <f>IF('Population 2021'!J76=0,0,J76/'Population 2021'!J76)</f>
        <v>0</v>
      </c>
      <c r="V76" s="21">
        <f>IF('Population 2021'!K76=0,0,K76/'Population 2021'!K76)</f>
        <v>0</v>
      </c>
      <c r="X76" s="23">
        <f t="shared" si="2"/>
        <v>137.08409538600321</v>
      </c>
      <c r="Y76" s="23">
        <f t="shared" si="3"/>
        <v>270.23188899822844</v>
      </c>
    </row>
    <row r="77" spans="2:25" x14ac:dyDescent="0.3">
      <c r="B77" s="15" t="s">
        <v>95</v>
      </c>
      <c r="C77" s="16">
        <v>25</v>
      </c>
      <c r="D77" s="16">
        <v>51</v>
      </c>
      <c r="E77" s="16">
        <v>63</v>
      </c>
      <c r="F77" s="16">
        <v>125</v>
      </c>
      <c r="G77" s="16">
        <v>243</v>
      </c>
      <c r="H77" s="16">
        <v>315</v>
      </c>
      <c r="I77" s="16">
        <v>212</v>
      </c>
      <c r="J77" s="16">
        <v>82</v>
      </c>
      <c r="K77" s="16">
        <v>17</v>
      </c>
      <c r="L77" s="16">
        <v>1140</v>
      </c>
      <c r="N77" s="21">
        <f>IF('Population 2021'!C77=0,0,C77/'Population 2021'!C77)</f>
        <v>2.7790128946198309E-3</v>
      </c>
      <c r="O77" s="21">
        <f>IF('Population 2021'!D77=0,0,D77/'Population 2021'!D77)</f>
        <v>6.3464410154305626E-3</v>
      </c>
      <c r="P77" s="21">
        <f>IF('Population 2021'!E77=0,0,E77/'Population 2021'!E77)</f>
        <v>8.7221376159490518E-3</v>
      </c>
      <c r="Q77" s="21">
        <f>IF('Population 2021'!F77=0,0,F77/'Population 2021'!F77)</f>
        <v>2.1548008963971729E-2</v>
      </c>
      <c r="R77" s="21">
        <f>IF('Population 2021'!G77=0,0,G77/'Population 2021'!G77)</f>
        <v>5.0289735099337748E-2</v>
      </c>
      <c r="S77" s="21">
        <f>IF('Population 2021'!H77=0,0,H77/'Population 2021'!H77)</f>
        <v>9.8499061913696062E-2</v>
      </c>
      <c r="T77" s="21">
        <f>IF('Population 2021'!I77=0,0,I77/'Population 2021'!I77)</f>
        <v>0.12093553907586994</v>
      </c>
      <c r="U77" s="21">
        <f>IF('Population 2021'!J77=0,0,J77/'Population 2021'!J77)</f>
        <v>0.17226890756302521</v>
      </c>
      <c r="V77" s="21">
        <f>IF('Population 2021'!K77=0,0,K77/'Population 2021'!K77)</f>
        <v>0.38636363636363635</v>
      </c>
      <c r="X77" s="23">
        <f t="shared" si="2"/>
        <v>225.78124324765602</v>
      </c>
      <c r="Y77" s="23">
        <f t="shared" si="3"/>
        <v>445.07929013486614</v>
      </c>
    </row>
    <row r="78" spans="2:25" x14ac:dyDescent="0.3">
      <c r="B78" s="15" t="s">
        <v>96</v>
      </c>
      <c r="C78" s="16">
        <v>12</v>
      </c>
      <c r="D78" s="16">
        <v>35</v>
      </c>
      <c r="E78" s="16">
        <v>51</v>
      </c>
      <c r="F78" s="16">
        <v>117</v>
      </c>
      <c r="G78" s="16">
        <v>223</v>
      </c>
      <c r="H78" s="16">
        <v>268</v>
      </c>
      <c r="I78" s="16">
        <v>156</v>
      </c>
      <c r="J78" s="16">
        <v>34</v>
      </c>
      <c r="K78" s="16">
        <v>8</v>
      </c>
      <c r="L78" s="16">
        <v>909</v>
      </c>
      <c r="N78" s="21">
        <f>IF('Population 2021'!C78=0,0,C78/'Population 2021'!C78)</f>
        <v>1.1142061281337048E-3</v>
      </c>
      <c r="O78" s="21">
        <f>IF('Population 2021'!D78=0,0,D78/'Population 2021'!D78)</f>
        <v>3.7960954446854662E-3</v>
      </c>
      <c r="P78" s="21">
        <f>IF('Population 2021'!E78=0,0,E78/'Population 2021'!E78)</f>
        <v>6.3997992219851927E-3</v>
      </c>
      <c r="Q78" s="21">
        <f>IF('Population 2021'!F78=0,0,F78/'Population 2021'!F78)</f>
        <v>2.1955338712704071E-2</v>
      </c>
      <c r="R78" s="21">
        <f>IF('Population 2021'!G78=0,0,G78/'Population 2021'!G78)</f>
        <v>6.0729847494553374E-2</v>
      </c>
      <c r="S78" s="21">
        <f>IF('Population 2021'!H78=0,0,H78/'Population 2021'!H78)</f>
        <v>0.12088407758231845</v>
      </c>
      <c r="T78" s="21">
        <f>IF('Population 2021'!I78=0,0,I78/'Population 2021'!I78)</f>
        <v>0.17848970251716248</v>
      </c>
      <c r="U78" s="21">
        <f>IF('Population 2021'!J78=0,0,J78/'Population 2021'!J78)</f>
        <v>0.15525114155251141</v>
      </c>
      <c r="V78" s="21">
        <f>IF('Population 2021'!K78=0,0,K78/'Population 2021'!K78)</f>
        <v>0.4</v>
      </c>
      <c r="X78" s="23">
        <f t="shared" si="2"/>
        <v>252.78687479833852</v>
      </c>
      <c r="Y78" s="23">
        <f t="shared" si="3"/>
        <v>498.31509992725597</v>
      </c>
    </row>
    <row r="79" spans="2:25" x14ac:dyDescent="0.3">
      <c r="B79" s="15" t="s">
        <v>183</v>
      </c>
      <c r="C79" s="16">
        <v>3</v>
      </c>
      <c r="D79" s="16">
        <v>5</v>
      </c>
      <c r="E79" s="16">
        <v>6</v>
      </c>
      <c r="F79" s="16">
        <v>23</v>
      </c>
      <c r="G79" s="16">
        <v>23</v>
      </c>
      <c r="H79" s="16">
        <v>47</v>
      </c>
      <c r="I79" s="16">
        <v>21</v>
      </c>
      <c r="J79" s="16">
        <v>10</v>
      </c>
      <c r="K79" s="16">
        <v>0</v>
      </c>
      <c r="L79" s="16">
        <v>136</v>
      </c>
      <c r="N79" s="21">
        <f>IF('Population 2021'!C79=0,0,C79/'Population 2021'!C79)</f>
        <v>1.2325390304026294E-3</v>
      </c>
      <c r="O79" s="21">
        <f>IF('Population 2021'!D79=0,0,D79/'Population 2021'!D79)</f>
        <v>2.0695364238410598E-3</v>
      </c>
      <c r="P79" s="21">
        <f>IF('Population 2021'!E79=0,0,E79/'Population 2021'!E79)</f>
        <v>2.8846153846153848E-3</v>
      </c>
      <c r="Q79" s="21">
        <f>IF('Population 2021'!F79=0,0,F79/'Population 2021'!F79)</f>
        <v>1.6570605187319884E-2</v>
      </c>
      <c r="R79" s="21">
        <f>IF('Population 2021'!G79=0,0,G79/'Population 2021'!G79)</f>
        <v>2.4185068349106203E-2</v>
      </c>
      <c r="S79" s="21">
        <f>IF('Population 2021'!H79=0,0,H79/'Population 2021'!H79)</f>
        <v>9.2885375494071151E-2</v>
      </c>
      <c r="T79" s="21">
        <f>IF('Population 2021'!I79=0,0,I79/'Population 2021'!I79)</f>
        <v>7.8651685393258425E-2</v>
      </c>
      <c r="U79" s="21">
        <f>IF('Population 2021'!J79=0,0,J79/'Population 2021'!J79)</f>
        <v>0.14705882352941177</v>
      </c>
      <c r="V79" s="21">
        <f>IF('Population 2021'!K79=0,0,K79/'Population 2021'!K79)</f>
        <v>0</v>
      </c>
      <c r="X79" s="23">
        <f t="shared" si="2"/>
        <v>149.23219162579662</v>
      </c>
      <c r="Y79" s="23">
        <f t="shared" si="3"/>
        <v>294.17925492253852</v>
      </c>
    </row>
    <row r="80" spans="2:25" x14ac:dyDescent="0.3">
      <c r="B80" s="15" t="s">
        <v>97</v>
      </c>
      <c r="C80" s="16">
        <v>3</v>
      </c>
      <c r="D80" s="16">
        <v>11</v>
      </c>
      <c r="E80" s="16">
        <v>16</v>
      </c>
      <c r="F80" s="16">
        <v>36</v>
      </c>
      <c r="G80" s="16">
        <v>48</v>
      </c>
      <c r="H80" s="16">
        <v>65</v>
      </c>
      <c r="I80" s="16">
        <v>41</v>
      </c>
      <c r="J80" s="16">
        <v>11</v>
      </c>
      <c r="K80" s="16">
        <v>3</v>
      </c>
      <c r="L80" s="16">
        <v>239</v>
      </c>
      <c r="N80" s="21">
        <f>IF('Population 2021'!C80=0,0,C80/'Population 2021'!C80)</f>
        <v>2.9702970297029702E-4</v>
      </c>
      <c r="O80" s="21">
        <f>IF('Population 2021'!D80=0,0,D80/'Population 2021'!D80)</f>
        <v>1.3540128015755786E-3</v>
      </c>
      <c r="P80" s="21">
        <f>IF('Population 2021'!E80=0,0,E80/'Population 2021'!E80)</f>
        <v>2.5421035907213221E-3</v>
      </c>
      <c r="Q80" s="21">
        <f>IF('Population 2021'!F80=0,0,F80/'Population 2021'!F80)</f>
        <v>9.5238095238095247E-3</v>
      </c>
      <c r="R80" s="21">
        <f>IF('Population 2021'!G80=0,0,G80/'Population 2021'!G80)</f>
        <v>2.1034180543382998E-2</v>
      </c>
      <c r="S80" s="21">
        <f>IF('Population 2021'!H80=0,0,H80/'Population 2021'!H80)</f>
        <v>5.5225148683092605E-2</v>
      </c>
      <c r="T80" s="21">
        <f>IF('Population 2021'!I80=0,0,I80/'Population 2021'!I80)</f>
        <v>7.7067669172932327E-2</v>
      </c>
      <c r="U80" s="21">
        <f>IF('Population 2021'!J80=0,0,J80/'Population 2021'!J80)</f>
        <v>8.7301587301587297E-2</v>
      </c>
      <c r="V80" s="21">
        <f>IF('Population 2021'!K80=0,0,K80/'Population 2021'!K80)</f>
        <v>0.15789473684210525</v>
      </c>
      <c r="X80" s="23">
        <f t="shared" si="2"/>
        <v>105.27457037197681</v>
      </c>
      <c r="Y80" s="23">
        <f t="shared" si="3"/>
        <v>207.52623369611501</v>
      </c>
    </row>
    <row r="81" spans="2:25" x14ac:dyDescent="0.3">
      <c r="B81" s="15" t="s">
        <v>98</v>
      </c>
      <c r="C81" s="16">
        <v>10</v>
      </c>
      <c r="D81" s="16">
        <v>10</v>
      </c>
      <c r="E81" s="16">
        <v>24</v>
      </c>
      <c r="F81" s="16">
        <v>32</v>
      </c>
      <c r="G81" s="16">
        <v>30</v>
      </c>
      <c r="H81" s="16">
        <v>48</v>
      </c>
      <c r="I81" s="16">
        <v>27</v>
      </c>
      <c r="J81" s="16">
        <v>3</v>
      </c>
      <c r="K81" s="16">
        <v>0</v>
      </c>
      <c r="L81" s="16">
        <v>184</v>
      </c>
      <c r="N81" s="21">
        <f>IF('Population 2021'!C81=0,0,C81/'Population 2021'!C81)</f>
        <v>2.5176233635448137E-3</v>
      </c>
      <c r="O81" s="21">
        <f>IF('Population 2021'!D81=0,0,D81/'Population 2021'!D81)</f>
        <v>3.0646644192460926E-3</v>
      </c>
      <c r="P81" s="21">
        <f>IF('Population 2021'!E81=0,0,E81/'Population 2021'!E81)</f>
        <v>8.1883316274309111E-3</v>
      </c>
      <c r="Q81" s="21">
        <f>IF('Population 2021'!F81=0,0,F81/'Population 2021'!F81)</f>
        <v>1.6359918200408999E-2</v>
      </c>
      <c r="R81" s="21">
        <f>IF('Population 2021'!G81=0,0,G81/'Population 2021'!G81)</f>
        <v>2.4077046548956663E-2</v>
      </c>
      <c r="S81" s="21">
        <f>IF('Population 2021'!H81=0,0,H81/'Population 2021'!H81)</f>
        <v>5.9627329192546583E-2</v>
      </c>
      <c r="T81" s="21">
        <f>IF('Population 2021'!I81=0,0,I81/'Population 2021'!I81)</f>
        <v>7.5842696629213488E-2</v>
      </c>
      <c r="U81" s="21">
        <f>IF('Population 2021'!J81=0,0,J81/'Population 2021'!J81)</f>
        <v>2.9411764705882353E-2</v>
      </c>
      <c r="V81" s="21">
        <f>IF('Population 2021'!K81=0,0,K81/'Population 2021'!K81)</f>
        <v>0</v>
      </c>
      <c r="X81" s="23">
        <f t="shared" si="2"/>
        <v>132.85880604056246</v>
      </c>
      <c r="Y81" s="23">
        <f t="shared" si="3"/>
        <v>261.90263739418623</v>
      </c>
    </row>
    <row r="82" spans="2:25" x14ac:dyDescent="0.3">
      <c r="B82" s="15" t="s">
        <v>99</v>
      </c>
      <c r="C82" s="16">
        <v>8</v>
      </c>
      <c r="D82" s="16">
        <v>12</v>
      </c>
      <c r="E82" s="16">
        <v>28</v>
      </c>
      <c r="F82" s="16">
        <v>44</v>
      </c>
      <c r="G82" s="16">
        <v>84</v>
      </c>
      <c r="H82" s="16">
        <v>119</v>
      </c>
      <c r="I82" s="16">
        <v>91</v>
      </c>
      <c r="J82" s="16">
        <v>36</v>
      </c>
      <c r="K82" s="16">
        <v>5</v>
      </c>
      <c r="L82" s="16">
        <v>427</v>
      </c>
      <c r="N82" s="21">
        <f>IF('Population 2021'!C82=0,0,C82/'Population 2021'!C82)</f>
        <v>8.0434345465513776E-4</v>
      </c>
      <c r="O82" s="21">
        <f>IF('Population 2021'!D82=0,0,D82/'Population 2021'!D82)</f>
        <v>1.3942140118508191E-3</v>
      </c>
      <c r="P82" s="21">
        <f>IF('Population 2021'!E82=0,0,E82/'Population 2021'!E82)</f>
        <v>3.6129032258064514E-3</v>
      </c>
      <c r="Q82" s="21">
        <f>IF('Population 2021'!F82=0,0,F82/'Population 2021'!F82)</f>
        <v>8.1784386617100371E-3</v>
      </c>
      <c r="R82" s="21">
        <f>IF('Population 2021'!G82=0,0,G82/'Population 2021'!G82)</f>
        <v>2.6515151515151516E-2</v>
      </c>
      <c r="S82" s="21">
        <f>IF('Population 2021'!H82=0,0,H82/'Population 2021'!H82)</f>
        <v>7.190332326283988E-2</v>
      </c>
      <c r="T82" s="21">
        <f>IF('Population 2021'!I82=0,0,I82/'Population 2021'!I82)</f>
        <v>0.114321608040201</v>
      </c>
      <c r="U82" s="21">
        <f>IF('Population 2021'!J82=0,0,J82/'Population 2021'!J82)</f>
        <v>0.18</v>
      </c>
      <c r="V82" s="21">
        <f>IF('Population 2021'!K82=0,0,K82/'Population 2021'!K82)</f>
        <v>0.20833333333333334</v>
      </c>
      <c r="X82" s="23">
        <f t="shared" si="2"/>
        <v>140.25081876557462</v>
      </c>
      <c r="Y82" s="23">
        <f t="shared" si="3"/>
        <v>276.47440486694978</v>
      </c>
    </row>
    <row r="83" spans="2:25" x14ac:dyDescent="0.3">
      <c r="B83" s="15" t="s">
        <v>100</v>
      </c>
      <c r="C83" s="16">
        <v>0</v>
      </c>
      <c r="D83" s="16">
        <v>3</v>
      </c>
      <c r="E83" s="16">
        <v>3</v>
      </c>
      <c r="F83" s="16">
        <v>13</v>
      </c>
      <c r="G83" s="16">
        <v>17</v>
      </c>
      <c r="H83" s="16">
        <v>30</v>
      </c>
      <c r="I83" s="16">
        <v>17</v>
      </c>
      <c r="J83" s="16">
        <v>14</v>
      </c>
      <c r="K83" s="16">
        <v>3</v>
      </c>
      <c r="L83" s="16">
        <v>101</v>
      </c>
      <c r="N83" s="21">
        <f>IF('Population 2021'!C83=0,0,C83/'Population 2021'!C83)</f>
        <v>0</v>
      </c>
      <c r="O83" s="21">
        <f>IF('Population 2021'!D83=0,0,D83/'Population 2021'!D83)</f>
        <v>5.6179775280898875E-3</v>
      </c>
      <c r="P83" s="21">
        <f>IF('Population 2021'!E83=0,0,E83/'Population 2021'!E83)</f>
        <v>6.3965884861407248E-3</v>
      </c>
      <c r="Q83" s="21">
        <f>IF('Population 2021'!F83=0,0,F83/'Population 2021'!F83)</f>
        <v>3.4666666666666665E-2</v>
      </c>
      <c r="R83" s="21">
        <f>IF('Population 2021'!G83=0,0,G83/'Population 2021'!G83)</f>
        <v>6.9672131147540978E-2</v>
      </c>
      <c r="S83" s="21">
        <f>IF('Population 2021'!H83=0,0,H83/'Population 2021'!H83)</f>
        <v>0.17045454545454544</v>
      </c>
      <c r="T83" s="21">
        <f>IF('Population 2021'!I83=0,0,I83/'Population 2021'!I83)</f>
        <v>0.20238095238095238</v>
      </c>
      <c r="U83" s="21">
        <f>IF('Population 2021'!J83=0,0,J83/'Population 2021'!J83)</f>
        <v>0.42424242424242425</v>
      </c>
      <c r="V83" s="21">
        <f>IF('Population 2021'!K83=0,0,K83/'Population 2021'!K83)</f>
        <v>0</v>
      </c>
      <c r="X83" s="23">
        <f t="shared" si="2"/>
        <v>329.89228804789093</v>
      </c>
      <c r="Y83" s="23">
        <f t="shared" si="3"/>
        <v>650.31188274691374</v>
      </c>
    </row>
    <row r="84" spans="2:25" x14ac:dyDescent="0.3">
      <c r="B84" s="15" t="s">
        <v>23</v>
      </c>
      <c r="C84" s="16">
        <v>676</v>
      </c>
      <c r="D84" s="16">
        <v>1060</v>
      </c>
      <c r="E84" s="16">
        <v>1751</v>
      </c>
      <c r="F84" s="16">
        <v>3415</v>
      </c>
      <c r="G84" s="16">
        <v>6545</v>
      </c>
      <c r="H84" s="16">
        <v>8927</v>
      </c>
      <c r="I84" s="16">
        <v>6416</v>
      </c>
      <c r="J84" s="16">
        <v>2356</v>
      </c>
      <c r="K84" s="16">
        <v>387</v>
      </c>
      <c r="L84" s="16">
        <v>31532</v>
      </c>
      <c r="N84" s="21">
        <f>IF('Population 2021'!C84=0,0,C84/'Population 2021'!C84)</f>
        <v>1.8669752515307265E-3</v>
      </c>
      <c r="O84" s="21">
        <f>IF('Population 2021'!D84=0,0,D84/'Population 2021'!D84)</f>
        <v>3.311403097723879E-3</v>
      </c>
      <c r="P84" s="21">
        <f>IF('Population 2021'!E84=0,0,E84/'Population 2021'!E84)</f>
        <v>6.1486491231766503E-3</v>
      </c>
      <c r="Q84" s="21">
        <f>IF('Population 2021'!F84=0,0,F84/'Population 2021'!F84)</f>
        <v>1.6816861180873589E-2</v>
      </c>
      <c r="R84" s="21">
        <f>IF('Population 2021'!G84=0,0,G84/'Population 2021'!G84)</f>
        <v>4.6235138705416116E-2</v>
      </c>
      <c r="S84" s="21">
        <f>IF('Population 2021'!H84=0,0,H84/'Population 2021'!H84)</f>
        <v>0.1038107752956636</v>
      </c>
      <c r="T84" s="21">
        <f>IF('Population 2021'!I84=0,0,I84/'Population 2021'!I84)</f>
        <v>0.14855978512549783</v>
      </c>
      <c r="U84" s="21">
        <f>IF('Population 2021'!J84=0,0,J84/'Population 2021'!J84)</f>
        <v>0.19915469146238376</v>
      </c>
      <c r="V84" s="21">
        <f>IF('Population 2021'!K84=0,0,K84/'Population 2021'!K84)</f>
        <v>0.27196064652143359</v>
      </c>
      <c r="X84" s="23">
        <f t="shared" si="2"/>
        <v>214.46064834831844</v>
      </c>
      <c r="Y84" s="23">
        <f t="shared" si="3"/>
        <v>422.76316560110752</v>
      </c>
    </row>
    <row r="87" spans="2:25" x14ac:dyDescent="0.3">
      <c r="B87" s="14"/>
    </row>
  </sheetData>
  <sheetProtection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800000"/>
    <pageSetUpPr fitToPage="1"/>
  </sheetPr>
  <dimension ref="A1:W84"/>
  <sheetViews>
    <sheetView showGridLines="0" showRowColHeaders="0" zoomScale="75" zoomScaleNormal="75" workbookViewId="0">
      <pane xSplit="14" ySplit="4" topLeftCell="O5" activePane="bottomRight" state="frozen"/>
      <selection pane="topRight" activeCell="O1" sqref="O1"/>
      <selection pane="bottomLeft" activeCell="A5" sqref="A5"/>
      <selection pane="bottomRight" activeCell="P26" sqref="P26"/>
    </sheetView>
  </sheetViews>
  <sheetFormatPr defaultColWidth="9.08984375" defaultRowHeight="13" x14ac:dyDescent="0.3"/>
  <cols>
    <col min="1" max="1" width="1.6328125" style="25" customWidth="1"/>
    <col min="2" max="2" width="22.6328125" style="26" customWidth="1"/>
    <col min="3" max="3" width="17.7265625" style="26" customWidth="1"/>
    <col min="4" max="4" width="17.7265625" style="27" customWidth="1"/>
    <col min="5" max="5" width="18.26953125" style="26" customWidth="1"/>
    <col min="6" max="6" width="9.08984375" style="26"/>
    <col min="7" max="7" width="15.6328125" style="29" customWidth="1"/>
    <col min="8" max="10" width="9.08984375" style="29"/>
    <col min="11" max="11" width="14.6328125" style="29" bestFit="1" customWidth="1"/>
    <col min="12" max="13" width="9.08984375" style="29"/>
    <col min="14" max="15" width="9.08984375" style="26"/>
    <col min="16" max="16" width="13.7265625" style="26" customWidth="1"/>
    <col min="17" max="22" width="9.08984375" style="26"/>
    <col min="23" max="23" width="9.08984375" style="40"/>
    <col min="24" max="16384" width="9.08984375" style="26"/>
  </cols>
  <sheetData>
    <row r="1" spans="1:23" ht="29.25" customHeight="1" x14ac:dyDescent="0.25">
      <c r="B1" s="58" t="s">
        <v>190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W1" s="41"/>
    </row>
    <row r="2" spans="1:23" ht="18.75" customHeight="1" x14ac:dyDescent="0.3">
      <c r="E2" s="28">
        <v>2</v>
      </c>
      <c r="W2" s="41" t="s">
        <v>186</v>
      </c>
    </row>
    <row r="3" spans="1:23" ht="15" customHeight="1" x14ac:dyDescent="0.3">
      <c r="C3" s="57" t="s">
        <v>181</v>
      </c>
      <c r="D3" s="57"/>
      <c r="E3" s="30"/>
      <c r="W3" s="41" t="s">
        <v>191</v>
      </c>
    </row>
    <row r="4" spans="1:23" ht="15" customHeight="1" x14ac:dyDescent="0.3">
      <c r="C4" s="39">
        <v>2011</v>
      </c>
      <c r="D4" s="39">
        <v>2021</v>
      </c>
      <c r="E4" s="31" t="s">
        <v>185</v>
      </c>
      <c r="W4" s="41" t="s">
        <v>192</v>
      </c>
    </row>
    <row r="5" spans="1:23" x14ac:dyDescent="0.3">
      <c r="A5" s="32">
        <v>1</v>
      </c>
      <c r="B5" s="33" t="s">
        <v>143</v>
      </c>
      <c r="C5" s="34">
        <f>'Nursing Home residents 2011'!Y5</f>
        <v>198.83911065917565</v>
      </c>
      <c r="D5" s="34">
        <f>'Nursing Home residents 2021'!Y5</f>
        <v>0</v>
      </c>
      <c r="E5" s="34">
        <f>D5-C5</f>
        <v>-198.83911065917565</v>
      </c>
      <c r="G5" s="35" t="s">
        <v>143</v>
      </c>
      <c r="H5" s="36">
        <f t="shared" ref="H5:H36" si="0">VLOOKUP(A5,$A$5:$E$84,2+$E$2)</f>
        <v>0</v>
      </c>
      <c r="I5" s="36">
        <f>H5+0.00001*A5</f>
        <v>1.0000000000000001E-5</v>
      </c>
      <c r="J5" s="36">
        <f>RANK(I5,I$5:I$83)</f>
        <v>79</v>
      </c>
      <c r="K5" s="35" t="str">
        <f>VLOOKUP(MATCH(A5,J$5:J$83,0),$A$5:$E$83,2)</f>
        <v>Benalla</v>
      </c>
      <c r="L5" s="36">
        <f t="shared" ref="L5:L36" si="1">VLOOKUP(MATCH(A5,J$5:J$83,0),$A$5:$E$83,2+$E$2)</f>
        <v>758.1862996390654</v>
      </c>
      <c r="W5" s="41"/>
    </row>
    <row r="6" spans="1:23" x14ac:dyDescent="0.3">
      <c r="A6" s="32">
        <v>2</v>
      </c>
      <c r="B6" s="37" t="s">
        <v>137</v>
      </c>
      <c r="C6" s="34">
        <f>'Nursing Home residents 2011'!Y6</f>
        <v>245.92982200963695</v>
      </c>
      <c r="D6" s="34">
        <f>'Nursing Home residents 2021'!Y6</f>
        <v>347.94653954474677</v>
      </c>
      <c r="E6" s="34">
        <f t="shared" ref="E6:E69" si="2">D6-C6</f>
        <v>102.01671753510982</v>
      </c>
      <c r="G6" s="35" t="s">
        <v>137</v>
      </c>
      <c r="H6" s="36">
        <f t="shared" si="0"/>
        <v>347.94653954474677</v>
      </c>
      <c r="I6" s="36">
        <f t="shared" ref="I6:I69" si="3">H6+0.00001*A6</f>
        <v>347.94655954474678</v>
      </c>
      <c r="J6" s="36">
        <f t="shared" ref="J6:J69" si="4">RANK(I6,I$5:I$83)</f>
        <v>38</v>
      </c>
      <c r="K6" s="35" t="str">
        <f t="shared" ref="K6:K69" si="5">VLOOKUP(MATCH(A6,J$5:J$83,0),$A$5:$E$83,2)</f>
        <v>Surf Coast</v>
      </c>
      <c r="L6" s="36">
        <f t="shared" si="1"/>
        <v>710.06972354335755</v>
      </c>
      <c r="W6" s="41"/>
    </row>
    <row r="7" spans="1:23" x14ac:dyDescent="0.3">
      <c r="A7" s="32">
        <v>3</v>
      </c>
      <c r="B7" s="37" t="s">
        <v>103</v>
      </c>
      <c r="C7" s="34">
        <f>'Nursing Home residents 2011'!Y7</f>
        <v>353.62790575278552</v>
      </c>
      <c r="D7" s="34">
        <f>'Nursing Home residents 2021'!Y7</f>
        <v>455.53182484965322</v>
      </c>
      <c r="E7" s="34">
        <f t="shared" si="2"/>
        <v>101.9039190968677</v>
      </c>
      <c r="G7" s="35" t="s">
        <v>103</v>
      </c>
      <c r="H7" s="36">
        <f t="shared" si="0"/>
        <v>455.53182484965322</v>
      </c>
      <c r="I7" s="36">
        <f t="shared" si="3"/>
        <v>455.5318548496532</v>
      </c>
      <c r="J7" s="36">
        <f t="shared" si="4"/>
        <v>22</v>
      </c>
      <c r="K7" s="35" t="str">
        <f t="shared" si="5"/>
        <v>Glenelg</v>
      </c>
      <c r="L7" s="36">
        <f t="shared" si="1"/>
        <v>701.27922623972938</v>
      </c>
    </row>
    <row r="8" spans="1:23" x14ac:dyDescent="0.3">
      <c r="A8" s="32">
        <v>4</v>
      </c>
      <c r="B8" s="37" t="s">
        <v>104</v>
      </c>
      <c r="C8" s="34">
        <f>'Nursing Home residents 2011'!Y8</f>
        <v>599.32140055390232</v>
      </c>
      <c r="D8" s="34">
        <f>'Nursing Home residents 2021'!Y8</f>
        <v>430.79716270802771</v>
      </c>
      <c r="E8" s="34">
        <f t="shared" si="2"/>
        <v>-168.52423784587461</v>
      </c>
      <c r="G8" s="35" t="s">
        <v>104</v>
      </c>
      <c r="H8" s="36">
        <f t="shared" si="0"/>
        <v>430.79716270802771</v>
      </c>
      <c r="I8" s="36">
        <f t="shared" si="3"/>
        <v>430.79720270802773</v>
      </c>
      <c r="J8" s="36">
        <f t="shared" si="4"/>
        <v>31</v>
      </c>
      <c r="K8" s="35" t="str">
        <f t="shared" si="5"/>
        <v>Hepburn</v>
      </c>
      <c r="L8" s="36">
        <f t="shared" si="1"/>
        <v>672.72223528769621</v>
      </c>
    </row>
    <row r="9" spans="1:23" x14ac:dyDescent="0.3">
      <c r="A9" s="32">
        <v>5</v>
      </c>
      <c r="B9" s="37" t="s">
        <v>144</v>
      </c>
      <c r="C9" s="34">
        <f>'Nursing Home residents 2011'!Y9</f>
        <v>378.11225873020243</v>
      </c>
      <c r="D9" s="34">
        <f>'Nursing Home residents 2021'!Y9</f>
        <v>0</v>
      </c>
      <c r="E9" s="34">
        <f t="shared" si="2"/>
        <v>-378.11225873020243</v>
      </c>
      <c r="G9" s="35" t="s">
        <v>144</v>
      </c>
      <c r="H9" s="36">
        <f t="shared" si="0"/>
        <v>0</v>
      </c>
      <c r="I9" s="36">
        <f t="shared" si="3"/>
        <v>5.0000000000000002E-5</v>
      </c>
      <c r="J9" s="36">
        <f t="shared" si="4"/>
        <v>78</v>
      </c>
      <c r="K9" s="35" t="str">
        <f t="shared" si="5"/>
        <v>Nillumbik</v>
      </c>
      <c r="L9" s="36">
        <f t="shared" si="1"/>
        <v>653.72986622864778</v>
      </c>
    </row>
    <row r="10" spans="1:23" x14ac:dyDescent="0.3">
      <c r="A10" s="32">
        <v>6</v>
      </c>
      <c r="B10" s="37" t="s">
        <v>145</v>
      </c>
      <c r="C10" s="34">
        <f>'Nursing Home residents 2011'!Y10</f>
        <v>321.0667639079029</v>
      </c>
      <c r="D10" s="34">
        <f>'Nursing Home residents 2021'!Y10</f>
        <v>245.55741264821631</v>
      </c>
      <c r="E10" s="34">
        <f t="shared" si="2"/>
        <v>-75.509351259686582</v>
      </c>
      <c r="G10" s="35" t="s">
        <v>145</v>
      </c>
      <c r="H10" s="36">
        <f t="shared" si="0"/>
        <v>245.55741264821631</v>
      </c>
      <c r="I10" s="36">
        <f t="shared" si="3"/>
        <v>245.5574726482163</v>
      </c>
      <c r="J10" s="36">
        <f t="shared" si="4"/>
        <v>61</v>
      </c>
      <c r="K10" s="35" t="str">
        <f t="shared" si="5"/>
        <v>Northern Grampians</v>
      </c>
      <c r="L10" s="36">
        <f t="shared" si="1"/>
        <v>630.63482700268275</v>
      </c>
    </row>
    <row r="11" spans="1:23" x14ac:dyDescent="0.3">
      <c r="A11" s="32">
        <v>7</v>
      </c>
      <c r="B11" s="37" t="s">
        <v>105</v>
      </c>
      <c r="C11" s="34">
        <f>'Nursing Home residents 2011'!Y11</f>
        <v>496.01874010187845</v>
      </c>
      <c r="D11" s="34">
        <f>'Nursing Home residents 2021'!Y11</f>
        <v>461.95554495530797</v>
      </c>
      <c r="E11" s="34">
        <f t="shared" si="2"/>
        <v>-34.063195146570479</v>
      </c>
      <c r="G11" s="35" t="s">
        <v>105</v>
      </c>
      <c r="H11" s="36">
        <f t="shared" si="0"/>
        <v>461.95554495530797</v>
      </c>
      <c r="I11" s="36">
        <f t="shared" si="3"/>
        <v>461.95561495530796</v>
      </c>
      <c r="J11" s="36">
        <f t="shared" si="4"/>
        <v>21</v>
      </c>
      <c r="K11" s="35" t="str">
        <f t="shared" si="5"/>
        <v>Golden Plains</v>
      </c>
      <c r="L11" s="36">
        <f t="shared" si="1"/>
        <v>589.01766018252442</v>
      </c>
    </row>
    <row r="12" spans="1:23" x14ac:dyDescent="0.3">
      <c r="A12" s="32">
        <v>8</v>
      </c>
      <c r="B12" s="37" t="s">
        <v>138</v>
      </c>
      <c r="C12" s="34">
        <f>'Nursing Home residents 2011'!Y12</f>
        <v>308.65493129994525</v>
      </c>
      <c r="D12" s="34">
        <f>'Nursing Home residents 2021'!Y12</f>
        <v>758.1862996390654</v>
      </c>
      <c r="E12" s="34">
        <f t="shared" si="2"/>
        <v>449.53136833912015</v>
      </c>
      <c r="G12" s="35" t="s">
        <v>138</v>
      </c>
      <c r="H12" s="36">
        <f t="shared" si="0"/>
        <v>758.1862996390654</v>
      </c>
      <c r="I12" s="36">
        <f t="shared" si="3"/>
        <v>758.18637963906542</v>
      </c>
      <c r="J12" s="36">
        <f t="shared" si="4"/>
        <v>1</v>
      </c>
      <c r="K12" s="35" t="str">
        <f t="shared" si="5"/>
        <v>Maribyrnong</v>
      </c>
      <c r="L12" s="36">
        <f t="shared" si="1"/>
        <v>578.14447012905964</v>
      </c>
    </row>
    <row r="13" spans="1:23" x14ac:dyDescent="0.3">
      <c r="A13" s="32">
        <v>9</v>
      </c>
      <c r="B13" s="37" t="s">
        <v>106</v>
      </c>
      <c r="C13" s="34">
        <f>'Nursing Home residents 2011'!Y13</f>
        <v>545.65494241464512</v>
      </c>
      <c r="D13" s="34">
        <f>'Nursing Home residents 2021'!Y13</f>
        <v>292.64065337941446</v>
      </c>
      <c r="E13" s="34">
        <f t="shared" si="2"/>
        <v>-253.01428903523066</v>
      </c>
      <c r="G13" s="35" t="s">
        <v>106</v>
      </c>
      <c r="H13" s="36">
        <f t="shared" si="0"/>
        <v>292.64065337941446</v>
      </c>
      <c r="I13" s="36">
        <f t="shared" si="3"/>
        <v>292.64074337941446</v>
      </c>
      <c r="J13" s="36">
        <f t="shared" si="4"/>
        <v>54</v>
      </c>
      <c r="K13" s="35" t="str">
        <f t="shared" si="5"/>
        <v>Hobsons Bay</v>
      </c>
      <c r="L13" s="36">
        <f t="shared" si="1"/>
        <v>565.751610267552</v>
      </c>
    </row>
    <row r="14" spans="1:23" x14ac:dyDescent="0.3">
      <c r="A14" s="32">
        <v>10</v>
      </c>
      <c r="B14" s="37" t="s">
        <v>107</v>
      </c>
      <c r="C14" s="34">
        <f>'Nursing Home residents 2011'!Y14</f>
        <v>414.08540067268706</v>
      </c>
      <c r="D14" s="34">
        <f>'Nursing Home residents 2021'!Y14</f>
        <v>417.6535640983949</v>
      </c>
      <c r="E14" s="34">
        <f t="shared" si="2"/>
        <v>3.5681634257078372</v>
      </c>
      <c r="G14" s="35" t="s">
        <v>107</v>
      </c>
      <c r="H14" s="36">
        <f t="shared" si="0"/>
        <v>417.6535640983949</v>
      </c>
      <c r="I14" s="36">
        <f t="shared" si="3"/>
        <v>417.65366409839487</v>
      </c>
      <c r="J14" s="36">
        <f t="shared" si="4"/>
        <v>34</v>
      </c>
      <c r="K14" s="35" t="str">
        <f t="shared" si="5"/>
        <v>Whittlesea</v>
      </c>
      <c r="L14" s="36">
        <f t="shared" si="1"/>
        <v>549.48691000237136</v>
      </c>
    </row>
    <row r="15" spans="1:23" x14ac:dyDescent="0.3">
      <c r="A15" s="32">
        <v>11</v>
      </c>
      <c r="B15" s="37" t="s">
        <v>146</v>
      </c>
      <c r="C15" s="34">
        <f>'Nursing Home residents 2011'!Y15</f>
        <v>575.99694646016678</v>
      </c>
      <c r="D15" s="34">
        <f>'Nursing Home residents 2021'!Y15</f>
        <v>119.55360091668473</v>
      </c>
      <c r="E15" s="34">
        <f t="shared" si="2"/>
        <v>-456.44334554348205</v>
      </c>
      <c r="G15" s="35" t="s">
        <v>146</v>
      </c>
      <c r="H15" s="36">
        <f t="shared" si="0"/>
        <v>119.55360091668473</v>
      </c>
      <c r="I15" s="36">
        <f t="shared" si="3"/>
        <v>119.55371091668474</v>
      </c>
      <c r="J15" s="36">
        <f t="shared" si="4"/>
        <v>70</v>
      </c>
      <c r="K15" s="35" t="str">
        <f t="shared" si="5"/>
        <v>Maroondah</v>
      </c>
      <c r="L15" s="36">
        <f t="shared" si="1"/>
        <v>535.54200702927847</v>
      </c>
    </row>
    <row r="16" spans="1:23" x14ac:dyDescent="0.3">
      <c r="A16" s="32">
        <v>12</v>
      </c>
      <c r="B16" s="37" t="s">
        <v>147</v>
      </c>
      <c r="C16" s="34">
        <f>'Nursing Home residents 2011'!Y16</f>
        <v>259.00605078582714</v>
      </c>
      <c r="D16" s="34">
        <f>'Nursing Home residents 2021'!Y16</f>
        <v>195.2238271121424</v>
      </c>
      <c r="E16" s="34">
        <f t="shared" si="2"/>
        <v>-63.78222367368474</v>
      </c>
      <c r="G16" s="35" t="s">
        <v>147</v>
      </c>
      <c r="H16" s="36">
        <f t="shared" si="0"/>
        <v>195.2238271121424</v>
      </c>
      <c r="I16" s="36">
        <f t="shared" si="3"/>
        <v>195.22394711214241</v>
      </c>
      <c r="J16" s="36">
        <f t="shared" si="4"/>
        <v>64</v>
      </c>
      <c r="K16" s="35" t="str">
        <f t="shared" si="5"/>
        <v>Monash</v>
      </c>
      <c r="L16" s="36">
        <f t="shared" si="1"/>
        <v>524.86327949236977</v>
      </c>
    </row>
    <row r="17" spans="1:12" x14ac:dyDescent="0.3">
      <c r="A17" s="32">
        <v>13</v>
      </c>
      <c r="B17" s="37" t="s">
        <v>148</v>
      </c>
      <c r="C17" s="34">
        <f>'Nursing Home residents 2011'!Y17</f>
        <v>285.80862056368937</v>
      </c>
      <c r="D17" s="34">
        <f>'Nursing Home residents 2021'!Y17</f>
        <v>315.49746311119952</v>
      </c>
      <c r="E17" s="34">
        <f t="shared" si="2"/>
        <v>29.688842547510149</v>
      </c>
      <c r="G17" s="35" t="s">
        <v>148</v>
      </c>
      <c r="H17" s="36">
        <f t="shared" si="0"/>
        <v>315.49746311119952</v>
      </c>
      <c r="I17" s="36">
        <f t="shared" si="3"/>
        <v>315.49759311119954</v>
      </c>
      <c r="J17" s="36">
        <f t="shared" si="4"/>
        <v>48</v>
      </c>
      <c r="K17" s="35" t="str">
        <f t="shared" si="5"/>
        <v>Mildura</v>
      </c>
      <c r="L17" s="36">
        <f t="shared" si="1"/>
        <v>508.02896413226614</v>
      </c>
    </row>
    <row r="18" spans="1:12" x14ac:dyDescent="0.3">
      <c r="A18" s="32">
        <v>14</v>
      </c>
      <c r="B18" s="37" t="s">
        <v>108</v>
      </c>
      <c r="C18" s="34">
        <f>'Nursing Home residents 2011'!Y18</f>
        <v>364.54217380956044</v>
      </c>
      <c r="D18" s="34">
        <f>'Nursing Home residents 2021'!Y18</f>
        <v>393.60734280591674</v>
      </c>
      <c r="E18" s="34">
        <f t="shared" si="2"/>
        <v>29.065168996356306</v>
      </c>
      <c r="G18" s="35" t="s">
        <v>108</v>
      </c>
      <c r="H18" s="36">
        <f t="shared" si="0"/>
        <v>393.60734280591674</v>
      </c>
      <c r="I18" s="36">
        <f t="shared" si="3"/>
        <v>393.60748280591673</v>
      </c>
      <c r="J18" s="36">
        <f t="shared" si="4"/>
        <v>35</v>
      </c>
      <c r="K18" s="35" t="str">
        <f t="shared" si="5"/>
        <v>Yarriambiack</v>
      </c>
      <c r="L18" s="36">
        <f t="shared" si="1"/>
        <v>506.7491383244701</v>
      </c>
    </row>
    <row r="19" spans="1:12" x14ac:dyDescent="0.3">
      <c r="A19" s="32">
        <v>15</v>
      </c>
      <c r="B19" s="37" t="s">
        <v>149</v>
      </c>
      <c r="C19" s="34">
        <f>'Nursing Home residents 2011'!Y19</f>
        <v>179.70844288702204</v>
      </c>
      <c r="D19" s="34">
        <f>'Nursing Home residents 2021'!Y19</f>
        <v>52.780084027952121</v>
      </c>
      <c r="E19" s="34">
        <f t="shared" si="2"/>
        <v>-126.92835885906993</v>
      </c>
      <c r="G19" s="35" t="s">
        <v>149</v>
      </c>
      <c r="H19" s="36">
        <f t="shared" si="0"/>
        <v>52.780084027952121</v>
      </c>
      <c r="I19" s="36">
        <f t="shared" si="3"/>
        <v>52.780234027952119</v>
      </c>
      <c r="J19" s="36">
        <f t="shared" si="4"/>
        <v>76</v>
      </c>
      <c r="K19" s="35" t="str">
        <f t="shared" si="5"/>
        <v>Swan Hill</v>
      </c>
      <c r="L19" s="36">
        <f t="shared" si="1"/>
        <v>497.1950749679587</v>
      </c>
    </row>
    <row r="20" spans="1:12" x14ac:dyDescent="0.3">
      <c r="A20" s="32">
        <v>16</v>
      </c>
      <c r="B20" s="37" t="s">
        <v>150</v>
      </c>
      <c r="C20" s="34">
        <f>'Nursing Home residents 2011'!Y20</f>
        <v>399.74505502543633</v>
      </c>
      <c r="D20" s="34">
        <f>'Nursing Home residents 2021'!Y20</f>
        <v>238.65778485323855</v>
      </c>
      <c r="E20" s="34">
        <f t="shared" si="2"/>
        <v>-161.08727017219778</v>
      </c>
      <c r="G20" s="35" t="s">
        <v>150</v>
      </c>
      <c r="H20" s="36">
        <f t="shared" si="0"/>
        <v>238.65778485323855</v>
      </c>
      <c r="I20" s="36">
        <f t="shared" si="3"/>
        <v>238.65794485323855</v>
      </c>
      <c r="J20" s="36">
        <f t="shared" si="4"/>
        <v>63</v>
      </c>
      <c r="K20" s="35" t="str">
        <f t="shared" si="5"/>
        <v>Knox</v>
      </c>
      <c r="L20" s="36">
        <f t="shared" si="1"/>
        <v>490.23253395557526</v>
      </c>
    </row>
    <row r="21" spans="1:12" x14ac:dyDescent="0.3">
      <c r="A21" s="32">
        <v>17</v>
      </c>
      <c r="B21" s="37" t="s">
        <v>151</v>
      </c>
      <c r="C21" s="34">
        <f>'Nursing Home residents 2011'!Y21</f>
        <v>490.23433839636283</v>
      </c>
      <c r="D21" s="34">
        <f>'Nursing Home residents 2021'!Y21</f>
        <v>292.80284152720077</v>
      </c>
      <c r="E21" s="34">
        <f t="shared" si="2"/>
        <v>-197.43149686916206</v>
      </c>
      <c r="G21" s="35" t="s">
        <v>151</v>
      </c>
      <c r="H21" s="36">
        <f t="shared" si="0"/>
        <v>292.80284152720077</v>
      </c>
      <c r="I21" s="36">
        <f t="shared" si="3"/>
        <v>292.80301152720079</v>
      </c>
      <c r="J21" s="36">
        <f t="shared" si="4"/>
        <v>53</v>
      </c>
      <c r="K21" s="35" t="str">
        <f t="shared" si="5"/>
        <v>Latrobe</v>
      </c>
      <c r="L21" s="36">
        <f t="shared" si="1"/>
        <v>489.12722674836692</v>
      </c>
    </row>
    <row r="22" spans="1:12" x14ac:dyDescent="0.3">
      <c r="A22" s="32">
        <v>18</v>
      </c>
      <c r="B22" s="37" t="s">
        <v>109</v>
      </c>
      <c r="C22" s="34">
        <f>'Nursing Home residents 2011'!Y22</f>
        <v>540.9004297682236</v>
      </c>
      <c r="D22" s="34">
        <f>'Nursing Home residents 2021'!Y22</f>
        <v>319.27592540216813</v>
      </c>
      <c r="E22" s="34">
        <f t="shared" si="2"/>
        <v>-221.62450436605548</v>
      </c>
      <c r="G22" s="35" t="s">
        <v>109</v>
      </c>
      <c r="H22" s="36">
        <f t="shared" si="0"/>
        <v>319.27592540216813</v>
      </c>
      <c r="I22" s="36">
        <f t="shared" si="3"/>
        <v>319.27610540216813</v>
      </c>
      <c r="J22" s="36">
        <f t="shared" si="4"/>
        <v>46</v>
      </c>
      <c r="K22" s="35" t="str">
        <f t="shared" si="5"/>
        <v>Strathbogie</v>
      </c>
      <c r="L22" s="36">
        <f t="shared" si="1"/>
        <v>482.15966403373807</v>
      </c>
    </row>
    <row r="23" spans="1:12" x14ac:dyDescent="0.3">
      <c r="A23" s="32">
        <v>19</v>
      </c>
      <c r="B23" s="37" t="s">
        <v>152</v>
      </c>
      <c r="C23" s="34">
        <f>'Nursing Home residents 2011'!Y23</f>
        <v>260.23319751626724</v>
      </c>
      <c r="D23" s="34">
        <f>'Nursing Home residents 2021'!Y23</f>
        <v>450.59232926445696</v>
      </c>
      <c r="E23" s="34">
        <f t="shared" si="2"/>
        <v>190.35913174818972</v>
      </c>
      <c r="G23" s="35" t="s">
        <v>152</v>
      </c>
      <c r="H23" s="36">
        <f t="shared" si="0"/>
        <v>450.59232926445696</v>
      </c>
      <c r="I23" s="36">
        <f t="shared" si="3"/>
        <v>450.59251926445694</v>
      </c>
      <c r="J23" s="36">
        <f t="shared" si="4"/>
        <v>25</v>
      </c>
      <c r="K23" s="35" t="str">
        <f t="shared" si="5"/>
        <v>Wangaratta</v>
      </c>
      <c r="L23" s="36">
        <f t="shared" si="1"/>
        <v>480.99996866599918</v>
      </c>
    </row>
    <row r="24" spans="1:12" x14ac:dyDescent="0.3">
      <c r="A24" s="32">
        <v>20</v>
      </c>
      <c r="B24" s="37" t="s">
        <v>110</v>
      </c>
      <c r="C24" s="34">
        <f>'Nursing Home residents 2011'!Y24</f>
        <v>426.38010368792163</v>
      </c>
      <c r="D24" s="34">
        <f>'Nursing Home residents 2021'!Y24</f>
        <v>300.54885161511038</v>
      </c>
      <c r="E24" s="34">
        <f t="shared" si="2"/>
        <v>-125.83125207281125</v>
      </c>
      <c r="G24" s="35" t="s">
        <v>110</v>
      </c>
      <c r="H24" s="36">
        <f t="shared" si="0"/>
        <v>300.54885161511038</v>
      </c>
      <c r="I24" s="36">
        <f t="shared" si="3"/>
        <v>300.54905161511039</v>
      </c>
      <c r="J24" s="36">
        <f t="shared" si="4"/>
        <v>51</v>
      </c>
      <c r="K24" s="35" t="str">
        <f t="shared" si="5"/>
        <v>Hindmarsh</v>
      </c>
      <c r="L24" s="36">
        <f t="shared" si="1"/>
        <v>473.80905230163609</v>
      </c>
    </row>
    <row r="25" spans="1:12" x14ac:dyDescent="0.3">
      <c r="A25" s="32">
        <v>21</v>
      </c>
      <c r="B25" s="37" t="s">
        <v>153</v>
      </c>
      <c r="C25" s="34">
        <f>'Nursing Home residents 2011'!Y25</f>
        <v>87.123019926439497</v>
      </c>
      <c r="D25" s="34">
        <f>'Nursing Home residents 2021'!Y25</f>
        <v>101.28876419437015</v>
      </c>
      <c r="E25" s="34">
        <f t="shared" si="2"/>
        <v>14.165744267930648</v>
      </c>
      <c r="G25" s="35" t="s">
        <v>153</v>
      </c>
      <c r="H25" s="36">
        <f t="shared" si="0"/>
        <v>101.28876419437015</v>
      </c>
      <c r="I25" s="36">
        <f t="shared" si="3"/>
        <v>101.28897419437014</v>
      </c>
      <c r="J25" s="36">
        <f t="shared" si="4"/>
        <v>72</v>
      </c>
      <c r="K25" s="35" t="str">
        <f t="shared" si="5"/>
        <v>Bayside</v>
      </c>
      <c r="L25" s="36">
        <f t="shared" si="1"/>
        <v>461.95554495530797</v>
      </c>
    </row>
    <row r="26" spans="1:12" x14ac:dyDescent="0.3">
      <c r="A26" s="32">
        <v>22</v>
      </c>
      <c r="B26" s="37" t="s">
        <v>111</v>
      </c>
      <c r="C26" s="34">
        <f>'Nursing Home residents 2011'!Y26</f>
        <v>458.80047877326956</v>
      </c>
      <c r="D26" s="34">
        <f>'Nursing Home residents 2021'!Y26</f>
        <v>443.05893661114794</v>
      </c>
      <c r="E26" s="34">
        <f t="shared" si="2"/>
        <v>-15.741542162121618</v>
      </c>
      <c r="G26" s="35" t="s">
        <v>111</v>
      </c>
      <c r="H26" s="36">
        <f t="shared" si="0"/>
        <v>443.05893661114794</v>
      </c>
      <c r="I26" s="36">
        <f t="shared" si="3"/>
        <v>443.05915661114796</v>
      </c>
      <c r="J26" s="36">
        <f t="shared" si="4"/>
        <v>28</v>
      </c>
      <c r="K26" s="35" t="str">
        <f t="shared" si="5"/>
        <v>Ballarat</v>
      </c>
      <c r="L26" s="36">
        <f t="shared" si="1"/>
        <v>455.53182484965322</v>
      </c>
    </row>
    <row r="27" spans="1:12" x14ac:dyDescent="0.3">
      <c r="A27" s="32">
        <v>23</v>
      </c>
      <c r="B27" s="37" t="s">
        <v>154</v>
      </c>
      <c r="C27" s="34">
        <f>'Nursing Home residents 2011'!Y27</f>
        <v>554.84279781778969</v>
      </c>
      <c r="D27" s="34">
        <f>'Nursing Home residents 2021'!Y27</f>
        <v>701.27922623972938</v>
      </c>
      <c r="E27" s="34">
        <f t="shared" si="2"/>
        <v>146.43642842193969</v>
      </c>
      <c r="G27" s="35" t="s">
        <v>154</v>
      </c>
      <c r="H27" s="36">
        <f t="shared" si="0"/>
        <v>701.27922623972938</v>
      </c>
      <c r="I27" s="36">
        <f t="shared" si="3"/>
        <v>701.27945623972937</v>
      </c>
      <c r="J27" s="36">
        <f t="shared" si="4"/>
        <v>3</v>
      </c>
      <c r="K27" s="35" t="str">
        <f t="shared" si="5"/>
        <v>Whitehorse</v>
      </c>
      <c r="L27" s="36">
        <f t="shared" si="1"/>
        <v>455.47708958859533</v>
      </c>
    </row>
    <row r="28" spans="1:12" x14ac:dyDescent="0.3">
      <c r="A28" s="32">
        <v>24</v>
      </c>
      <c r="B28" s="37" t="s">
        <v>155</v>
      </c>
      <c r="C28" s="34">
        <f>'Nursing Home residents 2011'!Y28</f>
        <v>614.73461561635213</v>
      </c>
      <c r="D28" s="34">
        <f>'Nursing Home residents 2021'!Y28</f>
        <v>589.01766018252442</v>
      </c>
      <c r="E28" s="34">
        <f t="shared" si="2"/>
        <v>-25.716955433827707</v>
      </c>
      <c r="G28" s="35" t="s">
        <v>155</v>
      </c>
      <c r="H28" s="36">
        <f t="shared" si="0"/>
        <v>589.01766018252442</v>
      </c>
      <c r="I28" s="36">
        <f t="shared" si="3"/>
        <v>589.01790018252439</v>
      </c>
      <c r="J28" s="36">
        <f t="shared" si="4"/>
        <v>7</v>
      </c>
      <c r="K28" s="35" t="str">
        <f t="shared" si="5"/>
        <v>Moreland</v>
      </c>
      <c r="L28" s="36">
        <f t="shared" si="1"/>
        <v>452.91328040740922</v>
      </c>
    </row>
    <row r="29" spans="1:12" x14ac:dyDescent="0.3">
      <c r="A29" s="32">
        <v>25</v>
      </c>
      <c r="B29" s="37" t="s">
        <v>112</v>
      </c>
      <c r="C29" s="34">
        <f>'Nursing Home residents 2011'!Y29</f>
        <v>360.50463159799438</v>
      </c>
      <c r="D29" s="34">
        <f>'Nursing Home residents 2021'!Y29</f>
        <v>448.26796764995186</v>
      </c>
      <c r="E29" s="34">
        <f t="shared" si="2"/>
        <v>87.763336051957481</v>
      </c>
      <c r="G29" s="35" t="s">
        <v>112</v>
      </c>
      <c r="H29" s="36">
        <f t="shared" si="0"/>
        <v>448.26796764995186</v>
      </c>
      <c r="I29" s="36">
        <f t="shared" si="3"/>
        <v>448.26821764995185</v>
      </c>
      <c r="J29" s="36">
        <f t="shared" si="4"/>
        <v>27</v>
      </c>
      <c r="K29" s="35" t="str">
        <f t="shared" si="5"/>
        <v>East Gippsland</v>
      </c>
      <c r="L29" s="36">
        <f t="shared" si="1"/>
        <v>450.59232926445696</v>
      </c>
    </row>
    <row r="30" spans="1:12" x14ac:dyDescent="0.3">
      <c r="A30" s="32">
        <v>26</v>
      </c>
      <c r="B30" s="37" t="s">
        <v>113</v>
      </c>
      <c r="C30" s="34">
        <f>'Nursing Home residents 2011'!Y30</f>
        <v>548.91853019540133</v>
      </c>
      <c r="D30" s="34">
        <f>'Nursing Home residents 2021'!Y30</f>
        <v>332.33905607931257</v>
      </c>
      <c r="E30" s="34">
        <f t="shared" si="2"/>
        <v>-216.57947411608876</v>
      </c>
      <c r="G30" s="35" t="s">
        <v>113</v>
      </c>
      <c r="H30" s="36">
        <f t="shared" si="0"/>
        <v>332.33905607931257</v>
      </c>
      <c r="I30" s="36">
        <f t="shared" si="3"/>
        <v>332.3393160793126</v>
      </c>
      <c r="J30" s="36">
        <f t="shared" si="4"/>
        <v>42</v>
      </c>
      <c r="K30" s="35" t="str">
        <f t="shared" si="5"/>
        <v>Moira</v>
      </c>
      <c r="L30" s="36">
        <f t="shared" si="1"/>
        <v>448.80328087856367</v>
      </c>
    </row>
    <row r="31" spans="1:12" x14ac:dyDescent="0.3">
      <c r="A31" s="32">
        <v>27</v>
      </c>
      <c r="B31" s="37" t="s">
        <v>114</v>
      </c>
      <c r="C31" s="34">
        <f>'Nursing Home residents 2011'!Y31</f>
        <v>490.15321636702788</v>
      </c>
      <c r="D31" s="34">
        <f>'Nursing Home residents 2021'!Y31</f>
        <v>374.77415116181322</v>
      </c>
      <c r="E31" s="34">
        <f t="shared" si="2"/>
        <v>-115.37906520521466</v>
      </c>
      <c r="G31" s="35" t="s">
        <v>114</v>
      </c>
      <c r="H31" s="36">
        <f t="shared" si="0"/>
        <v>374.77415116181322</v>
      </c>
      <c r="I31" s="36">
        <f t="shared" si="3"/>
        <v>374.77442116181322</v>
      </c>
      <c r="J31" s="36">
        <f t="shared" si="4"/>
        <v>36</v>
      </c>
      <c r="K31" s="35" t="str">
        <f t="shared" si="5"/>
        <v>Greater Bendigo</v>
      </c>
      <c r="L31" s="36">
        <f t="shared" si="1"/>
        <v>448.26796764995186</v>
      </c>
    </row>
    <row r="32" spans="1:12" x14ac:dyDescent="0.3">
      <c r="A32" s="32">
        <v>28</v>
      </c>
      <c r="B32" s="37" t="s">
        <v>115</v>
      </c>
      <c r="C32" s="34">
        <f>'Nursing Home residents 2011'!Y32</f>
        <v>465.32047656383367</v>
      </c>
      <c r="D32" s="34">
        <f>'Nursing Home residents 2021'!Y32</f>
        <v>355.69084216558474</v>
      </c>
      <c r="E32" s="34">
        <f t="shared" si="2"/>
        <v>-109.62963439824892</v>
      </c>
      <c r="G32" s="35" t="s">
        <v>115</v>
      </c>
      <c r="H32" s="36">
        <f t="shared" si="0"/>
        <v>355.69084216558474</v>
      </c>
      <c r="I32" s="36">
        <f t="shared" si="3"/>
        <v>355.69112216558472</v>
      </c>
      <c r="J32" s="36">
        <f t="shared" si="4"/>
        <v>37</v>
      </c>
      <c r="K32" s="35" t="str">
        <f t="shared" si="5"/>
        <v>Glen Eira</v>
      </c>
      <c r="L32" s="36">
        <f t="shared" si="1"/>
        <v>443.05893661114794</v>
      </c>
    </row>
    <row r="33" spans="1:12" x14ac:dyDescent="0.3">
      <c r="A33" s="32">
        <v>29</v>
      </c>
      <c r="B33" s="37" t="s">
        <v>156</v>
      </c>
      <c r="C33" s="34">
        <f>'Nursing Home residents 2011'!Y33</f>
        <v>561.74001682339747</v>
      </c>
      <c r="D33" s="34">
        <f>'Nursing Home residents 2021'!Y33</f>
        <v>672.72223528769621</v>
      </c>
      <c r="E33" s="34">
        <f t="shared" si="2"/>
        <v>110.98221846429874</v>
      </c>
      <c r="G33" s="35" t="s">
        <v>156</v>
      </c>
      <c r="H33" s="36">
        <f t="shared" si="0"/>
        <v>672.72223528769621</v>
      </c>
      <c r="I33" s="36">
        <f t="shared" si="3"/>
        <v>672.72252528769616</v>
      </c>
      <c r="J33" s="36">
        <f t="shared" si="4"/>
        <v>4</v>
      </c>
      <c r="K33" s="35" t="str">
        <f t="shared" si="5"/>
        <v>Melton</v>
      </c>
      <c r="L33" s="36">
        <f t="shared" si="1"/>
        <v>438.88011069802036</v>
      </c>
    </row>
    <row r="34" spans="1:12" x14ac:dyDescent="0.3">
      <c r="A34" s="32">
        <v>30</v>
      </c>
      <c r="B34" s="37" t="s">
        <v>157</v>
      </c>
      <c r="C34" s="34">
        <f>'Nursing Home residents 2011'!Y34</f>
        <v>637.36943015005431</v>
      </c>
      <c r="D34" s="34">
        <f>'Nursing Home residents 2021'!Y34</f>
        <v>473.80905230163609</v>
      </c>
      <c r="E34" s="34">
        <f t="shared" si="2"/>
        <v>-163.56037784841823</v>
      </c>
      <c r="G34" s="35" t="s">
        <v>157</v>
      </c>
      <c r="H34" s="36">
        <f t="shared" si="0"/>
        <v>473.80905230163609</v>
      </c>
      <c r="I34" s="36">
        <f t="shared" si="3"/>
        <v>473.80935230163607</v>
      </c>
      <c r="J34" s="36">
        <f t="shared" si="4"/>
        <v>20</v>
      </c>
      <c r="K34" s="35" t="str">
        <f t="shared" si="5"/>
        <v>Port Phillip</v>
      </c>
      <c r="L34" s="36">
        <f t="shared" si="1"/>
        <v>430.85111258665108</v>
      </c>
    </row>
    <row r="35" spans="1:12" x14ac:dyDescent="0.3">
      <c r="A35" s="32">
        <v>31</v>
      </c>
      <c r="B35" s="37" t="s">
        <v>116</v>
      </c>
      <c r="C35" s="34">
        <f>'Nursing Home residents 2011'!Y35</f>
        <v>544.32207499796266</v>
      </c>
      <c r="D35" s="34">
        <f>'Nursing Home residents 2021'!Y35</f>
        <v>565.751610267552</v>
      </c>
      <c r="E35" s="34">
        <f t="shared" si="2"/>
        <v>21.429535269589337</v>
      </c>
      <c r="G35" s="35" t="s">
        <v>116</v>
      </c>
      <c r="H35" s="36">
        <f t="shared" si="0"/>
        <v>565.751610267552</v>
      </c>
      <c r="I35" s="36">
        <f t="shared" si="3"/>
        <v>565.75192026755201</v>
      </c>
      <c r="J35" s="36">
        <f t="shared" si="4"/>
        <v>9</v>
      </c>
      <c r="K35" s="35" t="str">
        <f t="shared" si="5"/>
        <v>Banyule</v>
      </c>
      <c r="L35" s="36">
        <f t="shared" si="1"/>
        <v>430.79716270802771</v>
      </c>
    </row>
    <row r="36" spans="1:12" x14ac:dyDescent="0.3">
      <c r="A36" s="32">
        <v>32</v>
      </c>
      <c r="B36" s="37" t="s">
        <v>139</v>
      </c>
      <c r="C36" s="34">
        <f>'Nursing Home residents 2011'!Y36</f>
        <v>420.09878832520974</v>
      </c>
      <c r="D36" s="34">
        <f>'Nursing Home residents 2021'!Y36</f>
        <v>140.37741488065049</v>
      </c>
      <c r="E36" s="34">
        <f t="shared" si="2"/>
        <v>-279.72137344455928</v>
      </c>
      <c r="G36" s="35" t="s">
        <v>139</v>
      </c>
      <c r="H36" s="36">
        <f t="shared" si="0"/>
        <v>140.37741488065049</v>
      </c>
      <c r="I36" s="36">
        <f t="shared" si="3"/>
        <v>140.37773488065048</v>
      </c>
      <c r="J36" s="36">
        <f t="shared" si="4"/>
        <v>68</v>
      </c>
      <c r="K36" s="35" t="str">
        <f t="shared" si="5"/>
        <v>South Gippsland</v>
      </c>
      <c r="L36" s="36">
        <f t="shared" si="1"/>
        <v>419.61795638118468</v>
      </c>
    </row>
    <row r="37" spans="1:12" ht="21" x14ac:dyDescent="0.3">
      <c r="A37" s="32">
        <v>33</v>
      </c>
      <c r="B37" s="37" t="s">
        <v>117</v>
      </c>
      <c r="C37" s="34">
        <f>'Nursing Home residents 2011'!Y37</f>
        <v>328.62957707752918</v>
      </c>
      <c r="D37" s="34">
        <f>'Nursing Home residents 2021'!Y37</f>
        <v>249.82618746447565</v>
      </c>
      <c r="E37" s="34">
        <f t="shared" si="2"/>
        <v>-78.803389613053525</v>
      </c>
      <c r="G37" s="35" t="s">
        <v>117</v>
      </c>
      <c r="H37" s="36">
        <f t="shared" ref="H37:H68" si="6">VLOOKUP(A37,$A$5:$E$84,2+$E$2)</f>
        <v>249.82618746447565</v>
      </c>
      <c r="I37" s="36">
        <f t="shared" si="3"/>
        <v>249.82651746447564</v>
      </c>
      <c r="J37" s="36">
        <f t="shared" si="4"/>
        <v>60</v>
      </c>
      <c r="K37" s="35" t="str">
        <f t="shared" si="5"/>
        <v>Mornington Peninsula</v>
      </c>
      <c r="L37" s="36">
        <f t="shared" ref="L37:L68" si="7">VLOOKUP(MATCH(A37,J$5:J$83,0),$A$5:$E$83,2+$E$2)</f>
        <v>419.13246521692179</v>
      </c>
    </row>
    <row r="38" spans="1:12" x14ac:dyDescent="0.3">
      <c r="A38" s="32">
        <v>34</v>
      </c>
      <c r="B38" s="37" t="s">
        <v>158</v>
      </c>
      <c r="C38" s="34">
        <f>'Nursing Home residents 2011'!Y38</f>
        <v>447.95299072946563</v>
      </c>
      <c r="D38" s="34">
        <f>'Nursing Home residents 2021'!Y38</f>
        <v>105.02912936514855</v>
      </c>
      <c r="E38" s="34">
        <f t="shared" si="2"/>
        <v>-342.92386136431708</v>
      </c>
      <c r="G38" s="35" t="s">
        <v>158</v>
      </c>
      <c r="H38" s="36">
        <f t="shared" si="6"/>
        <v>105.02912936514855</v>
      </c>
      <c r="I38" s="36">
        <f t="shared" si="3"/>
        <v>105.02946936514854</v>
      </c>
      <c r="J38" s="36">
        <f t="shared" si="4"/>
        <v>71</v>
      </c>
      <c r="K38" s="35" t="str">
        <f t="shared" si="5"/>
        <v>Brimbank</v>
      </c>
      <c r="L38" s="36">
        <f t="shared" si="7"/>
        <v>417.6535640983949</v>
      </c>
    </row>
    <row r="39" spans="1:12" x14ac:dyDescent="0.3">
      <c r="A39" s="32">
        <v>35</v>
      </c>
      <c r="B39" s="37" t="s">
        <v>118</v>
      </c>
      <c r="C39" s="34">
        <f>'Nursing Home residents 2011'!Y39</f>
        <v>431.07619487527774</v>
      </c>
      <c r="D39" s="34">
        <f>'Nursing Home residents 2021'!Y39</f>
        <v>240.18854596651158</v>
      </c>
      <c r="E39" s="34">
        <f t="shared" si="2"/>
        <v>-190.88764890876615</v>
      </c>
      <c r="G39" s="35" t="s">
        <v>118</v>
      </c>
      <c r="H39" s="36">
        <f t="shared" si="6"/>
        <v>240.18854596651158</v>
      </c>
      <c r="I39" s="36">
        <f t="shared" si="3"/>
        <v>240.18889596651158</v>
      </c>
      <c r="J39" s="36">
        <f t="shared" si="4"/>
        <v>62</v>
      </c>
      <c r="K39" s="35" t="str">
        <f t="shared" si="5"/>
        <v>Casey</v>
      </c>
      <c r="L39" s="36">
        <f t="shared" si="7"/>
        <v>393.60734280591674</v>
      </c>
    </row>
    <row r="40" spans="1:12" x14ac:dyDescent="0.3">
      <c r="A40" s="32">
        <v>36</v>
      </c>
      <c r="B40" s="37" t="s">
        <v>119</v>
      </c>
      <c r="C40" s="34">
        <f>'Nursing Home residents 2011'!Y40</f>
        <v>371.33575454038947</v>
      </c>
      <c r="D40" s="34">
        <f>'Nursing Home residents 2021'!Y40</f>
        <v>490.23253395557526</v>
      </c>
      <c r="E40" s="34">
        <f t="shared" si="2"/>
        <v>118.89677941518579</v>
      </c>
      <c r="G40" s="35" t="s">
        <v>119</v>
      </c>
      <c r="H40" s="36">
        <f t="shared" si="6"/>
        <v>490.23253395557526</v>
      </c>
      <c r="I40" s="36">
        <f t="shared" si="3"/>
        <v>490.23289395557526</v>
      </c>
      <c r="J40" s="36">
        <f t="shared" si="4"/>
        <v>16</v>
      </c>
      <c r="K40" s="35" t="str">
        <f t="shared" si="5"/>
        <v>Greater Geelong</v>
      </c>
      <c r="L40" s="36">
        <f t="shared" si="7"/>
        <v>374.77415116181322</v>
      </c>
    </row>
    <row r="41" spans="1:12" x14ac:dyDescent="0.3">
      <c r="A41" s="32">
        <v>37</v>
      </c>
      <c r="B41" s="37" t="s">
        <v>120</v>
      </c>
      <c r="C41" s="34">
        <f>'Nursing Home residents 2011'!Y41</f>
        <v>554.75317301336929</v>
      </c>
      <c r="D41" s="34">
        <f>'Nursing Home residents 2021'!Y41</f>
        <v>489.12722674836692</v>
      </c>
      <c r="E41" s="34">
        <f t="shared" si="2"/>
        <v>-65.625946265002369</v>
      </c>
      <c r="G41" s="35" t="s">
        <v>120</v>
      </c>
      <c r="H41" s="36">
        <f t="shared" si="6"/>
        <v>489.12722674836692</v>
      </c>
      <c r="I41" s="36">
        <f t="shared" si="3"/>
        <v>489.1275967483669</v>
      </c>
      <c r="J41" s="36">
        <f t="shared" si="4"/>
        <v>17</v>
      </c>
      <c r="K41" s="35" t="str">
        <f t="shared" si="5"/>
        <v>Greater Shepparton</v>
      </c>
      <c r="L41" s="36">
        <f t="shared" si="7"/>
        <v>355.69084216558474</v>
      </c>
    </row>
    <row r="42" spans="1:12" x14ac:dyDescent="0.3">
      <c r="A42" s="32">
        <v>38</v>
      </c>
      <c r="B42" s="37" t="s">
        <v>159</v>
      </c>
      <c r="C42" s="34">
        <f>'Nursing Home residents 2011'!Y42</f>
        <v>287.51851388604814</v>
      </c>
      <c r="D42" s="34">
        <f>'Nursing Home residents 2021'!Y42</f>
        <v>347.40597893941163</v>
      </c>
      <c r="E42" s="34">
        <f t="shared" si="2"/>
        <v>59.887465053363485</v>
      </c>
      <c r="G42" s="35" t="s">
        <v>159</v>
      </c>
      <c r="H42" s="36">
        <f t="shared" si="6"/>
        <v>347.40597893941163</v>
      </c>
      <c r="I42" s="36">
        <f t="shared" si="3"/>
        <v>347.40635893941163</v>
      </c>
      <c r="J42" s="36">
        <f t="shared" si="4"/>
        <v>39</v>
      </c>
      <c r="K42" s="35" t="str">
        <f t="shared" si="5"/>
        <v>Ararat</v>
      </c>
      <c r="L42" s="36">
        <f t="shared" si="7"/>
        <v>347.94653954474677</v>
      </c>
    </row>
    <row r="43" spans="1:12" ht="15" customHeight="1" x14ac:dyDescent="0.3">
      <c r="A43" s="32">
        <v>39</v>
      </c>
      <c r="B43" s="37" t="s">
        <v>160</v>
      </c>
      <c r="C43" s="34">
        <f>'Nursing Home residents 2011'!Y43</f>
        <v>477.01457896903793</v>
      </c>
      <c r="D43" s="34">
        <f>'Nursing Home residents 2021'!Y43</f>
        <v>318.34507938572489</v>
      </c>
      <c r="E43" s="34">
        <f t="shared" si="2"/>
        <v>-158.66949958331304</v>
      </c>
      <c r="G43" s="35" t="s">
        <v>160</v>
      </c>
      <c r="H43" s="36">
        <f t="shared" si="6"/>
        <v>318.34507938572489</v>
      </c>
      <c r="I43" s="36">
        <f t="shared" si="3"/>
        <v>318.34546938572487</v>
      </c>
      <c r="J43" s="36">
        <f t="shared" si="4"/>
        <v>47</v>
      </c>
      <c r="K43" s="35" t="str">
        <f t="shared" si="5"/>
        <v>Loddon</v>
      </c>
      <c r="L43" s="36">
        <f t="shared" si="7"/>
        <v>347.40597893941163</v>
      </c>
    </row>
    <row r="44" spans="1:12" x14ac:dyDescent="0.3">
      <c r="A44" s="32">
        <v>40</v>
      </c>
      <c r="B44" s="37" t="s">
        <v>121</v>
      </c>
      <c r="C44" s="34">
        <f>'Nursing Home residents 2011'!Y44</f>
        <v>381.36068858460783</v>
      </c>
      <c r="D44" s="34">
        <f>'Nursing Home residents 2021'!Y44</f>
        <v>295.47742507913955</v>
      </c>
      <c r="E44" s="34">
        <f t="shared" si="2"/>
        <v>-85.883263505468278</v>
      </c>
      <c r="G44" s="35" t="s">
        <v>121</v>
      </c>
      <c r="H44" s="36">
        <f t="shared" si="6"/>
        <v>295.47742507913955</v>
      </c>
      <c r="I44" s="36">
        <f t="shared" si="3"/>
        <v>295.47782507913956</v>
      </c>
      <c r="J44" s="36">
        <f t="shared" si="4"/>
        <v>52</v>
      </c>
      <c r="K44" s="35" t="str">
        <f t="shared" si="5"/>
        <v>Moonee Valley</v>
      </c>
      <c r="L44" s="36">
        <f t="shared" si="7"/>
        <v>345.32497190653066</v>
      </c>
    </row>
    <row r="45" spans="1:12" x14ac:dyDescent="0.3">
      <c r="A45" s="32">
        <v>41</v>
      </c>
      <c r="B45" s="37" t="s">
        <v>161</v>
      </c>
      <c r="C45" s="34">
        <f>'Nursing Home residents 2011'!Y45</f>
        <v>151.2348131921066</v>
      </c>
      <c r="D45" s="34">
        <f>'Nursing Home residents 2021'!Y45</f>
        <v>153.07059856203233</v>
      </c>
      <c r="E45" s="34">
        <f t="shared" si="2"/>
        <v>1.8357853699257305</v>
      </c>
      <c r="G45" s="35" t="s">
        <v>161</v>
      </c>
      <c r="H45" s="36">
        <f t="shared" si="6"/>
        <v>153.07059856203233</v>
      </c>
      <c r="I45" s="36">
        <f t="shared" si="3"/>
        <v>153.07100856203232</v>
      </c>
      <c r="J45" s="36">
        <f t="shared" si="4"/>
        <v>67</v>
      </c>
      <c r="K45" s="35" t="str">
        <f t="shared" si="5"/>
        <v>Towong</v>
      </c>
      <c r="L45" s="36">
        <f t="shared" si="7"/>
        <v>333.71382409572919</v>
      </c>
    </row>
    <row r="46" spans="1:12" x14ac:dyDescent="0.3">
      <c r="A46" s="32">
        <v>42</v>
      </c>
      <c r="B46" s="37" t="s">
        <v>122</v>
      </c>
      <c r="C46" s="34">
        <f>'Nursing Home residents 2011'!Y46</f>
        <v>505.54759343619043</v>
      </c>
      <c r="D46" s="34">
        <f>'Nursing Home residents 2021'!Y46</f>
        <v>578.14447012905964</v>
      </c>
      <c r="E46" s="34">
        <f t="shared" si="2"/>
        <v>72.596876692869216</v>
      </c>
      <c r="G46" s="35" t="s">
        <v>122</v>
      </c>
      <c r="H46" s="36">
        <f t="shared" si="6"/>
        <v>578.14447012905964</v>
      </c>
      <c r="I46" s="36">
        <f t="shared" si="3"/>
        <v>578.1448901290596</v>
      </c>
      <c r="J46" s="36">
        <f t="shared" si="4"/>
        <v>8</v>
      </c>
      <c r="K46" s="35" t="str">
        <f t="shared" si="5"/>
        <v>Greater Dandenong</v>
      </c>
      <c r="L46" s="36">
        <f t="shared" si="7"/>
        <v>332.33905607931257</v>
      </c>
    </row>
    <row r="47" spans="1:12" x14ac:dyDescent="0.3">
      <c r="A47" s="32">
        <v>43</v>
      </c>
      <c r="B47" s="37" t="s">
        <v>123</v>
      </c>
      <c r="C47" s="34">
        <f>'Nursing Home residents 2011'!Y47</f>
        <v>540.74059731244711</v>
      </c>
      <c r="D47" s="34">
        <f>'Nursing Home residents 2021'!Y47</f>
        <v>535.54200702927847</v>
      </c>
      <c r="E47" s="34">
        <f t="shared" si="2"/>
        <v>-5.1985902831686417</v>
      </c>
      <c r="G47" s="35" t="s">
        <v>123</v>
      </c>
      <c r="H47" s="36">
        <f t="shared" si="6"/>
        <v>535.54200702927847</v>
      </c>
      <c r="I47" s="36">
        <f t="shared" si="3"/>
        <v>535.54243702927852</v>
      </c>
      <c r="J47" s="36">
        <f t="shared" si="4"/>
        <v>11</v>
      </c>
      <c r="K47" s="35" t="str">
        <f t="shared" si="5"/>
        <v>Yarra</v>
      </c>
      <c r="L47" s="36">
        <f t="shared" si="7"/>
        <v>324.33125785137571</v>
      </c>
    </row>
    <row r="48" spans="1:12" x14ac:dyDescent="0.3">
      <c r="A48" s="32">
        <v>44</v>
      </c>
      <c r="B48" s="37" t="s">
        <v>124</v>
      </c>
      <c r="C48" s="34">
        <f>'Nursing Home residents 2011'!Y48</f>
        <v>508.26292722673884</v>
      </c>
      <c r="D48" s="34">
        <f>'Nursing Home residents 2021'!Y48</f>
        <v>274.49580831188121</v>
      </c>
      <c r="E48" s="34">
        <f t="shared" si="2"/>
        <v>-233.76711891485763</v>
      </c>
      <c r="G48" s="35" t="s">
        <v>124</v>
      </c>
      <c r="H48" s="36">
        <f t="shared" si="6"/>
        <v>274.49580831188121</v>
      </c>
      <c r="I48" s="36">
        <f t="shared" si="3"/>
        <v>274.49624831188123</v>
      </c>
      <c r="J48" s="36">
        <f t="shared" si="4"/>
        <v>57</v>
      </c>
      <c r="K48" s="35" t="str">
        <f t="shared" si="5"/>
        <v>Southern Grampians</v>
      </c>
      <c r="L48" s="36">
        <f t="shared" si="7"/>
        <v>323.58259558043477</v>
      </c>
    </row>
    <row r="49" spans="1:12" x14ac:dyDescent="0.3">
      <c r="A49" s="32">
        <v>45</v>
      </c>
      <c r="B49" s="37" t="s">
        <v>125</v>
      </c>
      <c r="C49" s="34">
        <f>'Nursing Home residents 2011'!Y49</f>
        <v>444.90222910669104</v>
      </c>
      <c r="D49" s="34">
        <f>'Nursing Home residents 2021'!Y49</f>
        <v>438.88011069802036</v>
      </c>
      <c r="E49" s="34">
        <f t="shared" si="2"/>
        <v>-6.0221184086706785</v>
      </c>
      <c r="G49" s="35" t="s">
        <v>125</v>
      </c>
      <c r="H49" s="36">
        <f t="shared" si="6"/>
        <v>438.88011069802036</v>
      </c>
      <c r="I49" s="36">
        <f t="shared" si="3"/>
        <v>438.88056069802036</v>
      </c>
      <c r="J49" s="36">
        <f t="shared" si="4"/>
        <v>29</v>
      </c>
      <c r="K49" s="35" t="str">
        <f t="shared" si="5"/>
        <v>Wellington</v>
      </c>
      <c r="L49" s="36">
        <f t="shared" si="7"/>
        <v>321.73809044739181</v>
      </c>
    </row>
    <row r="50" spans="1:12" x14ac:dyDescent="0.3">
      <c r="A50" s="32">
        <v>46</v>
      </c>
      <c r="B50" s="37" t="s">
        <v>140</v>
      </c>
      <c r="C50" s="34">
        <f>'Nursing Home residents 2011'!Y50</f>
        <v>472.73924294618763</v>
      </c>
      <c r="D50" s="34">
        <f>'Nursing Home residents 2021'!Y50</f>
        <v>508.02896413226614</v>
      </c>
      <c r="E50" s="34">
        <f t="shared" si="2"/>
        <v>35.289721186078509</v>
      </c>
      <c r="G50" s="35" t="s">
        <v>140</v>
      </c>
      <c r="H50" s="36">
        <f t="shared" si="6"/>
        <v>508.02896413226614</v>
      </c>
      <c r="I50" s="36">
        <f t="shared" si="3"/>
        <v>508.02942413226612</v>
      </c>
      <c r="J50" s="36">
        <f t="shared" si="4"/>
        <v>13</v>
      </c>
      <c r="K50" s="35" t="str">
        <f t="shared" si="5"/>
        <v>Darebin</v>
      </c>
      <c r="L50" s="36">
        <f t="shared" si="7"/>
        <v>319.27592540216813</v>
      </c>
    </row>
    <row r="51" spans="1:12" x14ac:dyDescent="0.3">
      <c r="A51" s="32">
        <v>47</v>
      </c>
      <c r="B51" s="37" t="s">
        <v>162</v>
      </c>
      <c r="C51" s="34">
        <f>'Nursing Home residents 2011'!Y51</f>
        <v>296.27703598904702</v>
      </c>
      <c r="D51" s="34">
        <f>'Nursing Home residents 2021'!Y51</f>
        <v>279.46176347919157</v>
      </c>
      <c r="E51" s="34">
        <f t="shared" si="2"/>
        <v>-16.815272509855447</v>
      </c>
      <c r="G51" s="35" t="s">
        <v>162</v>
      </c>
      <c r="H51" s="36">
        <f t="shared" si="6"/>
        <v>279.46176347919157</v>
      </c>
      <c r="I51" s="36">
        <f t="shared" si="3"/>
        <v>279.46223347919158</v>
      </c>
      <c r="J51" s="36">
        <f t="shared" si="4"/>
        <v>55</v>
      </c>
      <c r="K51" s="35" t="str">
        <f t="shared" si="5"/>
        <v>Macedon Ranges</v>
      </c>
      <c r="L51" s="36">
        <f t="shared" si="7"/>
        <v>318.34507938572489</v>
      </c>
    </row>
    <row r="52" spans="1:12" x14ac:dyDescent="0.3">
      <c r="A52" s="32">
        <v>48</v>
      </c>
      <c r="B52" s="37" t="s">
        <v>163</v>
      </c>
      <c r="C52" s="34">
        <f>'Nursing Home residents 2011'!Y52</f>
        <v>407.19692435252369</v>
      </c>
      <c r="D52" s="34">
        <f>'Nursing Home residents 2021'!Y52</f>
        <v>448.80328087856367</v>
      </c>
      <c r="E52" s="34">
        <f t="shared" si="2"/>
        <v>41.606356526039974</v>
      </c>
      <c r="G52" s="35" t="s">
        <v>163</v>
      </c>
      <c r="H52" s="36">
        <f t="shared" si="6"/>
        <v>448.80328087856367</v>
      </c>
      <c r="I52" s="36">
        <f t="shared" si="3"/>
        <v>448.80376087856365</v>
      </c>
      <c r="J52" s="36">
        <f t="shared" si="4"/>
        <v>26</v>
      </c>
      <c r="K52" s="35" t="str">
        <f t="shared" si="5"/>
        <v>Cardinia</v>
      </c>
      <c r="L52" s="36">
        <f t="shared" si="7"/>
        <v>315.49746311119952</v>
      </c>
    </row>
    <row r="53" spans="1:12" x14ac:dyDescent="0.3">
      <c r="A53" s="32">
        <v>49</v>
      </c>
      <c r="B53" s="37" t="s">
        <v>126</v>
      </c>
      <c r="C53" s="34">
        <f>'Nursing Home residents 2011'!Y53</f>
        <v>376.81019115907702</v>
      </c>
      <c r="D53" s="34">
        <f>'Nursing Home residents 2021'!Y53</f>
        <v>524.86327949236977</v>
      </c>
      <c r="E53" s="34">
        <f t="shared" si="2"/>
        <v>148.05308833329275</v>
      </c>
      <c r="G53" s="35" t="s">
        <v>126</v>
      </c>
      <c r="H53" s="36">
        <f t="shared" si="6"/>
        <v>524.86327949236977</v>
      </c>
      <c r="I53" s="36">
        <f>H53+0.00001*A53</f>
        <v>524.86376949236978</v>
      </c>
      <c r="J53" s="36">
        <f t="shared" si="4"/>
        <v>12</v>
      </c>
      <c r="K53" s="35" t="str">
        <f t="shared" si="5"/>
        <v>Wyndham</v>
      </c>
      <c r="L53" s="36">
        <f t="shared" si="7"/>
        <v>311.04962328763509</v>
      </c>
    </row>
    <row r="54" spans="1:12" x14ac:dyDescent="0.3">
      <c r="A54" s="32">
        <v>50</v>
      </c>
      <c r="B54" s="37" t="s">
        <v>127</v>
      </c>
      <c r="C54" s="34">
        <f>'Nursing Home residents 2011'!Y54</f>
        <v>510.71391538722776</v>
      </c>
      <c r="D54" s="34">
        <f>'Nursing Home residents 2021'!Y54</f>
        <v>345.32497190653066</v>
      </c>
      <c r="E54" s="34">
        <f t="shared" si="2"/>
        <v>-165.38894348069709</v>
      </c>
      <c r="G54" s="35" t="s">
        <v>127</v>
      </c>
      <c r="H54" s="36">
        <f t="shared" si="6"/>
        <v>345.32497190653066</v>
      </c>
      <c r="I54" s="36">
        <f t="shared" si="3"/>
        <v>345.32547190653065</v>
      </c>
      <c r="J54" s="36">
        <f t="shared" si="4"/>
        <v>40</v>
      </c>
      <c r="K54" s="35" t="str">
        <f t="shared" si="5"/>
        <v>Yarra Ranges</v>
      </c>
      <c r="L54" s="36">
        <f t="shared" si="7"/>
        <v>304.68038375187689</v>
      </c>
    </row>
    <row r="55" spans="1:12" x14ac:dyDescent="0.3">
      <c r="A55" s="32">
        <v>51</v>
      </c>
      <c r="B55" s="37" t="s">
        <v>164</v>
      </c>
      <c r="C55" s="34">
        <f>'Nursing Home residents 2011'!Y55</f>
        <v>131.57584982737907</v>
      </c>
      <c r="D55" s="34">
        <f>'Nursing Home residents 2021'!Y55</f>
        <v>63.186228420298889</v>
      </c>
      <c r="E55" s="34">
        <f t="shared" si="2"/>
        <v>-68.389621407080185</v>
      </c>
      <c r="G55" s="35" t="s">
        <v>164</v>
      </c>
      <c r="H55" s="36">
        <f t="shared" si="6"/>
        <v>63.186228420298889</v>
      </c>
      <c r="I55" s="36">
        <f t="shared" si="3"/>
        <v>63.186738420298887</v>
      </c>
      <c r="J55" s="36">
        <f t="shared" si="4"/>
        <v>75</v>
      </c>
      <c r="K55" s="35" t="str">
        <f t="shared" si="5"/>
        <v>Frankston</v>
      </c>
      <c r="L55" s="36">
        <f t="shared" si="7"/>
        <v>300.54885161511038</v>
      </c>
    </row>
    <row r="56" spans="1:12" x14ac:dyDescent="0.3">
      <c r="A56" s="32">
        <v>52</v>
      </c>
      <c r="B56" s="37" t="s">
        <v>128</v>
      </c>
      <c r="C56" s="34">
        <f>'Nursing Home residents 2011'!Y56</f>
        <v>618.1618850467172</v>
      </c>
      <c r="D56" s="34">
        <f>'Nursing Home residents 2021'!Y56</f>
        <v>452.91328040740922</v>
      </c>
      <c r="E56" s="34">
        <f t="shared" si="2"/>
        <v>-165.24860463930798</v>
      </c>
      <c r="G56" s="35" t="s">
        <v>128</v>
      </c>
      <c r="H56" s="36">
        <f t="shared" si="6"/>
        <v>452.91328040740922</v>
      </c>
      <c r="I56" s="36">
        <f t="shared" si="3"/>
        <v>452.91380040740921</v>
      </c>
      <c r="J56" s="36">
        <f t="shared" si="4"/>
        <v>24</v>
      </c>
      <c r="K56" s="35" t="str">
        <f t="shared" si="5"/>
        <v>Manningham</v>
      </c>
      <c r="L56" s="36">
        <f t="shared" si="7"/>
        <v>295.47742507913955</v>
      </c>
    </row>
    <row r="57" spans="1:12" ht="13.5" customHeight="1" x14ac:dyDescent="0.3">
      <c r="A57" s="32">
        <v>53</v>
      </c>
      <c r="B57" s="37" t="s">
        <v>165</v>
      </c>
      <c r="C57" s="34">
        <f>'Nursing Home residents 2011'!Y57</f>
        <v>357.61358092867346</v>
      </c>
      <c r="D57" s="34">
        <f>'Nursing Home residents 2021'!Y57</f>
        <v>419.13246521692179</v>
      </c>
      <c r="E57" s="34">
        <f t="shared" si="2"/>
        <v>61.51888428824833</v>
      </c>
      <c r="G57" s="35" t="s">
        <v>165</v>
      </c>
      <c r="H57" s="36">
        <f t="shared" si="6"/>
        <v>419.13246521692179</v>
      </c>
      <c r="I57" s="36">
        <f t="shared" si="3"/>
        <v>419.13299521692181</v>
      </c>
      <c r="J57" s="36">
        <f t="shared" si="4"/>
        <v>33</v>
      </c>
      <c r="K57" s="35" t="str">
        <f t="shared" si="5"/>
        <v>Corangamite</v>
      </c>
      <c r="L57" s="36">
        <f t="shared" si="7"/>
        <v>292.80284152720077</v>
      </c>
    </row>
    <row r="58" spans="1:12" x14ac:dyDescent="0.3">
      <c r="A58" s="32">
        <v>54</v>
      </c>
      <c r="B58" s="37" t="s">
        <v>166</v>
      </c>
      <c r="C58" s="34">
        <f>'Nursing Home residents 2011'!Y58</f>
        <v>242.10004830438498</v>
      </c>
      <c r="D58" s="34">
        <f>'Nursing Home residents 2021'!Y58</f>
        <v>82.23996912141989</v>
      </c>
      <c r="E58" s="34">
        <f t="shared" si="2"/>
        <v>-159.86007918296508</v>
      </c>
      <c r="G58" s="35" t="s">
        <v>166</v>
      </c>
      <c r="H58" s="36">
        <f t="shared" si="6"/>
        <v>82.23996912141989</v>
      </c>
      <c r="I58" s="36">
        <f t="shared" si="3"/>
        <v>82.24050912141989</v>
      </c>
      <c r="J58" s="36">
        <f t="shared" si="4"/>
        <v>74</v>
      </c>
      <c r="K58" s="35" t="str">
        <f t="shared" si="5"/>
        <v>Boroondara</v>
      </c>
      <c r="L58" s="36">
        <f t="shared" si="7"/>
        <v>292.64065337941446</v>
      </c>
    </row>
    <row r="59" spans="1:12" x14ac:dyDescent="0.3">
      <c r="A59" s="32">
        <v>55</v>
      </c>
      <c r="B59" s="37" t="s">
        <v>167</v>
      </c>
      <c r="C59" s="34">
        <f>'Nursing Home residents 2011'!Y59</f>
        <v>105.65563693220659</v>
      </c>
      <c r="D59" s="34">
        <f>'Nursing Home residents 2021'!Y59</f>
        <v>192.62856630430912</v>
      </c>
      <c r="E59" s="34">
        <f t="shared" si="2"/>
        <v>86.972929372102527</v>
      </c>
      <c r="G59" s="35" t="s">
        <v>167</v>
      </c>
      <c r="H59" s="36">
        <f t="shared" si="6"/>
        <v>192.62856630430912</v>
      </c>
      <c r="I59" s="36">
        <f t="shared" si="3"/>
        <v>192.62911630430912</v>
      </c>
      <c r="J59" s="36">
        <f t="shared" si="4"/>
        <v>65</v>
      </c>
      <c r="K59" s="35" t="str">
        <f t="shared" si="5"/>
        <v>Mitchell</v>
      </c>
      <c r="L59" s="36">
        <f t="shared" si="7"/>
        <v>279.46176347919157</v>
      </c>
    </row>
    <row r="60" spans="1:12" x14ac:dyDescent="0.3">
      <c r="A60" s="32">
        <v>56</v>
      </c>
      <c r="B60" s="37" t="s">
        <v>168</v>
      </c>
      <c r="C60" s="34">
        <f>'Nursing Home residents 2011'!Y60</f>
        <v>269.42662635314315</v>
      </c>
      <c r="D60" s="34">
        <f>'Nursing Home residents 2021'!Y60</f>
        <v>170.14971100901377</v>
      </c>
      <c r="E60" s="34">
        <f t="shared" si="2"/>
        <v>-99.276915344129378</v>
      </c>
      <c r="G60" s="35" t="s">
        <v>168</v>
      </c>
      <c r="H60" s="36">
        <f t="shared" si="6"/>
        <v>170.14971100901377</v>
      </c>
      <c r="I60" s="36">
        <f t="shared" si="3"/>
        <v>170.15027100901378</v>
      </c>
      <c r="J60" s="36">
        <f t="shared" si="4"/>
        <v>66</v>
      </c>
      <c r="K60" s="35" t="str">
        <f t="shared" si="5"/>
        <v>Warrnambool</v>
      </c>
      <c r="L60" s="36">
        <f t="shared" si="7"/>
        <v>274.64864303431295</v>
      </c>
    </row>
    <row r="61" spans="1:12" x14ac:dyDescent="0.3">
      <c r="A61" s="32">
        <v>57</v>
      </c>
      <c r="B61" s="37" t="s">
        <v>169</v>
      </c>
      <c r="C61" s="34">
        <f>'Nursing Home residents 2011'!Y61</f>
        <v>401.02206348934021</v>
      </c>
      <c r="D61" s="34">
        <f>'Nursing Home residents 2021'!Y61</f>
        <v>653.72986622864778</v>
      </c>
      <c r="E61" s="34">
        <f t="shared" si="2"/>
        <v>252.70780273930757</v>
      </c>
      <c r="G61" s="35" t="s">
        <v>169</v>
      </c>
      <c r="H61" s="36">
        <f t="shared" si="6"/>
        <v>653.72986622864778</v>
      </c>
      <c r="I61" s="36">
        <f t="shared" si="3"/>
        <v>653.73043622864782</v>
      </c>
      <c r="J61" s="36">
        <f t="shared" si="4"/>
        <v>5</v>
      </c>
      <c r="K61" s="35" t="str">
        <f t="shared" si="5"/>
        <v>Melbourne</v>
      </c>
      <c r="L61" s="36">
        <f t="shared" si="7"/>
        <v>274.49580831188121</v>
      </c>
    </row>
    <row r="62" spans="1:12" x14ac:dyDescent="0.3">
      <c r="A62" s="32">
        <v>58</v>
      </c>
      <c r="B62" s="37" t="s">
        <v>170</v>
      </c>
      <c r="C62" s="34">
        <f>'Nursing Home residents 2011'!Y62</f>
        <v>624.15153320398701</v>
      </c>
      <c r="D62" s="34">
        <f>'Nursing Home residents 2021'!Y62</f>
        <v>630.63482700268275</v>
      </c>
      <c r="E62" s="34">
        <f t="shared" si="2"/>
        <v>6.4832937986957404</v>
      </c>
      <c r="G62" s="35" t="s">
        <v>170</v>
      </c>
      <c r="H62" s="36">
        <f t="shared" si="6"/>
        <v>630.63482700268275</v>
      </c>
      <c r="I62" s="36">
        <f t="shared" si="3"/>
        <v>630.63540700268277</v>
      </c>
      <c r="J62" s="36">
        <f t="shared" si="4"/>
        <v>6</v>
      </c>
      <c r="K62" s="35" t="str">
        <f t="shared" si="5"/>
        <v>Pyrenees</v>
      </c>
      <c r="L62" s="36">
        <f t="shared" si="7"/>
        <v>268.22372261686485</v>
      </c>
    </row>
    <row r="63" spans="1:12" x14ac:dyDescent="0.3">
      <c r="A63" s="32">
        <v>59</v>
      </c>
      <c r="B63" s="37" t="s">
        <v>129</v>
      </c>
      <c r="C63" s="34">
        <f>'Nursing Home residents 2011'!Y63</f>
        <v>442.27825125128879</v>
      </c>
      <c r="D63" s="34">
        <f>'Nursing Home residents 2021'!Y63</f>
        <v>430.85111258665108</v>
      </c>
      <c r="E63" s="34">
        <f t="shared" si="2"/>
        <v>-11.42713866463771</v>
      </c>
      <c r="G63" s="35" t="s">
        <v>129</v>
      </c>
      <c r="H63" s="36">
        <f t="shared" si="6"/>
        <v>430.85111258665108</v>
      </c>
      <c r="I63" s="36">
        <f t="shared" si="3"/>
        <v>430.85170258665107</v>
      </c>
      <c r="J63" s="36">
        <f t="shared" si="4"/>
        <v>30</v>
      </c>
      <c r="K63" s="35" t="str">
        <f t="shared" si="5"/>
        <v>Stonnington</v>
      </c>
      <c r="L63" s="36">
        <f t="shared" si="7"/>
        <v>266.57581093916968</v>
      </c>
    </row>
    <row r="64" spans="1:12" x14ac:dyDescent="0.3">
      <c r="A64" s="32">
        <v>60</v>
      </c>
      <c r="B64" s="37" t="s">
        <v>171</v>
      </c>
      <c r="C64" s="34">
        <f>'Nursing Home residents 2011'!Y64</f>
        <v>385.77047273940423</v>
      </c>
      <c r="D64" s="34">
        <f>'Nursing Home residents 2021'!Y64</f>
        <v>268.22372261686485</v>
      </c>
      <c r="E64" s="34">
        <f t="shared" si="2"/>
        <v>-117.54675012253938</v>
      </c>
      <c r="G64" s="35" t="s">
        <v>171</v>
      </c>
      <c r="H64" s="36">
        <f t="shared" si="6"/>
        <v>268.22372261686485</v>
      </c>
      <c r="I64" s="36">
        <f t="shared" si="3"/>
        <v>268.22432261686487</v>
      </c>
      <c r="J64" s="36">
        <f t="shared" si="4"/>
        <v>58</v>
      </c>
      <c r="K64" s="35" t="str">
        <f t="shared" si="5"/>
        <v>Hume</v>
      </c>
      <c r="L64" s="36">
        <f t="shared" si="7"/>
        <v>249.82618746447565</v>
      </c>
    </row>
    <row r="65" spans="1:12" x14ac:dyDescent="0.3">
      <c r="A65" s="32">
        <v>61</v>
      </c>
      <c r="B65" s="37" t="s">
        <v>83</v>
      </c>
      <c r="C65" s="34">
        <f>'Nursing Home residents 2011'!Y65</f>
        <v>0</v>
      </c>
      <c r="D65" s="34">
        <f>'Nursing Home residents 2021'!Y65</f>
        <v>0</v>
      </c>
      <c r="E65" s="34">
        <f t="shared" si="2"/>
        <v>0</v>
      </c>
      <c r="G65" s="35" t="s">
        <v>83</v>
      </c>
      <c r="H65" s="36">
        <f t="shared" si="6"/>
        <v>0</v>
      </c>
      <c r="I65" s="36">
        <f t="shared" si="3"/>
        <v>6.1000000000000008E-4</v>
      </c>
      <c r="J65" s="36">
        <f t="shared" si="4"/>
        <v>77</v>
      </c>
      <c r="K65" s="35" t="str">
        <f t="shared" si="5"/>
        <v>Baw Baw</v>
      </c>
      <c r="L65" s="36">
        <f t="shared" si="7"/>
        <v>245.55741264821631</v>
      </c>
    </row>
    <row r="66" spans="1:12" x14ac:dyDescent="0.3">
      <c r="A66" s="32">
        <v>62</v>
      </c>
      <c r="B66" s="37" t="s">
        <v>172</v>
      </c>
      <c r="C66" s="34">
        <f>'Nursing Home residents 2011'!Y66</f>
        <v>417.72099157073336</v>
      </c>
      <c r="D66" s="34">
        <f>'Nursing Home residents 2021'!Y66</f>
        <v>419.61795638118468</v>
      </c>
      <c r="E66" s="34">
        <f t="shared" si="2"/>
        <v>1.8969648104513226</v>
      </c>
      <c r="G66" s="35" t="s">
        <v>172</v>
      </c>
      <c r="H66" s="36">
        <f t="shared" si="6"/>
        <v>419.61795638118468</v>
      </c>
      <c r="I66" s="36">
        <f t="shared" si="3"/>
        <v>419.61857638118471</v>
      </c>
      <c r="J66" s="36">
        <f t="shared" si="4"/>
        <v>32</v>
      </c>
      <c r="K66" s="35" t="str">
        <f t="shared" si="5"/>
        <v>Kingston</v>
      </c>
      <c r="L66" s="36">
        <f t="shared" si="7"/>
        <v>240.18854596651158</v>
      </c>
    </row>
    <row r="67" spans="1:12" x14ac:dyDescent="0.3">
      <c r="A67" s="32">
        <v>63</v>
      </c>
      <c r="B67" s="37" t="s">
        <v>173</v>
      </c>
      <c r="C67" s="34">
        <f>'Nursing Home residents 2011'!Y67</f>
        <v>687.82423114563267</v>
      </c>
      <c r="D67" s="34">
        <f>'Nursing Home residents 2021'!Y67</f>
        <v>323.58259558043477</v>
      </c>
      <c r="E67" s="34">
        <f t="shared" si="2"/>
        <v>-364.2416355651979</v>
      </c>
      <c r="G67" s="35" t="s">
        <v>173</v>
      </c>
      <c r="H67" s="36">
        <f t="shared" si="6"/>
        <v>323.58259558043477</v>
      </c>
      <c r="I67" s="36">
        <f t="shared" si="3"/>
        <v>323.58322558043477</v>
      </c>
      <c r="J67" s="36">
        <f t="shared" si="4"/>
        <v>44</v>
      </c>
      <c r="K67" s="35" t="str">
        <f t="shared" si="5"/>
        <v>Colac-Otway</v>
      </c>
      <c r="L67" s="36">
        <f t="shared" si="7"/>
        <v>238.65778485323855</v>
      </c>
    </row>
    <row r="68" spans="1:12" x14ac:dyDescent="0.3">
      <c r="A68" s="32">
        <v>64</v>
      </c>
      <c r="B68" s="37" t="s">
        <v>130</v>
      </c>
      <c r="C68" s="34">
        <f>'Nursing Home residents 2011'!Y68</f>
        <v>299.20433083414537</v>
      </c>
      <c r="D68" s="34">
        <f>'Nursing Home residents 2021'!Y68</f>
        <v>266.57581093916968</v>
      </c>
      <c r="E68" s="34">
        <f t="shared" si="2"/>
        <v>-32.628519894975682</v>
      </c>
      <c r="G68" s="35" t="s">
        <v>130</v>
      </c>
      <c r="H68" s="36">
        <f t="shared" si="6"/>
        <v>266.57581093916968</v>
      </c>
      <c r="I68" s="36">
        <f t="shared" si="3"/>
        <v>266.57645093916966</v>
      </c>
      <c r="J68" s="36">
        <f t="shared" si="4"/>
        <v>59</v>
      </c>
      <c r="K68" s="35" t="str">
        <f t="shared" si="5"/>
        <v>Campaspe</v>
      </c>
      <c r="L68" s="36">
        <f t="shared" si="7"/>
        <v>195.2238271121424</v>
      </c>
    </row>
    <row r="69" spans="1:12" x14ac:dyDescent="0.3">
      <c r="A69" s="32">
        <v>65</v>
      </c>
      <c r="B69" s="37" t="s">
        <v>174</v>
      </c>
      <c r="C69" s="34">
        <f>'Nursing Home residents 2011'!Y69</f>
        <v>667.01378851209404</v>
      </c>
      <c r="D69" s="34">
        <f>'Nursing Home residents 2021'!Y69</f>
        <v>482.15966403373807</v>
      </c>
      <c r="E69" s="34">
        <f t="shared" si="2"/>
        <v>-184.85412447835597</v>
      </c>
      <c r="G69" s="35" t="s">
        <v>174</v>
      </c>
      <c r="H69" s="36">
        <f t="shared" ref="H69:H84" si="8">VLOOKUP(A69,$A$5:$E$84,2+$E$2)</f>
        <v>482.15966403373807</v>
      </c>
      <c r="I69" s="36">
        <f t="shared" si="3"/>
        <v>482.16031403373808</v>
      </c>
      <c r="J69" s="36">
        <f t="shared" si="4"/>
        <v>18</v>
      </c>
      <c r="K69" s="35" t="str">
        <f t="shared" si="5"/>
        <v>Moyne</v>
      </c>
      <c r="L69" s="36">
        <f t="shared" ref="L69:L83" si="9">VLOOKUP(MATCH(A69,J$5:J$83,0),$A$5:$E$83,2+$E$2)</f>
        <v>192.62856630430912</v>
      </c>
    </row>
    <row r="70" spans="1:12" x14ac:dyDescent="0.3">
      <c r="A70" s="32">
        <v>66</v>
      </c>
      <c r="B70" s="37" t="s">
        <v>175</v>
      </c>
      <c r="C70" s="34">
        <f>'Nursing Home residents 2011'!Y70</f>
        <v>390.87960485749926</v>
      </c>
      <c r="D70" s="34">
        <f>'Nursing Home residents 2021'!Y70</f>
        <v>710.06972354335755</v>
      </c>
      <c r="E70" s="34">
        <f t="shared" ref="E70:E84" si="10">D70-C70</f>
        <v>319.19011868585829</v>
      </c>
      <c r="G70" s="35" t="s">
        <v>175</v>
      </c>
      <c r="H70" s="36">
        <f t="shared" si="8"/>
        <v>710.06972354335755</v>
      </c>
      <c r="I70" s="36">
        <f t="shared" ref="I70:I84" si="11">H70+0.00001*A70</f>
        <v>710.07038354335759</v>
      </c>
      <c r="J70" s="36">
        <f t="shared" ref="J70:J83" si="12">RANK(I70,I$5:I$83)</f>
        <v>2</v>
      </c>
      <c r="K70" s="35" t="str">
        <f t="shared" ref="K70:K82" si="13">VLOOKUP(MATCH(A70,J$5:J$83,0),$A$5:$E$83,2)</f>
        <v>Murrindindi</v>
      </c>
      <c r="L70" s="36">
        <f t="shared" si="9"/>
        <v>170.14971100901377</v>
      </c>
    </row>
    <row r="71" spans="1:12" x14ac:dyDescent="0.3">
      <c r="A71" s="32">
        <v>67</v>
      </c>
      <c r="B71" s="37" t="s">
        <v>141</v>
      </c>
      <c r="C71" s="34">
        <f>'Nursing Home residents 2011'!Y71</f>
        <v>116.20739700538134</v>
      </c>
      <c r="D71" s="34">
        <f>'Nursing Home residents 2021'!Y71</f>
        <v>497.1950749679587</v>
      </c>
      <c r="E71" s="34">
        <f t="shared" si="10"/>
        <v>380.98767796257738</v>
      </c>
      <c r="G71" s="35" t="s">
        <v>141</v>
      </c>
      <c r="H71" s="36">
        <f t="shared" si="8"/>
        <v>497.1950749679587</v>
      </c>
      <c r="I71" s="36">
        <f t="shared" si="11"/>
        <v>497.19574496795872</v>
      </c>
      <c r="J71" s="36">
        <f t="shared" si="12"/>
        <v>15</v>
      </c>
      <c r="K71" s="35" t="str">
        <f t="shared" si="13"/>
        <v>Mansfield</v>
      </c>
      <c r="L71" s="36">
        <f t="shared" si="9"/>
        <v>153.07059856203233</v>
      </c>
    </row>
    <row r="72" spans="1:12" x14ac:dyDescent="0.3">
      <c r="A72" s="32">
        <v>68</v>
      </c>
      <c r="B72" s="37" t="s">
        <v>176</v>
      </c>
      <c r="C72" s="34">
        <f>'Nursing Home residents 2011'!Y72</f>
        <v>177.81869549763886</v>
      </c>
      <c r="D72" s="34">
        <f>'Nursing Home residents 2021'!Y72</f>
        <v>333.71382409572919</v>
      </c>
      <c r="E72" s="34">
        <f t="shared" si="10"/>
        <v>155.89512859809034</v>
      </c>
      <c r="G72" s="35" t="s">
        <v>176</v>
      </c>
      <c r="H72" s="36">
        <f t="shared" si="8"/>
        <v>333.71382409572919</v>
      </c>
      <c r="I72" s="36">
        <f t="shared" si="11"/>
        <v>333.71450409572918</v>
      </c>
      <c r="J72" s="36">
        <f t="shared" si="12"/>
        <v>41</v>
      </c>
      <c r="K72" s="35" t="str">
        <f t="shared" si="13"/>
        <v>Horsham</v>
      </c>
      <c r="L72" s="36">
        <f t="shared" si="9"/>
        <v>140.37741488065049</v>
      </c>
    </row>
    <row r="73" spans="1:12" x14ac:dyDescent="0.3">
      <c r="A73" s="32">
        <v>69</v>
      </c>
      <c r="B73" s="37" t="s">
        <v>142</v>
      </c>
      <c r="C73" s="34">
        <f>'Nursing Home residents 2011'!Y73</f>
        <v>467.3314187548234</v>
      </c>
      <c r="D73" s="34">
        <f>'Nursing Home residents 2021'!Y73</f>
        <v>480.99996866599918</v>
      </c>
      <c r="E73" s="34">
        <f t="shared" si="10"/>
        <v>13.668549911175774</v>
      </c>
      <c r="G73" s="35" t="s">
        <v>142</v>
      </c>
      <c r="H73" s="36">
        <f t="shared" si="8"/>
        <v>480.99996866599918</v>
      </c>
      <c r="I73" s="36">
        <f t="shared" si="11"/>
        <v>481.0006586659992</v>
      </c>
      <c r="J73" s="36">
        <f t="shared" si="12"/>
        <v>19</v>
      </c>
      <c r="K73" s="35" t="str">
        <f t="shared" si="13"/>
        <v>Wodonga</v>
      </c>
      <c r="L73" s="36">
        <f t="shared" si="9"/>
        <v>137.65002589175407</v>
      </c>
    </row>
    <row r="74" spans="1:12" x14ac:dyDescent="0.3">
      <c r="A74" s="32">
        <v>70</v>
      </c>
      <c r="B74" s="37" t="s">
        <v>131</v>
      </c>
      <c r="C74" s="34">
        <f>'Nursing Home residents 2011'!Y74</f>
        <v>533.43088995749997</v>
      </c>
      <c r="D74" s="34">
        <f>'Nursing Home residents 2021'!Y74</f>
        <v>274.64864303431295</v>
      </c>
      <c r="E74" s="34">
        <f t="shared" si="10"/>
        <v>-258.78224692318702</v>
      </c>
      <c r="G74" s="35" t="s">
        <v>131</v>
      </c>
      <c r="H74" s="36">
        <f t="shared" si="8"/>
        <v>274.64864303431295</v>
      </c>
      <c r="I74" s="36">
        <f t="shared" si="11"/>
        <v>274.64934303431295</v>
      </c>
      <c r="J74" s="36">
        <f t="shared" si="12"/>
        <v>56</v>
      </c>
      <c r="K74" s="35" t="str">
        <f t="shared" si="13"/>
        <v>Buloke</v>
      </c>
      <c r="L74" s="36">
        <f t="shared" si="9"/>
        <v>119.55360091668473</v>
      </c>
    </row>
    <row r="75" spans="1:12" x14ac:dyDescent="0.3">
      <c r="A75" s="32">
        <v>71</v>
      </c>
      <c r="B75" s="37" t="s">
        <v>177</v>
      </c>
      <c r="C75" s="34">
        <f>'Nursing Home residents 2011'!Y75</f>
        <v>455.35379401228283</v>
      </c>
      <c r="D75" s="34">
        <f>'Nursing Home residents 2021'!Y75</f>
        <v>321.73809044739181</v>
      </c>
      <c r="E75" s="34">
        <f t="shared" si="10"/>
        <v>-133.61570356489102</v>
      </c>
      <c r="G75" s="35" t="s">
        <v>177</v>
      </c>
      <c r="H75" s="36">
        <f t="shared" si="8"/>
        <v>321.73809044739181</v>
      </c>
      <c r="I75" s="36">
        <f t="shared" si="11"/>
        <v>321.73880044739184</v>
      </c>
      <c r="J75" s="36">
        <f t="shared" si="12"/>
        <v>45</v>
      </c>
      <c r="K75" s="35" t="str">
        <f t="shared" si="13"/>
        <v>Indigo</v>
      </c>
      <c r="L75" s="36">
        <f t="shared" si="9"/>
        <v>105.02912936514855</v>
      </c>
    </row>
    <row r="76" spans="1:12" x14ac:dyDescent="0.3">
      <c r="A76" s="32">
        <v>72</v>
      </c>
      <c r="B76" s="37" t="s">
        <v>178</v>
      </c>
      <c r="C76" s="34">
        <f>'Nursing Home residents 2011'!Y76</f>
        <v>270.23188899822844</v>
      </c>
      <c r="D76" s="34">
        <f>'Nursing Home residents 2021'!Y76</f>
        <v>91.607505394800967</v>
      </c>
      <c r="E76" s="34">
        <f t="shared" si="10"/>
        <v>-178.62438360342748</v>
      </c>
      <c r="G76" s="35" t="s">
        <v>178</v>
      </c>
      <c r="H76" s="36">
        <f t="shared" si="8"/>
        <v>91.607505394800967</v>
      </c>
      <c r="I76" s="36">
        <f t="shared" si="11"/>
        <v>91.608225394800968</v>
      </c>
      <c r="J76" s="36">
        <f t="shared" si="12"/>
        <v>73</v>
      </c>
      <c r="K76" s="35" t="str">
        <f t="shared" si="13"/>
        <v>Gannawarra</v>
      </c>
      <c r="L76" s="36">
        <f t="shared" si="9"/>
        <v>101.28876419437015</v>
      </c>
    </row>
    <row r="77" spans="1:12" x14ac:dyDescent="0.3">
      <c r="A77" s="32">
        <v>73</v>
      </c>
      <c r="B77" s="37" t="s">
        <v>132</v>
      </c>
      <c r="C77" s="34">
        <f>'Nursing Home residents 2011'!Y77</f>
        <v>445.07929013486614</v>
      </c>
      <c r="D77" s="34">
        <f>'Nursing Home residents 2021'!Y77</f>
        <v>455.47708958859533</v>
      </c>
      <c r="E77" s="34">
        <f t="shared" si="10"/>
        <v>10.397799453729192</v>
      </c>
      <c r="G77" s="35" t="s">
        <v>132</v>
      </c>
      <c r="H77" s="36">
        <f t="shared" si="8"/>
        <v>455.47708958859533</v>
      </c>
      <c r="I77" s="36">
        <f t="shared" si="11"/>
        <v>455.47781958859531</v>
      </c>
      <c r="J77" s="36">
        <f t="shared" si="12"/>
        <v>23</v>
      </c>
      <c r="K77" s="35" t="str">
        <f t="shared" si="13"/>
        <v>West Wimmera</v>
      </c>
      <c r="L77" s="36">
        <f t="shared" si="9"/>
        <v>91.607505394800967</v>
      </c>
    </row>
    <row r="78" spans="1:12" x14ac:dyDescent="0.3">
      <c r="A78" s="32">
        <v>74</v>
      </c>
      <c r="B78" s="37" t="s">
        <v>133</v>
      </c>
      <c r="C78" s="34">
        <f>'Nursing Home residents 2011'!Y78</f>
        <v>498.31509992725597</v>
      </c>
      <c r="D78" s="34">
        <f>'Nursing Home residents 2021'!Y78</f>
        <v>549.48691000237136</v>
      </c>
      <c r="E78" s="34">
        <f t="shared" si="10"/>
        <v>51.171810075115388</v>
      </c>
      <c r="G78" s="35" t="s">
        <v>133</v>
      </c>
      <c r="H78" s="36">
        <f t="shared" si="8"/>
        <v>549.48691000237136</v>
      </c>
      <c r="I78" s="36">
        <f t="shared" si="11"/>
        <v>549.48765000237131</v>
      </c>
      <c r="J78" s="36">
        <f t="shared" si="12"/>
        <v>10</v>
      </c>
      <c r="K78" s="35" t="str">
        <f t="shared" si="13"/>
        <v>Mount Alexander</v>
      </c>
      <c r="L78" s="36">
        <f t="shared" si="9"/>
        <v>82.23996912141989</v>
      </c>
    </row>
    <row r="79" spans="1:12" x14ac:dyDescent="0.3">
      <c r="A79" s="32">
        <v>75</v>
      </c>
      <c r="B79" s="37" t="s">
        <v>134</v>
      </c>
      <c r="C79" s="34">
        <f>'Nursing Home residents 2011'!Y79</f>
        <v>294.17925492253852</v>
      </c>
      <c r="D79" s="34">
        <f>'Nursing Home residents 2021'!Y79</f>
        <v>137.65002589175407</v>
      </c>
      <c r="E79" s="34">
        <f t="shared" si="10"/>
        <v>-156.52922903078445</v>
      </c>
      <c r="G79" s="35" t="s">
        <v>134</v>
      </c>
      <c r="H79" s="36">
        <f t="shared" si="8"/>
        <v>137.65002589175407</v>
      </c>
      <c r="I79" s="36">
        <f t="shared" si="11"/>
        <v>137.65077589175408</v>
      </c>
      <c r="J79" s="36">
        <f t="shared" si="12"/>
        <v>69</v>
      </c>
      <c r="K79" s="35" t="str">
        <f t="shared" si="13"/>
        <v>Moorabool</v>
      </c>
      <c r="L79" s="36">
        <f t="shared" si="9"/>
        <v>63.186228420298889</v>
      </c>
    </row>
    <row r="80" spans="1:12" x14ac:dyDescent="0.3">
      <c r="A80" s="32">
        <v>76</v>
      </c>
      <c r="B80" s="37" t="s">
        <v>135</v>
      </c>
      <c r="C80" s="34">
        <f>'Nursing Home residents 2011'!Y80</f>
        <v>207.52623369611501</v>
      </c>
      <c r="D80" s="34">
        <f>'Nursing Home residents 2021'!Y80</f>
        <v>311.04962328763509</v>
      </c>
      <c r="E80" s="34">
        <f t="shared" si="10"/>
        <v>103.52338959152007</v>
      </c>
      <c r="G80" s="35" t="s">
        <v>135</v>
      </c>
      <c r="H80" s="36">
        <f t="shared" si="8"/>
        <v>311.04962328763509</v>
      </c>
      <c r="I80" s="36">
        <f t="shared" si="11"/>
        <v>311.0503832876351</v>
      </c>
      <c r="J80" s="36">
        <f t="shared" si="12"/>
        <v>49</v>
      </c>
      <c r="K80" s="35" t="str">
        <f t="shared" si="13"/>
        <v>Central Goldfields</v>
      </c>
      <c r="L80" s="36">
        <f t="shared" si="9"/>
        <v>52.780084027952121</v>
      </c>
    </row>
    <row r="81" spans="1:12" x14ac:dyDescent="0.3">
      <c r="A81" s="32">
        <v>77</v>
      </c>
      <c r="B81" s="37" t="s">
        <v>136</v>
      </c>
      <c r="C81" s="34">
        <f>'Nursing Home residents 2011'!Y81</f>
        <v>261.90263739418623</v>
      </c>
      <c r="D81" s="34">
        <f>'Nursing Home residents 2021'!Y81</f>
        <v>324.33125785137571</v>
      </c>
      <c r="E81" s="34">
        <f t="shared" si="10"/>
        <v>62.428620457189481</v>
      </c>
      <c r="G81" s="35" t="s">
        <v>136</v>
      </c>
      <c r="H81" s="36">
        <f t="shared" si="8"/>
        <v>324.33125785137571</v>
      </c>
      <c r="I81" s="36">
        <f t="shared" si="11"/>
        <v>324.3320278513757</v>
      </c>
      <c r="J81" s="36">
        <f t="shared" si="12"/>
        <v>43</v>
      </c>
      <c r="K81" s="35" t="str">
        <f t="shared" si="13"/>
        <v>Queenscliffe (B)</v>
      </c>
      <c r="L81" s="36">
        <f t="shared" si="9"/>
        <v>0</v>
      </c>
    </row>
    <row r="82" spans="1:12" x14ac:dyDescent="0.3">
      <c r="A82" s="32">
        <v>78</v>
      </c>
      <c r="B82" s="37" t="s">
        <v>179</v>
      </c>
      <c r="C82" s="34">
        <f>'Nursing Home residents 2011'!Y82</f>
        <v>276.47440486694978</v>
      </c>
      <c r="D82" s="34">
        <f>'Nursing Home residents 2021'!Y82</f>
        <v>304.68038375187689</v>
      </c>
      <c r="E82" s="34">
        <f t="shared" si="10"/>
        <v>28.205978884927106</v>
      </c>
      <c r="G82" s="35" t="s">
        <v>179</v>
      </c>
      <c r="H82" s="36">
        <f t="shared" si="8"/>
        <v>304.68038375187689</v>
      </c>
      <c r="I82" s="36">
        <f t="shared" si="11"/>
        <v>304.68116375187691</v>
      </c>
      <c r="J82" s="36">
        <f t="shared" si="12"/>
        <v>50</v>
      </c>
      <c r="K82" s="35" t="str">
        <f t="shared" si="13"/>
        <v>Bass Coast</v>
      </c>
      <c r="L82" s="36">
        <f t="shared" si="9"/>
        <v>0</v>
      </c>
    </row>
    <row r="83" spans="1:12" x14ac:dyDescent="0.3">
      <c r="A83" s="32">
        <v>79</v>
      </c>
      <c r="B83" s="37" t="s">
        <v>180</v>
      </c>
      <c r="C83" s="34">
        <f>'Nursing Home residents 2011'!Y83</f>
        <v>650.31188274691374</v>
      </c>
      <c r="D83" s="34">
        <f>'Nursing Home residents 2021'!Y83</f>
        <v>506.7491383244701</v>
      </c>
      <c r="E83" s="34">
        <f t="shared" si="10"/>
        <v>-143.56274442244364</v>
      </c>
      <c r="G83" s="35" t="s">
        <v>180</v>
      </c>
      <c r="H83" s="36">
        <f t="shared" si="8"/>
        <v>506.7491383244701</v>
      </c>
      <c r="I83" s="36">
        <f t="shared" si="11"/>
        <v>506.74992832447009</v>
      </c>
      <c r="J83" s="36">
        <f t="shared" si="12"/>
        <v>14</v>
      </c>
      <c r="K83" s="35" t="str">
        <f>VLOOKUP(MATCH(A83,J$5:J$83,0),$A$5:$E$83,2)</f>
        <v>Alpine</v>
      </c>
      <c r="L83" s="36">
        <f t="shared" si="9"/>
        <v>0</v>
      </c>
    </row>
    <row r="84" spans="1:12" x14ac:dyDescent="0.3">
      <c r="A84" s="32">
        <v>80</v>
      </c>
      <c r="B84" s="37" t="s">
        <v>23</v>
      </c>
      <c r="C84" s="34">
        <f>'Nursing Home residents 2011'!Y84</f>
        <v>422.76316560110752</v>
      </c>
      <c r="D84" s="34">
        <f>'Nursing Home residents 2021'!Y84</f>
        <v>383.40310756685091</v>
      </c>
      <c r="E84" s="34">
        <f t="shared" si="10"/>
        <v>-39.36005803425661</v>
      </c>
      <c r="G84" s="35" t="s">
        <v>23</v>
      </c>
      <c r="H84" s="36">
        <f t="shared" si="8"/>
        <v>383.40310756685091</v>
      </c>
      <c r="I84" s="36">
        <f t="shared" si="11"/>
        <v>383.40390756685093</v>
      </c>
      <c r="K84" s="35"/>
      <c r="L84" s="36"/>
    </row>
  </sheetData>
  <sheetProtection sheet="1" objects="1" scenarios="1"/>
  <mergeCells count="2">
    <mergeCell ref="C3:D3"/>
    <mergeCell ref="B1:N1"/>
  </mergeCells>
  <pageMargins left="0.39370078740157483" right="0.39370078740157483" top="0.39370078740157483" bottom="0.39370078740157483" header="0.39370078740157483" footer="0.31496062992125984"/>
  <pageSetup paperSize="9" scale="57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Drop Down 1">
              <controlPr defaultSize="0" autoLine="0" autoPict="0">
                <anchor moveWithCells="1">
                  <from>
                    <xdr:col>2</xdr:col>
                    <xdr:colOff>812800</xdr:colOff>
                    <xdr:row>1</xdr:row>
                    <xdr:rowOff>31750</xdr:rowOff>
                  </from>
                  <to>
                    <xdr:col>4</xdr:col>
                    <xdr:colOff>1270000</xdr:colOff>
                    <xdr:row>1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B01B9-915C-40EB-960D-B93742B5FE36}">
  <sheetPr>
    <tabColor theme="2" tint="-0.749992370372631"/>
    <pageSetUpPr fitToPage="1"/>
  </sheetPr>
  <dimension ref="A1:Q22"/>
  <sheetViews>
    <sheetView showGridLines="0" showRowColHeaders="0" tabSelected="1" workbookViewId="0">
      <pane xSplit="13" ySplit="21" topLeftCell="N22" activePane="bottomRight" state="frozen"/>
      <selection pane="topRight" activeCell="N1" sqref="N1"/>
      <selection pane="bottomLeft" activeCell="A22" sqref="A22"/>
      <selection pane="bottomRight" activeCell="P11" sqref="P11"/>
    </sheetView>
  </sheetViews>
  <sheetFormatPr defaultColWidth="8.7265625" defaultRowHeight="12.5" x14ac:dyDescent="0.25"/>
  <cols>
    <col min="1" max="1" width="10.08984375" style="28" customWidth="1"/>
    <col min="2" max="2" width="9.81640625" style="28" customWidth="1"/>
    <col min="3" max="4" width="8.7265625" style="28"/>
    <col min="5" max="5" width="10.54296875" style="28" customWidth="1"/>
    <col min="6" max="6" width="1.54296875" style="28" customWidth="1"/>
    <col min="7" max="16384" width="8.7265625" style="28"/>
  </cols>
  <sheetData>
    <row r="1" spans="1:17" ht="20.5" x14ac:dyDescent="0.45">
      <c r="A1" s="60" t="s">
        <v>208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7" x14ac:dyDescent="0.25">
      <c r="Q2" s="43" t="s">
        <v>194</v>
      </c>
    </row>
    <row r="3" spans="1:17" x14ac:dyDescent="0.25">
      <c r="Q3" s="43" t="s">
        <v>195</v>
      </c>
    </row>
    <row r="4" spans="1:17" ht="13" x14ac:dyDescent="0.3">
      <c r="A4" s="44" t="s">
        <v>205</v>
      </c>
    </row>
    <row r="5" spans="1:17" ht="13" x14ac:dyDescent="0.3">
      <c r="A5" s="45"/>
    </row>
    <row r="6" spans="1:17" ht="13" x14ac:dyDescent="0.3">
      <c r="A6" s="45" t="s">
        <v>207</v>
      </c>
      <c r="C6" s="46">
        <v>26</v>
      </c>
    </row>
    <row r="7" spans="1:17" ht="13" x14ac:dyDescent="0.3">
      <c r="A7" s="45"/>
      <c r="G7" s="59" t="str">
        <f>IF(C8=1,"Number of persons in nursing homes","Per cent of persons in nursing homes")</f>
        <v>Per cent of persons in nursing homes</v>
      </c>
    </row>
    <row r="8" spans="1:17" ht="13" x14ac:dyDescent="0.3">
      <c r="A8" s="45" t="s">
        <v>206</v>
      </c>
      <c r="C8" s="46">
        <v>2</v>
      </c>
      <c r="G8" s="59"/>
    </row>
    <row r="9" spans="1:17" ht="13" x14ac:dyDescent="0.3">
      <c r="A9" s="45"/>
      <c r="F9" s="47"/>
      <c r="G9" s="59"/>
    </row>
    <row r="10" spans="1:17" ht="13" x14ac:dyDescent="0.3">
      <c r="A10" s="45"/>
      <c r="D10" s="48" t="s">
        <v>194</v>
      </c>
      <c r="E10" s="48" t="s">
        <v>195</v>
      </c>
      <c r="F10" s="47"/>
      <c r="G10" s="59"/>
    </row>
    <row r="11" spans="1:17" ht="13" x14ac:dyDescent="0.3">
      <c r="A11" s="45"/>
      <c r="B11" s="49">
        <v>1</v>
      </c>
      <c r="C11" s="50" t="s">
        <v>196</v>
      </c>
      <c r="D11" s="51">
        <f>VLOOKUP($C$6,'Nursing Home residents 2021'!$A$5:$L$84,'Number &amp; Per cent'!$B11+2)</f>
        <v>19</v>
      </c>
      <c r="E11" s="52">
        <f>D11/VLOOKUP($C$6,'Population 2021'!$A$5:$L$84,'Number &amp; Per cent'!$B11+2)*100</f>
        <v>0.23364485981308408</v>
      </c>
      <c r="F11" s="53">
        <f t="shared" ref="F11:F20" si="0">IF($C$8=1,D11,E11)</f>
        <v>0.23364485981308408</v>
      </c>
      <c r="G11" s="59"/>
    </row>
    <row r="12" spans="1:17" ht="13" x14ac:dyDescent="0.3">
      <c r="A12" s="45"/>
      <c r="B12" s="49">
        <v>2</v>
      </c>
      <c r="C12" s="54" t="s">
        <v>197</v>
      </c>
      <c r="D12" s="55">
        <f>VLOOKUP($C$6,'Nursing Home residents 2021'!$A$5:$L$84,'Number &amp; Per cent'!$B12+2)</f>
        <v>40</v>
      </c>
      <c r="E12" s="56">
        <f>D12/VLOOKUP($C$6,'Population 2021'!$A$5:$L$84,'Number &amp; Per cent'!$B12+2)*100</f>
        <v>0.56282538342479249</v>
      </c>
      <c r="F12" s="53">
        <f t="shared" si="0"/>
        <v>0.56282538342479249</v>
      </c>
      <c r="G12" s="59"/>
    </row>
    <row r="13" spans="1:17" x14ac:dyDescent="0.25">
      <c r="B13" s="49">
        <v>3</v>
      </c>
      <c r="C13" s="50" t="s">
        <v>198</v>
      </c>
      <c r="D13" s="51">
        <f>VLOOKUP($C$6,'Nursing Home residents 2021'!$A$5:$L$84,'Number &amp; Per cent'!$B13+2)</f>
        <v>53</v>
      </c>
      <c r="E13" s="52">
        <f>D13/VLOOKUP($C$6,'Population 2021'!$A$5:$L$84,'Number &amp; Per cent'!$B13+2)*100</f>
        <v>0.8467806358843265</v>
      </c>
      <c r="F13" s="53">
        <f t="shared" si="0"/>
        <v>0.8467806358843265</v>
      </c>
      <c r="G13" s="59"/>
    </row>
    <row r="14" spans="1:17" x14ac:dyDescent="0.25">
      <c r="B14" s="49">
        <v>4</v>
      </c>
      <c r="C14" s="54" t="s">
        <v>199</v>
      </c>
      <c r="D14" s="55">
        <f>VLOOKUP($C$6,'Nursing Home residents 2021'!$A$5:$L$84,'Number &amp; Per cent'!$B14+2)</f>
        <v>94</v>
      </c>
      <c r="E14" s="56">
        <f>D14/VLOOKUP($C$6,'Population 2021'!$A$5:$L$84,'Number &amp; Per cent'!$B14+2)*100</f>
        <v>2.0051194539249146</v>
      </c>
      <c r="F14" s="53">
        <f t="shared" si="0"/>
        <v>2.0051194539249146</v>
      </c>
      <c r="G14" s="59"/>
    </row>
    <row r="15" spans="1:17" x14ac:dyDescent="0.25">
      <c r="B15" s="49">
        <v>5</v>
      </c>
      <c r="C15" s="50" t="s">
        <v>200</v>
      </c>
      <c r="D15" s="51">
        <f>VLOOKUP($C$6,'Nursing Home residents 2021'!$A$5:$L$84,'Number &amp; Per cent'!$B15+2)</f>
        <v>111</v>
      </c>
      <c r="E15" s="52">
        <f>D15/VLOOKUP($C$6,'Population 2021'!$A$5:$L$84,'Number &amp; Per cent'!$B15+2)*100</f>
        <v>3.2570422535211265</v>
      </c>
      <c r="F15" s="53">
        <f t="shared" si="0"/>
        <v>3.2570422535211265</v>
      </c>
      <c r="G15" s="59"/>
    </row>
    <row r="16" spans="1:17" x14ac:dyDescent="0.25">
      <c r="B16" s="49">
        <v>6</v>
      </c>
      <c r="C16" s="54" t="s">
        <v>201</v>
      </c>
      <c r="D16" s="55">
        <f>VLOOKUP($C$6,'Nursing Home residents 2021'!$A$5:$L$84,'Number &amp; Per cent'!$B16+2)</f>
        <v>153</v>
      </c>
      <c r="E16" s="56">
        <f>D16/VLOOKUP($C$6,'Population 2021'!$A$5:$L$84,'Number &amp; Per cent'!$B16+2)*100</f>
        <v>7.3913043478260869</v>
      </c>
      <c r="F16" s="53">
        <f t="shared" si="0"/>
        <v>7.3913043478260869</v>
      </c>
      <c r="G16" s="59"/>
    </row>
    <row r="17" spans="2:7" x14ac:dyDescent="0.25">
      <c r="B17" s="49">
        <v>7</v>
      </c>
      <c r="C17" s="50" t="s">
        <v>202</v>
      </c>
      <c r="D17" s="51">
        <f>VLOOKUP($C$6,'Nursing Home residents 2021'!$A$5:$L$84,'Number &amp; Per cent'!$B17+2)</f>
        <v>99</v>
      </c>
      <c r="E17" s="52">
        <f>D17/VLOOKUP($C$6,'Population 2021'!$A$5:$L$84,'Number &amp; Per cent'!$B17+2)*100</f>
        <v>9.8116947472745295</v>
      </c>
      <c r="F17" s="53">
        <f t="shared" si="0"/>
        <v>9.8116947472745295</v>
      </c>
      <c r="G17" s="59"/>
    </row>
    <row r="18" spans="2:7" x14ac:dyDescent="0.25">
      <c r="B18" s="49">
        <v>8</v>
      </c>
      <c r="C18" s="54" t="s">
        <v>203</v>
      </c>
      <c r="D18" s="55">
        <f>VLOOKUP($C$6,'Nursing Home residents 2021'!$A$5:$L$84,'Number &amp; Per cent'!$B18+2)</f>
        <v>51</v>
      </c>
      <c r="E18" s="56">
        <f>D18/VLOOKUP($C$6,'Population 2021'!$A$5:$L$84,'Number &amp; Per cent'!$B18+2)*100</f>
        <v>18.545454545454547</v>
      </c>
      <c r="F18" s="53">
        <f t="shared" si="0"/>
        <v>18.545454545454547</v>
      </c>
      <c r="G18" s="59"/>
    </row>
    <row r="19" spans="2:7" x14ac:dyDescent="0.25">
      <c r="B19" s="49">
        <v>9</v>
      </c>
      <c r="C19" s="50" t="s">
        <v>101</v>
      </c>
      <c r="D19" s="51">
        <f>VLOOKUP($C$6,'Nursing Home residents 2021'!$A$5:$L$84,'Number &amp; Per cent'!$B19+2)</f>
        <v>10</v>
      </c>
      <c r="E19" s="52">
        <f>D19/VLOOKUP($C$6,'Population 2021'!$A$5:$L$84,'Number &amp; Per cent'!$B19+2)*100</f>
        <v>25</v>
      </c>
      <c r="F19" s="53">
        <f t="shared" si="0"/>
        <v>25</v>
      </c>
      <c r="G19" s="59"/>
    </row>
    <row r="20" spans="2:7" x14ac:dyDescent="0.25">
      <c r="B20" s="49">
        <v>10</v>
      </c>
      <c r="C20" s="54" t="s">
        <v>204</v>
      </c>
      <c r="D20" s="55">
        <f>VLOOKUP($C$6,'Nursing Home residents 2021'!$A$5:$L$84,'Number &amp; Per cent'!$B20+2)</f>
        <v>644</v>
      </c>
      <c r="E20" s="56">
        <f>D20/VLOOKUP($C$6,'Population 2021'!$A$5:$L$84,'Number &amp; Per cent'!$B20+2)*100</f>
        <v>1.9516925781131618</v>
      </c>
      <c r="F20" s="53">
        <f t="shared" si="0"/>
        <v>1.9516925781131618</v>
      </c>
      <c r="G20" s="59"/>
    </row>
    <row r="21" spans="2:7" x14ac:dyDescent="0.25">
      <c r="F21" s="47"/>
      <c r="G21" s="59"/>
    </row>
    <row r="22" spans="2:7" x14ac:dyDescent="0.25">
      <c r="F22" s="47"/>
    </row>
  </sheetData>
  <sheetProtection sheet="1" objects="1" scenarios="1"/>
  <mergeCells count="2">
    <mergeCell ref="G7:G21"/>
    <mergeCell ref="A1:M1"/>
  </mergeCells>
  <pageMargins left="0.70866141732283472" right="0.70866141732283472" top="1.9685039370078741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Drop Down 1">
              <controlPr defaultSize="0" autoLine="0" autoPict="0">
                <anchor moveWithCells="1">
                  <from>
                    <xdr:col>2</xdr:col>
                    <xdr:colOff>0</xdr:colOff>
                    <xdr:row>4</xdr:row>
                    <xdr:rowOff>133350</xdr:rowOff>
                  </from>
                  <to>
                    <xdr:col>4</xdr:col>
                    <xdr:colOff>323850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Drop Down 2">
              <controlPr defaultSize="0" autoLine="0" autoPict="0">
                <anchor moveWithCells="1">
                  <from>
                    <xdr:col>1</xdr:col>
                    <xdr:colOff>679450</xdr:colOff>
                    <xdr:row>6</xdr:row>
                    <xdr:rowOff>152400</xdr:rowOff>
                  </from>
                  <to>
                    <xdr:col>3</xdr:col>
                    <xdr:colOff>476250</xdr:colOff>
                    <xdr:row>8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A9865104</value>
    </field>
    <field name="Objective-Title">
      <value order="0">Nursing Home accommodation</value>
    </field>
    <field name="Objective-Description">
      <value order="0"/>
    </field>
    <field name="Objective-CreationStamp">
      <value order="0">2023-06-07T02:58:31Z</value>
    </field>
    <field name="Objective-IsApproved">
      <value order="0">false</value>
    </field>
    <field name="Objective-IsPublished">
      <value order="0">true</value>
    </field>
    <field name="Objective-DatePublished">
      <value order="0">2023-06-07T03:00:06Z</value>
    </field>
    <field name="Objective-ModificationStamp">
      <value order="0">2023-07-31T02:17:40Z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vA12552766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Population 2021</vt:lpstr>
      <vt:lpstr>template_rse</vt:lpstr>
      <vt:lpstr>format</vt:lpstr>
      <vt:lpstr>Nursing Home residents 2021</vt:lpstr>
      <vt:lpstr>Population 2011</vt:lpstr>
      <vt:lpstr>Nursing Home residents 2011</vt:lpstr>
      <vt:lpstr>Rate of Occupancy</vt:lpstr>
      <vt:lpstr>Number &amp; Per cent</vt:lpstr>
      <vt:lpstr>'Number &amp; Per cent'!Print_Area</vt:lpstr>
      <vt:lpstr>'Rate of Occupancy'!Print_Area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 Brown</cp:lastModifiedBy>
  <cp:lastPrinted>2022-11-03T04:44:57Z</cp:lastPrinted>
  <dcterms:created xsi:type="dcterms:W3CDTF">2008-05-21T05:29:44Z</dcterms:created>
  <dcterms:modified xsi:type="dcterms:W3CDTF">2023-06-07T02:58:31Z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A9865104</vt:lpwstr>
  </property>
  <property fmtid="{D5CDD505-2E9C-101B-9397-08002B2CF9AE}" pid="4" name="Objective-Title">
    <vt:lpwstr>Nursing Home accommodation</vt:lpwstr>
  </property>
  <property fmtid="{D5CDD505-2E9C-101B-9397-08002B2CF9AE}" pid="5" name="Objective-Description">
    <vt:lpwstr/>
  </property>
  <property fmtid="{D5CDD505-2E9C-101B-9397-08002B2CF9AE}" pid="6" name="Objective-CreationStamp">
    <vt:filetime>2023-06-07T02:58:31Z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2023-06-07T03:00:06Z</vt:filetime>
  </property>
  <property fmtid="{D5CDD505-2E9C-101B-9397-08002B2CF9AE}" pid="10" name="Objective-ModificationStamp">
    <vt:filetime>2023-07-31T02:17:40Z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vA12552766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