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1dab3b39befa495f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6085E825-3E44-46F5-B2A5-47B484F15BA9}" xr6:coauthVersionLast="47" xr6:coauthVersionMax="47" xr10:uidLastSave="{00000000-0000-0000-0000-000000000000}"/>
  <bookViews>
    <workbookView showSheetTabs="0" xWindow="-98" yWindow="-98" windowWidth="20715" windowHeight="13276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Front!$A$1:$U$34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2" l="1"/>
  <c r="O11" i="2"/>
  <c r="P11" i="2" s="1"/>
  <c r="O13" i="2"/>
  <c r="O19" i="2"/>
  <c r="P19" i="2" s="1"/>
  <c r="O21" i="2"/>
  <c r="P21" i="2" s="1"/>
  <c r="O27" i="2"/>
  <c r="P27" i="2" s="1"/>
  <c r="O29" i="2"/>
  <c r="P29" i="2" s="1"/>
  <c r="O35" i="2"/>
  <c r="P35" i="2" s="1"/>
  <c r="O37" i="2"/>
  <c r="P37" i="2" s="1"/>
  <c r="O43" i="2"/>
  <c r="P43" i="2" s="1"/>
  <c r="O45" i="2"/>
  <c r="P45" i="2" s="1"/>
  <c r="O51" i="2"/>
  <c r="P51" i="2" s="1"/>
  <c r="O53" i="2"/>
  <c r="P53" i="2" s="1"/>
  <c r="O59" i="2"/>
  <c r="P59" i="2" s="1"/>
  <c r="O61" i="2"/>
  <c r="P61" i="2" s="1"/>
  <c r="O67" i="2"/>
  <c r="P67" i="2" s="1"/>
  <c r="O69" i="2"/>
  <c r="P69" i="2" s="1"/>
  <c r="O75" i="2"/>
  <c r="P75" i="2" s="1"/>
  <c r="O77" i="2"/>
  <c r="P77" i="2" s="1"/>
  <c r="O83" i="2"/>
  <c r="P83" i="2" s="1"/>
  <c r="P13" i="2"/>
  <c r="F15" i="2"/>
  <c r="C21" i="2" s="1"/>
  <c r="F14" i="2" a="1"/>
  <c r="F14" i="2" s="1"/>
  <c r="C14" i="2" a="1"/>
  <c r="C14" i="2" s="1"/>
  <c r="B20" i="2" s="1"/>
  <c r="O8" i="1"/>
  <c r="P8" i="1"/>
  <c r="Q8" i="1"/>
  <c r="O7" i="2" s="1"/>
  <c r="P7" i="2" s="1"/>
  <c r="R8" i="1"/>
  <c r="S8" i="1"/>
  <c r="T8" i="1"/>
  <c r="O9" i="1"/>
  <c r="P9" i="1"/>
  <c r="Q9" i="1"/>
  <c r="O8" i="2" s="1"/>
  <c r="P8" i="2" s="1"/>
  <c r="R9" i="1"/>
  <c r="S9" i="1"/>
  <c r="T9" i="1"/>
  <c r="O10" i="1"/>
  <c r="P10" i="1"/>
  <c r="Q10" i="1"/>
  <c r="O9" i="2" s="1"/>
  <c r="P9" i="2" s="1"/>
  <c r="R10" i="1"/>
  <c r="S10" i="1"/>
  <c r="T10" i="1"/>
  <c r="O11" i="1"/>
  <c r="P11" i="1"/>
  <c r="Q11" i="1"/>
  <c r="O10" i="2" s="1"/>
  <c r="P10" i="2" s="1"/>
  <c r="R11" i="1"/>
  <c r="S11" i="1"/>
  <c r="T11" i="1"/>
  <c r="O12" i="1"/>
  <c r="P12" i="1"/>
  <c r="Q12" i="1"/>
  <c r="R12" i="1"/>
  <c r="S12" i="1"/>
  <c r="T12" i="1"/>
  <c r="O13" i="1"/>
  <c r="P13" i="1"/>
  <c r="Q13" i="1"/>
  <c r="O12" i="2" s="1"/>
  <c r="P12" i="2" s="1"/>
  <c r="R13" i="1"/>
  <c r="S13" i="1"/>
  <c r="T13" i="1"/>
  <c r="O14" i="1"/>
  <c r="P14" i="1"/>
  <c r="Q14" i="1"/>
  <c r="R14" i="1"/>
  <c r="S14" i="1"/>
  <c r="T14" i="1"/>
  <c r="O15" i="1"/>
  <c r="P15" i="1"/>
  <c r="Q15" i="1"/>
  <c r="O14" i="2" s="1"/>
  <c r="P14" i="2" s="1"/>
  <c r="R15" i="1"/>
  <c r="S15" i="1"/>
  <c r="T15" i="1"/>
  <c r="O16" i="1"/>
  <c r="P16" i="1"/>
  <c r="Q16" i="1"/>
  <c r="O15" i="2" s="1"/>
  <c r="P15" i="2" s="1"/>
  <c r="R16" i="1"/>
  <c r="S16" i="1"/>
  <c r="T16" i="1"/>
  <c r="O17" i="1"/>
  <c r="P17" i="1"/>
  <c r="Q17" i="1"/>
  <c r="O16" i="2" s="1"/>
  <c r="P16" i="2" s="1"/>
  <c r="R17" i="1"/>
  <c r="S17" i="1"/>
  <c r="T17" i="1"/>
  <c r="O18" i="1"/>
  <c r="P18" i="1"/>
  <c r="Q18" i="1"/>
  <c r="O17" i="2" s="1"/>
  <c r="P17" i="2" s="1"/>
  <c r="R18" i="1"/>
  <c r="S18" i="1"/>
  <c r="T18" i="1"/>
  <c r="O19" i="1"/>
  <c r="P19" i="1"/>
  <c r="Q19" i="1"/>
  <c r="O18" i="2" s="1"/>
  <c r="P18" i="2" s="1"/>
  <c r="R19" i="1"/>
  <c r="S19" i="1"/>
  <c r="T19" i="1"/>
  <c r="O20" i="1"/>
  <c r="P20" i="1"/>
  <c r="Q20" i="1"/>
  <c r="R20" i="1"/>
  <c r="S20" i="1"/>
  <c r="T20" i="1"/>
  <c r="O21" i="1"/>
  <c r="P21" i="1"/>
  <c r="Q21" i="1"/>
  <c r="O20" i="2" s="1"/>
  <c r="P20" i="2" s="1"/>
  <c r="R21" i="1"/>
  <c r="S21" i="1"/>
  <c r="T21" i="1"/>
  <c r="O22" i="1"/>
  <c r="P22" i="1"/>
  <c r="Q22" i="1"/>
  <c r="R22" i="1"/>
  <c r="S22" i="1"/>
  <c r="T22" i="1"/>
  <c r="O23" i="1"/>
  <c r="P23" i="1"/>
  <c r="Q23" i="1"/>
  <c r="O22" i="2" s="1"/>
  <c r="P22" i="2" s="1"/>
  <c r="R23" i="1"/>
  <c r="S23" i="1"/>
  <c r="T23" i="1"/>
  <c r="O24" i="1"/>
  <c r="P24" i="1"/>
  <c r="Q24" i="1"/>
  <c r="O23" i="2" s="1"/>
  <c r="P23" i="2" s="1"/>
  <c r="R24" i="1"/>
  <c r="S24" i="1"/>
  <c r="T24" i="1"/>
  <c r="O25" i="1"/>
  <c r="P25" i="1"/>
  <c r="Q25" i="1"/>
  <c r="O24" i="2" s="1"/>
  <c r="P24" i="2" s="1"/>
  <c r="R25" i="1"/>
  <c r="S25" i="1"/>
  <c r="T25" i="1"/>
  <c r="O26" i="1"/>
  <c r="P26" i="1"/>
  <c r="Q26" i="1"/>
  <c r="O25" i="2" s="1"/>
  <c r="P25" i="2" s="1"/>
  <c r="R26" i="1"/>
  <c r="S26" i="1"/>
  <c r="T26" i="1"/>
  <c r="O27" i="1"/>
  <c r="P27" i="1"/>
  <c r="Q27" i="1"/>
  <c r="O26" i="2" s="1"/>
  <c r="P26" i="2" s="1"/>
  <c r="R27" i="1"/>
  <c r="S27" i="1"/>
  <c r="T27" i="1"/>
  <c r="O28" i="1"/>
  <c r="P28" i="1"/>
  <c r="Q28" i="1"/>
  <c r="R28" i="1"/>
  <c r="S28" i="1"/>
  <c r="T28" i="1"/>
  <c r="O29" i="1"/>
  <c r="P29" i="1"/>
  <c r="Q29" i="1"/>
  <c r="O28" i="2" s="1"/>
  <c r="P28" i="2" s="1"/>
  <c r="R29" i="1"/>
  <c r="S29" i="1"/>
  <c r="T29" i="1"/>
  <c r="O30" i="1"/>
  <c r="P30" i="1"/>
  <c r="Q30" i="1"/>
  <c r="R30" i="1"/>
  <c r="S30" i="1"/>
  <c r="T30" i="1"/>
  <c r="O31" i="1"/>
  <c r="P31" i="1"/>
  <c r="Q31" i="1"/>
  <c r="O30" i="2" s="1"/>
  <c r="P30" i="2" s="1"/>
  <c r="R31" i="1"/>
  <c r="S31" i="1"/>
  <c r="T31" i="1"/>
  <c r="O32" i="1"/>
  <c r="P32" i="1"/>
  <c r="Q32" i="1"/>
  <c r="O31" i="2" s="1"/>
  <c r="P31" i="2" s="1"/>
  <c r="R32" i="1"/>
  <c r="S32" i="1"/>
  <c r="T32" i="1"/>
  <c r="O33" i="1"/>
  <c r="P33" i="1"/>
  <c r="Q33" i="1"/>
  <c r="O32" i="2" s="1"/>
  <c r="P32" i="2" s="1"/>
  <c r="R33" i="1"/>
  <c r="S33" i="1"/>
  <c r="T33" i="1"/>
  <c r="O34" i="1"/>
  <c r="P34" i="1"/>
  <c r="Q34" i="1"/>
  <c r="O33" i="2" s="1"/>
  <c r="P33" i="2" s="1"/>
  <c r="R34" i="1"/>
  <c r="S34" i="1"/>
  <c r="T34" i="1"/>
  <c r="O35" i="1"/>
  <c r="P35" i="1"/>
  <c r="F16" i="2" s="1"/>
  <c r="Q35" i="1"/>
  <c r="O34" i="2" s="1"/>
  <c r="P34" i="2" s="1"/>
  <c r="R35" i="1"/>
  <c r="C16" i="2" s="1"/>
  <c r="D20" i="2" s="1"/>
  <c r="S35" i="1"/>
  <c r="T35" i="1"/>
  <c r="O36" i="1"/>
  <c r="P36" i="1"/>
  <c r="Q36" i="1"/>
  <c r="R36" i="1"/>
  <c r="S36" i="1"/>
  <c r="T36" i="1"/>
  <c r="O37" i="1"/>
  <c r="P37" i="1"/>
  <c r="Q37" i="1"/>
  <c r="O36" i="2" s="1"/>
  <c r="P36" i="2" s="1"/>
  <c r="R37" i="1"/>
  <c r="S37" i="1"/>
  <c r="T37" i="1"/>
  <c r="O38" i="1"/>
  <c r="P38" i="1"/>
  <c r="Q38" i="1"/>
  <c r="R38" i="1"/>
  <c r="S38" i="1"/>
  <c r="T38" i="1"/>
  <c r="O39" i="1"/>
  <c r="P39" i="1"/>
  <c r="Q39" i="1"/>
  <c r="O38" i="2" s="1"/>
  <c r="P38" i="2" s="1"/>
  <c r="R39" i="1"/>
  <c r="S39" i="1"/>
  <c r="T39" i="1"/>
  <c r="O40" i="1"/>
  <c r="P40" i="1"/>
  <c r="Q40" i="1"/>
  <c r="O39" i="2" s="1"/>
  <c r="P39" i="2" s="1"/>
  <c r="R40" i="1"/>
  <c r="S40" i="1"/>
  <c r="T40" i="1"/>
  <c r="O41" i="1"/>
  <c r="P41" i="1"/>
  <c r="Q41" i="1"/>
  <c r="O40" i="2" s="1"/>
  <c r="P40" i="2" s="1"/>
  <c r="R41" i="1"/>
  <c r="S41" i="1"/>
  <c r="T41" i="1"/>
  <c r="O42" i="1"/>
  <c r="P42" i="1"/>
  <c r="Q42" i="1"/>
  <c r="O41" i="2" s="1"/>
  <c r="P41" i="2" s="1"/>
  <c r="R42" i="1"/>
  <c r="S42" i="1"/>
  <c r="T42" i="1"/>
  <c r="O43" i="1"/>
  <c r="P43" i="1"/>
  <c r="Q43" i="1"/>
  <c r="O42" i="2" s="1"/>
  <c r="P42" i="2" s="1"/>
  <c r="R43" i="1"/>
  <c r="S43" i="1"/>
  <c r="T43" i="1"/>
  <c r="O44" i="1"/>
  <c r="P44" i="1"/>
  <c r="Q44" i="1"/>
  <c r="R44" i="1"/>
  <c r="S44" i="1"/>
  <c r="T44" i="1"/>
  <c r="O45" i="1"/>
  <c r="P45" i="1"/>
  <c r="Q45" i="1"/>
  <c r="O44" i="2" s="1"/>
  <c r="P44" i="2" s="1"/>
  <c r="R45" i="1"/>
  <c r="S45" i="1"/>
  <c r="T45" i="1"/>
  <c r="O46" i="1"/>
  <c r="P46" i="1"/>
  <c r="Q46" i="1"/>
  <c r="R46" i="1"/>
  <c r="S46" i="1"/>
  <c r="T46" i="1"/>
  <c r="O47" i="1"/>
  <c r="P47" i="1"/>
  <c r="Q47" i="1"/>
  <c r="O46" i="2" s="1"/>
  <c r="P46" i="2" s="1"/>
  <c r="R47" i="1"/>
  <c r="S47" i="1"/>
  <c r="T47" i="1"/>
  <c r="O48" i="1"/>
  <c r="P48" i="1"/>
  <c r="Q48" i="1"/>
  <c r="O47" i="2" s="1"/>
  <c r="P47" i="2" s="1"/>
  <c r="R48" i="1"/>
  <c r="S48" i="1"/>
  <c r="T48" i="1"/>
  <c r="O49" i="1"/>
  <c r="P49" i="1"/>
  <c r="Q49" i="1"/>
  <c r="O48" i="2" s="1"/>
  <c r="P48" i="2" s="1"/>
  <c r="R49" i="1"/>
  <c r="S49" i="1"/>
  <c r="T49" i="1"/>
  <c r="O50" i="1"/>
  <c r="P50" i="1"/>
  <c r="Q50" i="1"/>
  <c r="O49" i="2" s="1"/>
  <c r="P49" i="2" s="1"/>
  <c r="R50" i="1"/>
  <c r="S50" i="1"/>
  <c r="T50" i="1"/>
  <c r="O51" i="1"/>
  <c r="P51" i="1"/>
  <c r="Q51" i="1"/>
  <c r="O50" i="2" s="1"/>
  <c r="P50" i="2" s="1"/>
  <c r="R51" i="1"/>
  <c r="S51" i="1"/>
  <c r="T51" i="1"/>
  <c r="O52" i="1"/>
  <c r="P52" i="1"/>
  <c r="Q52" i="1"/>
  <c r="R52" i="1"/>
  <c r="S52" i="1"/>
  <c r="T52" i="1"/>
  <c r="O53" i="1"/>
  <c r="P53" i="1"/>
  <c r="Q53" i="1"/>
  <c r="O52" i="2" s="1"/>
  <c r="P52" i="2" s="1"/>
  <c r="R53" i="1"/>
  <c r="S53" i="1"/>
  <c r="T53" i="1"/>
  <c r="O54" i="1"/>
  <c r="P54" i="1"/>
  <c r="Q54" i="1"/>
  <c r="R54" i="1"/>
  <c r="S54" i="1"/>
  <c r="T54" i="1"/>
  <c r="O55" i="1"/>
  <c r="P55" i="1"/>
  <c r="Q55" i="1"/>
  <c r="O54" i="2" s="1"/>
  <c r="P54" i="2" s="1"/>
  <c r="R55" i="1"/>
  <c r="S55" i="1"/>
  <c r="T55" i="1"/>
  <c r="O56" i="1"/>
  <c r="P56" i="1"/>
  <c r="Q56" i="1"/>
  <c r="O55" i="2" s="1"/>
  <c r="P55" i="2" s="1"/>
  <c r="R56" i="1"/>
  <c r="S56" i="1"/>
  <c r="T56" i="1"/>
  <c r="O57" i="1"/>
  <c r="P57" i="1"/>
  <c r="Q57" i="1"/>
  <c r="O56" i="2" s="1"/>
  <c r="P56" i="2" s="1"/>
  <c r="R57" i="1"/>
  <c r="S57" i="1"/>
  <c r="T57" i="1"/>
  <c r="O58" i="1"/>
  <c r="P58" i="1"/>
  <c r="Q58" i="1"/>
  <c r="O57" i="2" s="1"/>
  <c r="P57" i="2" s="1"/>
  <c r="R58" i="1"/>
  <c r="S58" i="1"/>
  <c r="T58" i="1"/>
  <c r="O59" i="1"/>
  <c r="P59" i="1"/>
  <c r="Q59" i="1"/>
  <c r="O58" i="2" s="1"/>
  <c r="P58" i="2" s="1"/>
  <c r="R59" i="1"/>
  <c r="S59" i="1"/>
  <c r="T59" i="1"/>
  <c r="O60" i="1"/>
  <c r="P60" i="1"/>
  <c r="Q60" i="1"/>
  <c r="R60" i="1"/>
  <c r="S60" i="1"/>
  <c r="T60" i="1"/>
  <c r="O61" i="1"/>
  <c r="P61" i="1"/>
  <c r="Q61" i="1"/>
  <c r="O60" i="2" s="1"/>
  <c r="P60" i="2" s="1"/>
  <c r="R61" i="1"/>
  <c r="S61" i="1"/>
  <c r="T61" i="1"/>
  <c r="O62" i="1"/>
  <c r="P62" i="1"/>
  <c r="Q62" i="1"/>
  <c r="R62" i="1"/>
  <c r="S62" i="1"/>
  <c r="T62" i="1"/>
  <c r="O63" i="1"/>
  <c r="P63" i="1"/>
  <c r="Q63" i="1"/>
  <c r="O62" i="2" s="1"/>
  <c r="P62" i="2" s="1"/>
  <c r="R63" i="1"/>
  <c r="S63" i="1"/>
  <c r="T63" i="1"/>
  <c r="O64" i="1"/>
  <c r="P64" i="1"/>
  <c r="Q64" i="1"/>
  <c r="O63" i="2" s="1"/>
  <c r="P63" i="2" s="1"/>
  <c r="R64" i="1"/>
  <c r="S64" i="1"/>
  <c r="T64" i="1"/>
  <c r="O65" i="1"/>
  <c r="P65" i="1"/>
  <c r="Q65" i="1"/>
  <c r="O64" i="2" s="1"/>
  <c r="P64" i="2" s="1"/>
  <c r="R65" i="1"/>
  <c r="S65" i="1"/>
  <c r="T65" i="1"/>
  <c r="O66" i="1"/>
  <c r="P66" i="1"/>
  <c r="Q66" i="1"/>
  <c r="O65" i="2" s="1"/>
  <c r="P65" i="2" s="1"/>
  <c r="R66" i="1"/>
  <c r="S66" i="1"/>
  <c r="T66" i="1"/>
  <c r="O67" i="1"/>
  <c r="P67" i="1"/>
  <c r="Q67" i="1"/>
  <c r="O66" i="2" s="1"/>
  <c r="P66" i="2" s="1"/>
  <c r="R67" i="1"/>
  <c r="S67" i="1"/>
  <c r="T67" i="1"/>
  <c r="O68" i="1"/>
  <c r="P68" i="1"/>
  <c r="Q68" i="1"/>
  <c r="R68" i="1"/>
  <c r="S68" i="1"/>
  <c r="T68" i="1"/>
  <c r="O69" i="1"/>
  <c r="P69" i="1"/>
  <c r="Q69" i="1"/>
  <c r="O68" i="2" s="1"/>
  <c r="P68" i="2" s="1"/>
  <c r="R69" i="1"/>
  <c r="S69" i="1"/>
  <c r="T69" i="1"/>
  <c r="O70" i="1"/>
  <c r="P70" i="1"/>
  <c r="Q70" i="1"/>
  <c r="R70" i="1"/>
  <c r="S70" i="1"/>
  <c r="T70" i="1"/>
  <c r="O71" i="1"/>
  <c r="P71" i="1"/>
  <c r="Q71" i="1"/>
  <c r="O70" i="2" s="1"/>
  <c r="P70" i="2" s="1"/>
  <c r="R71" i="1"/>
  <c r="S71" i="1"/>
  <c r="T71" i="1"/>
  <c r="O72" i="1"/>
  <c r="P72" i="1"/>
  <c r="Q72" i="1"/>
  <c r="O71" i="2" s="1"/>
  <c r="P71" i="2" s="1"/>
  <c r="R72" i="1"/>
  <c r="S72" i="1"/>
  <c r="T72" i="1"/>
  <c r="O73" i="1"/>
  <c r="P73" i="1"/>
  <c r="Q73" i="1"/>
  <c r="O72" i="2" s="1"/>
  <c r="P72" i="2" s="1"/>
  <c r="R73" i="1"/>
  <c r="S73" i="1"/>
  <c r="T73" i="1"/>
  <c r="O74" i="1"/>
  <c r="P74" i="1"/>
  <c r="Q74" i="1"/>
  <c r="O73" i="2" s="1"/>
  <c r="P73" i="2" s="1"/>
  <c r="R74" i="1"/>
  <c r="S74" i="1"/>
  <c r="T74" i="1"/>
  <c r="O75" i="1"/>
  <c r="P75" i="1"/>
  <c r="Q75" i="1"/>
  <c r="O74" i="2" s="1"/>
  <c r="P74" i="2" s="1"/>
  <c r="R75" i="1"/>
  <c r="S75" i="1"/>
  <c r="T75" i="1"/>
  <c r="O76" i="1"/>
  <c r="P76" i="1"/>
  <c r="Q76" i="1"/>
  <c r="R76" i="1"/>
  <c r="S76" i="1"/>
  <c r="T76" i="1"/>
  <c r="O77" i="1"/>
  <c r="P77" i="1"/>
  <c r="Q77" i="1"/>
  <c r="O76" i="2" s="1"/>
  <c r="P76" i="2" s="1"/>
  <c r="R77" i="1"/>
  <c r="S77" i="1"/>
  <c r="T77" i="1"/>
  <c r="O78" i="1"/>
  <c r="P78" i="1"/>
  <c r="Q78" i="1"/>
  <c r="R78" i="1"/>
  <c r="S78" i="1"/>
  <c r="T78" i="1"/>
  <c r="O79" i="1"/>
  <c r="P79" i="1"/>
  <c r="Q79" i="1"/>
  <c r="O78" i="2" s="1"/>
  <c r="P78" i="2" s="1"/>
  <c r="R79" i="1"/>
  <c r="S79" i="1"/>
  <c r="T79" i="1"/>
  <c r="O80" i="1"/>
  <c r="P80" i="1"/>
  <c r="Q80" i="1"/>
  <c r="O79" i="2" s="1"/>
  <c r="P79" i="2" s="1"/>
  <c r="R80" i="1"/>
  <c r="S80" i="1"/>
  <c r="T80" i="1"/>
  <c r="O81" i="1"/>
  <c r="P81" i="1"/>
  <c r="Q81" i="1"/>
  <c r="O80" i="2" s="1"/>
  <c r="P80" i="2" s="1"/>
  <c r="R81" i="1"/>
  <c r="S81" i="1"/>
  <c r="T81" i="1"/>
  <c r="O82" i="1"/>
  <c r="P82" i="1"/>
  <c r="Q82" i="1"/>
  <c r="O81" i="2" s="1"/>
  <c r="P81" i="2" s="1"/>
  <c r="R82" i="1"/>
  <c r="S82" i="1"/>
  <c r="T82" i="1"/>
  <c r="O83" i="1"/>
  <c r="P83" i="1"/>
  <c r="Q83" i="1"/>
  <c r="O82" i="2" s="1"/>
  <c r="P82" i="2" s="1"/>
  <c r="R83" i="1"/>
  <c r="S83" i="1"/>
  <c r="T83" i="1"/>
  <c r="O84" i="1"/>
  <c r="P84" i="1"/>
  <c r="Q84" i="1"/>
  <c r="R84" i="1"/>
  <c r="S84" i="1"/>
  <c r="T84" i="1"/>
  <c r="O85" i="1"/>
  <c r="P85" i="1"/>
  <c r="Q85" i="1"/>
  <c r="O84" i="2" s="1"/>
  <c r="P84" i="2" s="1"/>
  <c r="R85" i="1"/>
  <c r="S85" i="1"/>
  <c r="T85" i="1"/>
  <c r="O86" i="1"/>
  <c r="P86" i="1"/>
  <c r="Q86" i="1"/>
  <c r="R86" i="1"/>
  <c r="S86" i="1"/>
  <c r="T86" i="1"/>
  <c r="T7" i="1"/>
  <c r="S7" i="1"/>
  <c r="R7" i="1"/>
  <c r="Q7" i="1"/>
  <c r="O6" i="2" s="1"/>
  <c r="P6" i="2" s="1"/>
  <c r="P7" i="1"/>
  <c r="O7" i="1"/>
  <c r="C15" i="2" l="1"/>
  <c r="C20" i="2" s="1"/>
  <c r="Q51" i="2"/>
  <c r="Q18" i="2"/>
  <c r="Q69" i="2"/>
  <c r="Q60" i="2"/>
  <c r="Q78" i="2"/>
  <c r="Q30" i="2"/>
  <c r="Q8" i="2"/>
  <c r="Q14" i="2"/>
  <c r="Q28" i="2"/>
  <c r="Q79" i="2"/>
  <c r="Q42" i="2"/>
  <c r="Q70" i="2"/>
  <c r="Q27" i="2"/>
  <c r="Q17" i="2"/>
  <c r="Q6" i="2"/>
  <c r="Q77" i="2"/>
  <c r="Q68" i="2"/>
  <c r="Q59" i="2"/>
  <c r="Q50" i="2"/>
  <c r="Q41" i="2"/>
  <c r="Q13" i="2"/>
  <c r="Q22" i="2"/>
  <c r="Q35" i="2"/>
  <c r="Q26" i="2"/>
  <c r="Q16" i="2"/>
  <c r="Q76" i="2"/>
  <c r="Q67" i="2"/>
  <c r="Q58" i="2"/>
  <c r="Q49" i="2"/>
  <c r="Q40" i="2"/>
  <c r="Q34" i="2"/>
  <c r="Q25" i="2"/>
  <c r="Q84" i="2"/>
  <c r="Q75" i="2"/>
  <c r="Q66" i="2"/>
  <c r="Q57" i="2"/>
  <c r="Q48" i="2"/>
  <c r="Q39" i="2"/>
  <c r="Q38" i="2"/>
  <c r="Q33" i="2"/>
  <c r="Q24" i="2"/>
  <c r="Q12" i="2"/>
  <c r="Q83" i="2"/>
  <c r="Q74" i="2"/>
  <c r="Q65" i="2"/>
  <c r="Q56" i="2"/>
  <c r="Q47" i="2"/>
  <c r="Q37" i="2"/>
  <c r="Q54" i="2"/>
  <c r="Q11" i="2"/>
  <c r="Q82" i="2"/>
  <c r="Q73" i="2"/>
  <c r="Q64" i="2"/>
  <c r="Q55" i="2"/>
  <c r="Q45" i="2"/>
  <c r="Q36" i="2"/>
  <c r="Q46" i="2"/>
  <c r="Q32" i="2"/>
  <c r="Q20" i="2"/>
  <c r="Q10" i="2"/>
  <c r="Q81" i="2"/>
  <c r="Q72" i="2"/>
  <c r="Q63" i="2"/>
  <c r="Q53" i="2"/>
  <c r="Q44" i="2"/>
  <c r="Q29" i="2"/>
  <c r="Q62" i="2"/>
  <c r="Q19" i="2"/>
  <c r="Q9" i="2"/>
  <c r="Q80" i="2"/>
  <c r="Q71" i="2"/>
  <c r="Q61" i="2"/>
  <c r="Q52" i="2"/>
  <c r="Q43" i="2"/>
  <c r="Q21" i="2"/>
  <c r="Q23" i="2"/>
  <c r="Q7" i="2"/>
  <c r="Q15" i="2"/>
  <c r="Q31" i="2"/>
  <c r="B21" i="2"/>
  <c r="D21" i="2"/>
  <c r="R7" i="2" l="1"/>
  <c r="R15" i="2"/>
  <c r="R23" i="2"/>
  <c r="R31" i="2"/>
  <c r="R39" i="2"/>
  <c r="R47" i="2"/>
  <c r="R55" i="2"/>
  <c r="R63" i="2"/>
  <c r="R71" i="2"/>
  <c r="R79" i="2"/>
  <c r="S9" i="2"/>
  <c r="S17" i="2"/>
  <c r="S25" i="2"/>
  <c r="S33" i="2"/>
  <c r="S41" i="2"/>
  <c r="S49" i="2"/>
  <c r="S57" i="2"/>
  <c r="S65" i="2"/>
  <c r="S73" i="2"/>
  <c r="S81" i="2"/>
  <c r="R33" i="2"/>
  <c r="R73" i="2"/>
  <c r="S35" i="2"/>
  <c r="S67" i="2"/>
  <c r="R8" i="2"/>
  <c r="R16" i="2"/>
  <c r="R24" i="2"/>
  <c r="R32" i="2"/>
  <c r="R40" i="2"/>
  <c r="R48" i="2"/>
  <c r="R56" i="2"/>
  <c r="R64" i="2"/>
  <c r="R72" i="2"/>
  <c r="R80" i="2"/>
  <c r="S10" i="2"/>
  <c r="S18" i="2"/>
  <c r="S26" i="2"/>
  <c r="S34" i="2"/>
  <c r="S42" i="2"/>
  <c r="S50" i="2"/>
  <c r="S58" i="2"/>
  <c r="S66" i="2"/>
  <c r="S74" i="2"/>
  <c r="S82" i="2"/>
  <c r="R9" i="2"/>
  <c r="R41" i="2"/>
  <c r="R57" i="2"/>
  <c r="S11" i="2"/>
  <c r="S43" i="2"/>
  <c r="S75" i="2"/>
  <c r="R10" i="2"/>
  <c r="R18" i="2"/>
  <c r="R26" i="2"/>
  <c r="R34" i="2"/>
  <c r="R42" i="2"/>
  <c r="R50" i="2"/>
  <c r="R58" i="2"/>
  <c r="R66" i="2"/>
  <c r="R74" i="2"/>
  <c r="R82" i="2"/>
  <c r="S12" i="2"/>
  <c r="S20" i="2"/>
  <c r="S28" i="2"/>
  <c r="S36" i="2"/>
  <c r="S44" i="2"/>
  <c r="S52" i="2"/>
  <c r="S60" i="2"/>
  <c r="S68" i="2"/>
  <c r="S76" i="2"/>
  <c r="S84" i="2"/>
  <c r="R11" i="2"/>
  <c r="R19" i="2"/>
  <c r="R27" i="2"/>
  <c r="R35" i="2"/>
  <c r="R43" i="2"/>
  <c r="R51" i="2"/>
  <c r="R59" i="2"/>
  <c r="R67" i="2"/>
  <c r="R75" i="2"/>
  <c r="R83" i="2"/>
  <c r="S13" i="2"/>
  <c r="S21" i="2"/>
  <c r="S29" i="2"/>
  <c r="S37" i="2"/>
  <c r="S45" i="2"/>
  <c r="S53" i="2"/>
  <c r="S61" i="2"/>
  <c r="S69" i="2"/>
  <c r="S77" i="2"/>
  <c r="S6" i="2"/>
  <c r="R12" i="2"/>
  <c r="R20" i="2"/>
  <c r="R28" i="2"/>
  <c r="R36" i="2"/>
  <c r="R44" i="2"/>
  <c r="R52" i="2"/>
  <c r="R60" i="2"/>
  <c r="R68" i="2"/>
  <c r="R76" i="2"/>
  <c r="R84" i="2"/>
  <c r="S14" i="2"/>
  <c r="S22" i="2"/>
  <c r="S30" i="2"/>
  <c r="S38" i="2"/>
  <c r="S46" i="2"/>
  <c r="S54" i="2"/>
  <c r="S62" i="2"/>
  <c r="S70" i="2"/>
  <c r="S78" i="2"/>
  <c r="R6" i="2"/>
  <c r="R13" i="2"/>
  <c r="R21" i="2"/>
  <c r="R29" i="2"/>
  <c r="R37" i="2"/>
  <c r="R45" i="2"/>
  <c r="R53" i="2"/>
  <c r="R61" i="2"/>
  <c r="R69" i="2"/>
  <c r="R77" i="2"/>
  <c r="S7" i="2"/>
  <c r="S15" i="2"/>
  <c r="S23" i="2"/>
  <c r="S31" i="2"/>
  <c r="S39" i="2"/>
  <c r="S47" i="2"/>
  <c r="S55" i="2"/>
  <c r="S63" i="2"/>
  <c r="S71" i="2"/>
  <c r="S79" i="2"/>
  <c r="R17" i="2"/>
  <c r="R49" i="2"/>
  <c r="R81" i="2"/>
  <c r="S19" i="2"/>
  <c r="S51" i="2"/>
  <c r="S83" i="2"/>
  <c r="R14" i="2"/>
  <c r="R22" i="2"/>
  <c r="R30" i="2"/>
  <c r="R38" i="2"/>
  <c r="R46" i="2"/>
  <c r="R54" i="2"/>
  <c r="R62" i="2"/>
  <c r="R70" i="2"/>
  <c r="R78" i="2"/>
  <c r="S8" i="2"/>
  <c r="S16" i="2"/>
  <c r="S24" i="2"/>
  <c r="S32" i="2"/>
  <c r="S40" i="2"/>
  <c r="S48" i="2"/>
  <c r="S56" i="2"/>
  <c r="S64" i="2"/>
  <c r="S72" i="2"/>
  <c r="S80" i="2"/>
  <c r="R25" i="2"/>
  <c r="R65" i="2"/>
  <c r="S27" i="2"/>
  <c r="S59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<sst xmlns="http://schemas.openxmlformats.org/spreadsheetml/2006/main" count="199" uniqueCount="100">
  <si>
    <t>Male</t>
  </si>
  <si>
    <t>Female</t>
  </si>
  <si>
    <t>Total</t>
  </si>
  <si>
    <t>Alpine</t>
  </si>
  <si>
    <t>Ararat</t>
  </si>
  <si>
    <t>Ballarat</t>
  </si>
  <si>
    <t>Banyule</t>
  </si>
  <si>
    <t>Bass Coast</t>
  </si>
  <si>
    <t>Baw Baw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</si>
  <si>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</si>
  <si>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</si>
  <si>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</si>
  <si>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</si>
  <si>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</si>
  <si>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</si>
  <si>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</si>
  <si>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</si>
  <si>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</si>
  <si>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</si>
  <si>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</si>
  <si>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</si>
  <si>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</si>
  <si>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</si>
  <si>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</si>
  <si>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</si>
  <si>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</si>
  <si>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</si>
  <si>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</si>
  <si>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</si>
  <si>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</si>
  <si>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</si>
  <si>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</si>
  <si>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</si>
  <si>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</si>
  <si>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</si>
  <si>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</si>
  <si>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Knox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</si>
  <si>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</si>
  <si>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</si>
  <si>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</si>
  <si>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</si>
  <si>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</si>
  <si>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</si>
  <si>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</si>
  <si>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</si>
  <si>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</si>
  <si>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</si>
  <si>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</si>
  <si>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</si>
  <si>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</si>
  <si>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</si>
  <si>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</si>
  <si>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</si>
  <si>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</si>
  <si>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</si>
  <si>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</si>
  <si>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</si>
  <si>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</si>
  <si>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</si>
  <si>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</si>
  <si>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</si>
  <si>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</si>
  <si>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</si>
  <si>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</si>
  <si>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</si>
  <si>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</si>
  <si>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</si>
  <si>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</si>
  <si>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</si>
  <si>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</si>
  <si>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</si>
  <si>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</si>
  <si>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</si>
  <si>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</si>
  <si>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</si>
  <si>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</si>
  <si>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</si>
  <si>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</si>
  <si>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</si>
  <si>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Bayside</t>
  </si>
  <si>
    <t>Kingston</t>
  </si>
  <si>
    <t>Latrobe</t>
  </si>
  <si>
    <t>University &amp; other tertiary</t>
  </si>
  <si>
    <t>TAFE &amp; private providers</t>
  </si>
  <si>
    <t>POPULATIONS</t>
  </si>
  <si>
    <t>NUMBERS IN ATTENDANCE</t>
  </si>
  <si>
    <t>ATTENDANCE PER 100 POPULATION</t>
  </si>
  <si>
    <t>Persons</t>
  </si>
  <si>
    <t>Number</t>
  </si>
  <si>
    <t>Per cent</t>
  </si>
  <si>
    <t>Degree</t>
  </si>
  <si>
    <t>Other post-school education</t>
  </si>
  <si>
    <t>Post-school Education Attainment, by Type of Institution and Sex: persons aged 25-34 years, Victoria, 2021</t>
  </si>
  <si>
    <t>Males</t>
  </si>
  <si>
    <t>Females</t>
  </si>
  <si>
    <r>
      <t xml:space="preserve">Seleect municipality </t>
    </r>
    <r>
      <rPr>
        <sz val="9"/>
        <color theme="1"/>
        <rFont val="Wingdings"/>
        <charset val="2"/>
      </rPr>
      <t>F</t>
    </r>
  </si>
  <si>
    <r>
      <t xml:space="preserve">            Select gender </t>
    </r>
    <r>
      <rPr>
        <sz val="9"/>
        <color theme="1"/>
        <rFont val="Wingdings"/>
        <charset val="2"/>
      </rPr>
      <t>F</t>
    </r>
  </si>
  <si>
    <r>
      <t xml:space="preserve">         Select no. or % </t>
    </r>
    <r>
      <rPr>
        <sz val="9"/>
        <color theme="1"/>
        <rFont val="Wingdings"/>
        <charset val="2"/>
      </rPr>
      <t>F</t>
    </r>
  </si>
  <si>
    <t>I: Municipal Detail</t>
  </si>
  <si>
    <t>II: Municipal Comparison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</si>
</sst>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1"/>
      <name val="Wingdings"/>
      <charset val="2"/>
    </font>
    <font>
      <sz val="18"/>
      <color theme="1"/>
      <name val="Garamond"/>
      <family val="1"/>
    </font>
    <font>
      <b/>
      <sz val="14"/>
      <color theme="4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66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21" fillId="0" borderId="0" xfId="0" applyFont="1"/>
    <xf numFmtId="0" fontId="18" fillId="0" borderId="10" xfId="0" applyFont="1" applyBorder="1"/>
    <xf numFmtId="164" fontId="18" fillId="0" borderId="10" xfId="0" applyNumberFormat="1" applyFont="1" applyBorder="1" applyAlignment="1">
      <alignment horizontal="center"/>
    </xf>
    <xf numFmtId="3" fontId="18" fillId="0" borderId="0" xfId="0" applyNumberFormat="1" applyFont="1"/>
    <xf numFmtId="3" fontId="19" fillId="0" borderId="0" xfId="0" applyNumberFormat="1" applyFont="1" applyAlignment="1">
      <alignment wrapText="1"/>
    </xf>
    <xf numFmtId="3" fontId="18" fillId="0" borderId="10" xfId="0" applyNumberFormat="1" applyFont="1" applyBorder="1"/>
    <xf numFmtId="0" fontId="18" fillId="33" borderId="0" xfId="0" applyFont="1" applyFill="1"/>
    <xf numFmtId="0" fontId="22" fillId="0" borderId="0" xfId="0" applyFont="1"/>
    <xf numFmtId="0" fontId="0" fillId="0" borderId="0" xfId="0" applyProtection="1">
      <protection hidden="1"/>
    </xf>
    <xf numFmtId="165" fontId="18" fillId="0" borderId="0" xfId="0" applyNumberFormat="1" applyFont="1" applyAlignment="1" applyProtection="1">
      <alignment horizontal="center"/>
      <protection hidden="1"/>
    </xf>
    <xf numFmtId="0" fontId="18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18" fillId="0" borderId="0" xfId="0" applyFont="1" applyProtection="1">
      <protection locked="0" hidden="1"/>
    </xf>
    <xf numFmtId="0" fontId="24" fillId="0" borderId="0" xfId="0" applyFont="1" applyProtection="1">
      <protection hidden="1"/>
    </xf>
    <xf numFmtId="0" fontId="25" fillId="0" borderId="0" xfId="0" applyFont="1" applyAlignment="1" applyProtection="1">
      <alignment horizontal="center"/>
      <protection hidden="1"/>
    </xf>
    <xf numFmtId="0" fontId="25" fillId="0" borderId="0" xfId="0" applyFont="1" applyProtection="1">
      <protection hidden="1"/>
    </xf>
    <xf numFmtId="165" fontId="25" fillId="0" borderId="0" xfId="0" applyNumberFormat="1" applyFont="1" applyAlignment="1" applyProtection="1">
      <alignment horizontal="center"/>
      <protection hidden="1"/>
    </xf>
    <xf numFmtId="165" fontId="17" fillId="0" borderId="0" xfId="0" applyNumberFormat="1" applyFont="1" applyAlignment="1" applyProtection="1">
      <alignment horizontal="center"/>
      <protection hidden="1"/>
    </xf>
    <xf numFmtId="165" fontId="25" fillId="0" borderId="0" xfId="0" applyNumberFormat="1" applyFont="1" applyProtection="1">
      <protection hidden="1"/>
    </xf>
    <xf numFmtId="0" fontId="28" fillId="0" borderId="0" xfId="0" applyFont="1" applyProtection="1">
      <protection hidden="1"/>
    </xf>
    <xf numFmtId="0" fontId="29" fillId="0" borderId="0" xfId="0" applyFont="1" applyProtection="1">
      <protection hidden="1"/>
    </xf>
    <xf numFmtId="0" fontId="30" fillId="0" borderId="0" xfId="0" applyFont="1" applyProtection="1">
      <protection hidden="1"/>
    </xf>
    <xf numFmtId="3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3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 applyProtection="1">
      <alignment vertical="center" textRotation="90"/>
      <protection hidden="1"/>
    </xf>
    <xf numFmtId="0" fontId="0" fillId="0" borderId="0" xfId="0" applyAlignment="1" applyProtection="1">
      <alignment vertical="center" textRotation="90"/>
      <protection hidden="1"/>
    </xf>
    <xf numFmtId="0" fontId="27" fillId="0" borderId="0" xfId="0" applyFont="1" applyAlignment="1" applyProtection="1">
      <alignment horizontal="center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eetMetadata" Target="metadata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532699a5670f46fd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17325325752703E-2"/>
          <c:y val="9.5389607719726585E-2"/>
          <c:w val="0.93282674674247301"/>
          <c:h val="0.828954105523874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Front!$B$20</c:f>
              <c:strCache>
                <c:ptCount val="1"/>
                <c:pt idx="0">
                  <c:v>Greater Dandenong, Females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Front!$C$19:$D$19</c:f>
              <c:strCache>
                <c:ptCount val="2"/>
                <c:pt idx="0">
                  <c:v>University &amp; other tertiary</c:v>
                </c:pt>
                <c:pt idx="1">
                  <c:v>TAFE &amp; private providers</c:v>
                </c:pt>
              </c:strCache>
            </c:strRef>
          </c:cat>
          <c:val>
            <c:numRef>
              <c:f>Front!$C$20:$D$20</c:f>
              <c:numCache>
                <c:formatCode>#,##0.0</c:formatCode>
                <c:ptCount val="2"/>
                <c:pt idx="0">
                  <c:v>41.451215758694978</c:v>
                </c:pt>
                <c:pt idx="1">
                  <c:v>22.65312403816559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45-4A85-A4CF-9549D4051467}"/>
            </c:ext>
          </c:extLst>
        </c:ser>
        <c:ser>
          <c:idx val="1"/>
          <c:order val="1"/>
          <c:tx>
            <c:strRef>
              <c:f>Front!$B$21</c:f>
              <c:strCache>
                <c:ptCount val="1"/>
                <c:pt idx="0">
                  <c:v>Greater Dandenong, Males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Front!$C$19:$D$19</c:f>
              <c:strCache>
                <c:ptCount val="2"/>
                <c:pt idx="0">
                  <c:v>University &amp; other tertiary</c:v>
                </c:pt>
                <c:pt idx="1">
                  <c:v>TAFE &amp; private providers</c:v>
                </c:pt>
              </c:strCache>
            </c:strRef>
          </c:cat>
          <c:val>
            <c:numRef>
              <c:f>Front!$C$21:$D$21</c:f>
              <c:numCache>
                <c:formatCode>#,##0.0</c:formatCode>
                <c:ptCount val="2"/>
                <c:pt idx="0">
                  <c:v>33.322059121964422</c:v>
                </c:pt>
                <c:pt idx="1">
                  <c:v>23.608198606507475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45-4A85-A4CF-9549D4051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7912624"/>
        <c:axId val="1107916888"/>
      </c:barChart>
      <c:catAx>
        <c:axId val="1107912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916888"/>
        <c:crosses val="autoZero"/>
        <c:auto val="1"/>
        <c:lblAlgn val="ctr"/>
        <c:lblOffset val="100"/>
        <c:noMultiLvlLbl val="0"/>
      </c:catAx>
      <c:valAx>
        <c:axId val="110791688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7912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301481474332007"/>
          <c:y val="4.7024399257404054E-3"/>
          <c:w val="0.63672375328083985"/>
          <c:h val="6.9923913925849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Front!$R$6:$R$84</c:f>
              <c:strCache>
                <c:ptCount val="79"/>
                <c:pt idx="0">
                  <c:v>Boroondara</c:v>
                </c:pt>
                <c:pt idx="1">
                  <c:v>Yarra</c:v>
                </c:pt>
                <c:pt idx="2">
                  <c:v>Melbourne</c:v>
                </c:pt>
                <c:pt idx="3">
                  <c:v>Stonnington</c:v>
                </c:pt>
                <c:pt idx="4">
                  <c:v>Glen Eira</c:v>
                </c:pt>
                <c:pt idx="5">
                  <c:v>Monash</c:v>
                </c:pt>
                <c:pt idx="6">
                  <c:v>Whitehorse</c:v>
                </c:pt>
                <c:pt idx="7">
                  <c:v>Manningham</c:v>
                </c:pt>
                <c:pt idx="8">
                  <c:v>Queenscliffe</c:v>
                </c:pt>
                <c:pt idx="9">
                  <c:v>Bayside</c:v>
                </c:pt>
                <c:pt idx="10">
                  <c:v>Port Phillip</c:v>
                </c:pt>
                <c:pt idx="11">
                  <c:v>Moreland</c:v>
                </c:pt>
                <c:pt idx="12">
                  <c:v>Darebin</c:v>
                </c:pt>
                <c:pt idx="13">
                  <c:v>Banyule</c:v>
                </c:pt>
                <c:pt idx="14">
                  <c:v>Maribyrnong</c:v>
                </c:pt>
                <c:pt idx="15">
                  <c:v>Moonee Valley</c:v>
                </c:pt>
                <c:pt idx="16">
                  <c:v>Kingston</c:v>
                </c:pt>
                <c:pt idx="17">
                  <c:v>Nillumbik</c:v>
                </c:pt>
                <c:pt idx="18">
                  <c:v>Hobsons Bay</c:v>
                </c:pt>
                <c:pt idx="19">
                  <c:v>Maroondah</c:v>
                </c:pt>
                <c:pt idx="20">
                  <c:v>Surf Coast</c:v>
                </c:pt>
                <c:pt idx="21">
                  <c:v>Knox</c:v>
                </c:pt>
                <c:pt idx="22">
                  <c:v>Wyndham</c:v>
                </c:pt>
                <c:pt idx="23">
                  <c:v>Whittlesea</c:v>
                </c:pt>
                <c:pt idx="24">
                  <c:v>Greater Dandenong</c:v>
                </c:pt>
                <c:pt idx="25">
                  <c:v>Greater Geelong</c:v>
                </c:pt>
                <c:pt idx="26">
                  <c:v>Brimbank</c:v>
                </c:pt>
                <c:pt idx="27">
                  <c:v>Macedon Ranges</c:v>
                </c:pt>
                <c:pt idx="28">
                  <c:v>Casey</c:v>
                </c:pt>
                <c:pt idx="29">
                  <c:v>Hume</c:v>
                </c:pt>
                <c:pt idx="30">
                  <c:v>Melton</c:v>
                </c:pt>
                <c:pt idx="31">
                  <c:v>Buloke</c:v>
                </c:pt>
                <c:pt idx="32">
                  <c:v>Yarra Ranges</c:v>
                </c:pt>
                <c:pt idx="33">
                  <c:v>Ballarat</c:v>
                </c:pt>
                <c:pt idx="34">
                  <c:v>Mornington Peninsula</c:v>
                </c:pt>
                <c:pt idx="35">
                  <c:v>Warrnambool</c:v>
                </c:pt>
                <c:pt idx="36">
                  <c:v>Frankston</c:v>
                </c:pt>
                <c:pt idx="37">
                  <c:v>West Wimmera</c:v>
                </c:pt>
                <c:pt idx="38">
                  <c:v>Greater Bendigo</c:v>
                </c:pt>
                <c:pt idx="39">
                  <c:v>Indigo</c:v>
                </c:pt>
                <c:pt idx="40">
                  <c:v>Hindmarsh</c:v>
                </c:pt>
                <c:pt idx="41">
                  <c:v>Wangaratta</c:v>
                </c:pt>
                <c:pt idx="42">
                  <c:v>Mount Alexander</c:v>
                </c:pt>
                <c:pt idx="43">
                  <c:v>Alpine</c:v>
                </c:pt>
                <c:pt idx="44">
                  <c:v>Cardinia</c:v>
                </c:pt>
                <c:pt idx="45">
                  <c:v>Moyne</c:v>
                </c:pt>
                <c:pt idx="46">
                  <c:v>Southern Grampians</c:v>
                </c:pt>
                <c:pt idx="47">
                  <c:v>Greater Shepparton</c:v>
                </c:pt>
                <c:pt idx="48">
                  <c:v>Bass Coast</c:v>
                </c:pt>
                <c:pt idx="49">
                  <c:v>Mansfield</c:v>
                </c:pt>
                <c:pt idx="50">
                  <c:v>Hepburn</c:v>
                </c:pt>
                <c:pt idx="51">
                  <c:v>Towong</c:v>
                </c:pt>
                <c:pt idx="52">
                  <c:v>Baw Baw</c:v>
                </c:pt>
                <c:pt idx="53">
                  <c:v>Moorabool</c:v>
                </c:pt>
                <c:pt idx="54">
                  <c:v>Horsham</c:v>
                </c:pt>
                <c:pt idx="55">
                  <c:v>Golden Plains</c:v>
                </c:pt>
                <c:pt idx="56">
                  <c:v>Corangamite</c:v>
                </c:pt>
                <c:pt idx="57">
                  <c:v>Yarriambiack</c:v>
                </c:pt>
                <c:pt idx="58">
                  <c:v>Wellington</c:v>
                </c:pt>
                <c:pt idx="59">
                  <c:v>Loddon</c:v>
                </c:pt>
                <c:pt idx="60">
                  <c:v>Strathbogie</c:v>
                </c:pt>
                <c:pt idx="61">
                  <c:v>Campaspe</c:v>
                </c:pt>
                <c:pt idx="62">
                  <c:v>Wodonga</c:v>
                </c:pt>
                <c:pt idx="63">
                  <c:v>Benalla</c:v>
                </c:pt>
                <c:pt idx="64">
                  <c:v>Ararat</c:v>
                </c:pt>
                <c:pt idx="65">
                  <c:v>Mitchell</c:v>
                </c:pt>
                <c:pt idx="66">
                  <c:v>South Gippsland</c:v>
                </c:pt>
                <c:pt idx="67">
                  <c:v>Murrindindi</c:v>
                </c:pt>
                <c:pt idx="68">
                  <c:v>Mildura</c:v>
                </c:pt>
                <c:pt idx="69">
                  <c:v>Moira</c:v>
                </c:pt>
                <c:pt idx="70">
                  <c:v>Colac Otway</c:v>
                </c:pt>
                <c:pt idx="71">
                  <c:v>East Gippsland</c:v>
                </c:pt>
                <c:pt idx="72">
                  <c:v>Swan Hill</c:v>
                </c:pt>
                <c:pt idx="73">
                  <c:v>Glenelg</c:v>
                </c:pt>
                <c:pt idx="74">
                  <c:v>Latrobe</c:v>
                </c:pt>
                <c:pt idx="75">
                  <c:v>Northern Grampians</c:v>
                </c:pt>
                <c:pt idx="76">
                  <c:v>Pyrenees</c:v>
                </c:pt>
                <c:pt idx="77">
                  <c:v>Gannawarra</c:v>
                </c:pt>
                <c:pt idx="78">
                  <c:v>Central Goldfields</c:v>
                </c:pt>
              </c:strCache>
            </c:strRef>
          </c:cat>
          <c:val>
            <c:numRef>
              <c:f>Front!$S$6:$S$84</c:f>
              <c:numCache>
                <c:formatCode>#,##0.0</c:formatCode>
                <c:ptCount val="79"/>
                <c:pt idx="0">
                  <c:v>70.131826741996235</c:v>
                </c:pt>
                <c:pt idx="1">
                  <c:v>68.535197060306942</c:v>
                </c:pt>
                <c:pt idx="2">
                  <c:v>68.313567991512897</c:v>
                </c:pt>
                <c:pt idx="3">
                  <c:v>67.975830815709969</c:v>
                </c:pt>
                <c:pt idx="4">
                  <c:v>65.874199491183433</c:v>
                </c:pt>
                <c:pt idx="5">
                  <c:v>65.682629387269486</c:v>
                </c:pt>
                <c:pt idx="6">
                  <c:v>64.230077890952657</c:v>
                </c:pt>
                <c:pt idx="7">
                  <c:v>63.288321709452447</c:v>
                </c:pt>
                <c:pt idx="8">
                  <c:v>61.971830985915489</c:v>
                </c:pt>
                <c:pt idx="9">
                  <c:v>61.814191660570593</c:v>
                </c:pt>
                <c:pt idx="10">
                  <c:v>60.96455070074196</c:v>
                </c:pt>
                <c:pt idx="11">
                  <c:v>60.18894811843564</c:v>
                </c:pt>
                <c:pt idx="12">
                  <c:v>59.884235614572688</c:v>
                </c:pt>
                <c:pt idx="13">
                  <c:v>57.419276817027452</c:v>
                </c:pt>
                <c:pt idx="14">
                  <c:v>57.220995056274326</c:v>
                </c:pt>
                <c:pt idx="15">
                  <c:v>57.049249630099339</c:v>
                </c:pt>
                <c:pt idx="16">
                  <c:v>55.445744251714402</c:v>
                </c:pt>
                <c:pt idx="17">
                  <c:v>51.060769507371454</c:v>
                </c:pt>
                <c:pt idx="18">
                  <c:v>49.849038614333388</c:v>
                </c:pt>
                <c:pt idx="19">
                  <c:v>49.458064516129028</c:v>
                </c:pt>
                <c:pt idx="20">
                  <c:v>48.478488982161593</c:v>
                </c:pt>
                <c:pt idx="21">
                  <c:v>47.595682041216882</c:v>
                </c:pt>
                <c:pt idx="22">
                  <c:v>46.753050508103208</c:v>
                </c:pt>
                <c:pt idx="23">
                  <c:v>41.992080079199205</c:v>
                </c:pt>
                <c:pt idx="24">
                  <c:v>41.451215758694978</c:v>
                </c:pt>
                <c:pt idx="25">
                  <c:v>41.304119377889869</c:v>
                </c:pt>
                <c:pt idx="26">
                  <c:v>39.616700889801507</c:v>
                </c:pt>
                <c:pt idx="27">
                  <c:v>38.190517616354938</c:v>
                </c:pt>
                <c:pt idx="28">
                  <c:v>35.731297282151864</c:v>
                </c:pt>
                <c:pt idx="29">
                  <c:v>35.707925200356186</c:v>
                </c:pt>
                <c:pt idx="30">
                  <c:v>35.546553144740457</c:v>
                </c:pt>
                <c:pt idx="31">
                  <c:v>35.507246376811594</c:v>
                </c:pt>
                <c:pt idx="32">
                  <c:v>35.355626876488252</c:v>
                </c:pt>
                <c:pt idx="33">
                  <c:v>35.198878123406423</c:v>
                </c:pt>
                <c:pt idx="34">
                  <c:v>34.330175913396481</c:v>
                </c:pt>
                <c:pt idx="35">
                  <c:v>33.377366798767063</c:v>
                </c:pt>
                <c:pt idx="36">
                  <c:v>32.763386915122354</c:v>
                </c:pt>
                <c:pt idx="37">
                  <c:v>32.584269662921351</c:v>
                </c:pt>
                <c:pt idx="38">
                  <c:v>32.490487295937157</c:v>
                </c:pt>
                <c:pt idx="39">
                  <c:v>32.465753424657535</c:v>
                </c:pt>
                <c:pt idx="40">
                  <c:v>32.362459546925564</c:v>
                </c:pt>
                <c:pt idx="41">
                  <c:v>32.341772151898738</c:v>
                </c:pt>
                <c:pt idx="42">
                  <c:v>32.2663252240717</c:v>
                </c:pt>
                <c:pt idx="43">
                  <c:v>32.20338983050847</c:v>
                </c:pt>
                <c:pt idx="44">
                  <c:v>31.50232318017553</c:v>
                </c:pt>
                <c:pt idx="45">
                  <c:v>30.066815144766146</c:v>
                </c:pt>
                <c:pt idx="46">
                  <c:v>29.506172839506174</c:v>
                </c:pt>
                <c:pt idx="47">
                  <c:v>29.427312775330392</c:v>
                </c:pt>
                <c:pt idx="48">
                  <c:v>29.16224814422057</c:v>
                </c:pt>
                <c:pt idx="49">
                  <c:v>29.139072847682119</c:v>
                </c:pt>
                <c:pt idx="50">
                  <c:v>29.046898638426626</c:v>
                </c:pt>
                <c:pt idx="51">
                  <c:v>28.691983122362867</c:v>
                </c:pt>
                <c:pt idx="52">
                  <c:v>28.632251197445452</c:v>
                </c:pt>
                <c:pt idx="53">
                  <c:v>28.542345276872965</c:v>
                </c:pt>
                <c:pt idx="54">
                  <c:v>27.972027972027973</c:v>
                </c:pt>
                <c:pt idx="55">
                  <c:v>27.821939586645467</c:v>
                </c:pt>
                <c:pt idx="56">
                  <c:v>27.344782034346103</c:v>
                </c:pt>
                <c:pt idx="57">
                  <c:v>27.210884353741498</c:v>
                </c:pt>
                <c:pt idx="58">
                  <c:v>26.902509255450429</c:v>
                </c:pt>
                <c:pt idx="59">
                  <c:v>26.807228915662652</c:v>
                </c:pt>
                <c:pt idx="60">
                  <c:v>26.793248945147681</c:v>
                </c:pt>
                <c:pt idx="61">
                  <c:v>26.683291770573565</c:v>
                </c:pt>
                <c:pt idx="62">
                  <c:v>26.461642446772558</c:v>
                </c:pt>
                <c:pt idx="63">
                  <c:v>26.080691642651299</c:v>
                </c:pt>
                <c:pt idx="64">
                  <c:v>25.967741935483872</c:v>
                </c:pt>
                <c:pt idx="65">
                  <c:v>25.839578129336665</c:v>
                </c:pt>
                <c:pt idx="66">
                  <c:v>25.743292240754169</c:v>
                </c:pt>
                <c:pt idx="67">
                  <c:v>25.454545454545453</c:v>
                </c:pt>
                <c:pt idx="68">
                  <c:v>25.188262788886</c:v>
                </c:pt>
                <c:pt idx="69">
                  <c:v>25.177533892834088</c:v>
                </c:pt>
                <c:pt idx="70">
                  <c:v>24.468922108575924</c:v>
                </c:pt>
                <c:pt idx="71">
                  <c:v>24.343257443082312</c:v>
                </c:pt>
                <c:pt idx="72">
                  <c:v>23.713355048859935</c:v>
                </c:pt>
                <c:pt idx="73">
                  <c:v>23.357664233576642</c:v>
                </c:pt>
                <c:pt idx="74">
                  <c:v>23.040380047505938</c:v>
                </c:pt>
                <c:pt idx="75">
                  <c:v>22.904191616766468</c:v>
                </c:pt>
                <c:pt idx="76">
                  <c:v>21.003134796238246</c:v>
                </c:pt>
                <c:pt idx="77">
                  <c:v>20.454545454545457</c:v>
                </c:pt>
                <c:pt idx="78">
                  <c:v>18.092105263157894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63-44B4-A465-1C604969C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axId val="1111754432"/>
        <c:axId val="1111753448"/>
      </c:barChart>
      <c:catAx>
        <c:axId val="111175443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1753448"/>
        <c:crosses val="autoZero"/>
        <c:auto val="1"/>
        <c:lblAlgn val="ctr"/>
        <c:lblOffset val="100"/>
        <c:noMultiLvlLbl val="0"/>
      </c:catAx>
      <c:valAx>
        <c:axId val="1111753448"/>
        <c:scaling>
          <c:orientation val="minMax"/>
        </c:scaling>
        <c:delete val="0"/>
        <c:axPos val="t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1754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C$7" fmlaRange="Data!$B$7:$B$86" sel="26" val="0"/>
</file>

<file path=xl/ctrlProps/ctrlProp2.xml><?xml version="1.0" encoding="utf-8"?>
<formControlPr xmlns="http://schemas.microsoft.com/office/spreadsheetml/2009/9/main" objectType="Drop" dropLines="3" dropStyle="combo" dx="39" fmlaLink="$C$9" fmlaRange="$V$5:$V$7" sel="2" val="0"/>
</file>

<file path=xl/ctrlProps/ctrlProp3.xml><?xml version="1.0" encoding="utf-8"?>
<formControlPr xmlns="http://schemas.microsoft.com/office/spreadsheetml/2009/9/main" objectType="Drop" dropLines="45" dropStyle="combo" dx="39" fmlaLink="$F$7" fmlaRange="Data!$B$7:$B$86" sel="26" val="0"/>
</file>

<file path=xl/ctrlProps/ctrlProp4.xml><?xml version="1.0" encoding="utf-8"?>
<formControlPr xmlns="http://schemas.microsoft.com/office/spreadsheetml/2009/9/main" objectType="Drop" dropLines="3" dropStyle="combo" dx="39" fmlaLink="$F$9" fmlaRange="$V$5:$V$7" sel="1" val="0"/>
</file>

<file path=xl/ctrlProps/ctrlProp5.xml><?xml version="1.0" encoding="utf-8"?>
<formControlPr xmlns="http://schemas.microsoft.com/office/spreadsheetml/2009/9/main" objectType="Drop" dropLines="2" dropStyle="combo" dx="39" fmlaLink="$C$11" fmlaRange="$U$5:$U$6" sel="2" val="0"/>
</file>

<file path=xl/ctrlProps/ctrlProp6.xml><?xml version="1.0" encoding="utf-8"?>
<formControlPr xmlns="http://schemas.microsoft.com/office/spreadsheetml/2009/9/main" objectType="Drop" dropLines="2" dropStyle="combo" dx="39" fmlaLink="$F$11" fmlaRange="$U$5:$U$6" sel="2" val="0"/>
</file>

<file path=xl/ctrlProps/ctrlProp7.xml><?xml version="1.0" encoding="utf-8"?>
<formControlPr xmlns="http://schemas.microsoft.com/office/spreadsheetml/2009/9/main" objectType="Drop" dropLines="3" dropStyle="combo" dx="39" fmlaLink="$I$6" fmlaRange="$V$5:$V$7" sel="2" val="0"/>
</file>

<file path=xl/ctrlProps/ctrlProp8.xml><?xml version="1.0" encoding="utf-8"?>
<formControlPr xmlns="http://schemas.microsoft.com/office/spreadsheetml/2009/9/main" objectType="Drop" dropLines="2" dropStyle="combo" dx="39" fmlaLink="$I$10" fmlaRange="$U$5:$U$6" sel="2" val="0"/>
</file>

<file path=xl/ctrlProps/ctrlProp9.xml><?xml version="1.0" encoding="utf-8"?>
<formControlPr xmlns="http://schemas.microsoft.com/office/spreadsheetml/2009/9/main" objectType="Drop" dropLines="2" dropStyle="combo" dx="39" fmlaLink="$I$8" fmlaRange="$B$15:$B$16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4763</xdr:colOff>
          <xdr:row>5</xdr:row>
          <xdr:rowOff>161925</xdr:rowOff>
        </xdr:from>
        <xdr:to>
          <xdr:col>3</xdr:col>
          <xdr:colOff>452438</xdr:colOff>
          <xdr:row>7</xdr:row>
          <xdr:rowOff>28575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1138238</xdr:colOff>
          <xdr:row>7</xdr:row>
          <xdr:rowOff>147638</xdr:rowOff>
        </xdr:from>
        <xdr:to>
          <xdr:col>3</xdr:col>
          <xdr:colOff>95250</xdr:colOff>
          <xdr:row>9</xdr:row>
          <xdr:rowOff>14288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4763</xdr:colOff>
          <xdr:row>5</xdr:row>
          <xdr:rowOff>161925</xdr:rowOff>
        </xdr:from>
        <xdr:to>
          <xdr:col>6</xdr:col>
          <xdr:colOff>476250</xdr:colOff>
          <xdr:row>7</xdr:row>
          <xdr:rowOff>28575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4763</xdr:colOff>
          <xdr:row>7</xdr:row>
          <xdr:rowOff>157163</xdr:rowOff>
        </xdr:from>
        <xdr:to>
          <xdr:col>6</xdr:col>
          <xdr:colOff>133350</xdr:colOff>
          <xdr:row>9</xdr:row>
          <xdr:rowOff>23813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1133475</xdr:colOff>
          <xdr:row>9</xdr:row>
          <xdr:rowOff>152400</xdr:rowOff>
        </xdr:from>
        <xdr:to>
          <xdr:col>3</xdr:col>
          <xdr:colOff>90488</xdr:colOff>
          <xdr:row>11</xdr:row>
          <xdr:rowOff>19050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157163</xdr:rowOff>
        </xdr:from>
        <xdr:to>
          <xdr:col>6</xdr:col>
          <xdr:colOff>128588</xdr:colOff>
          <xdr:row>11</xdr:row>
          <xdr:rowOff>23813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154781</xdr:colOff>
      <xdr:row>11</xdr:row>
      <xdr:rowOff>157161</xdr:rowOff>
    </xdr:from>
    <xdr:to>
      <xdr:col>6</xdr:col>
      <xdr:colOff>642936</xdr:colOff>
      <xdr:row>28</xdr:row>
      <xdr:rowOff>176213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152400</xdr:rowOff>
        </xdr:from>
        <xdr:to>
          <xdr:col>9</xdr:col>
          <xdr:colOff>566738</xdr:colOff>
          <xdr:row>6</xdr:row>
          <xdr:rowOff>19050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8</xdr:row>
          <xdr:rowOff>157163</xdr:rowOff>
        </xdr:from>
        <xdr:to>
          <xdr:col>9</xdr:col>
          <xdr:colOff>366713</xdr:colOff>
          <xdr:row>10</xdr:row>
          <xdr:rowOff>14288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642938</xdr:colOff>
          <xdr:row>6</xdr:row>
          <xdr:rowOff>161925</xdr:rowOff>
        </xdr:from>
        <xdr:to>
          <xdr:col>10</xdr:col>
          <xdr:colOff>219075</xdr:colOff>
          <xdr:row>8</xdr:row>
          <xdr:rowOff>28575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226217</xdr:colOff>
      <xdr:row>4</xdr:row>
      <xdr:rowOff>28575</xdr:rowOff>
    </xdr:from>
    <xdr:to>
      <xdr:col>20</xdr:col>
      <xdr:colOff>623887</xdr:colOff>
      <xdr:row>84</xdr:row>
      <xdr:rowOff>180974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6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G12" sqref="G12"/>
    </sheetView>
  </sheetViews>
  <sheetFormatPr defaultRowHeight="10.5" x14ac:dyDescent="0.35"/>
  <cols>
    <col min="1" max="1" width="2.06640625" style="1" bestFit="1" customWidth="1"/>
    <col min="2" max="2" width="13.265625" style="1" bestFit="1" customWidth="1"/>
    <col min="3" max="5" width="9.06640625" style="5"/>
    <col min="6" max="6" width="3.796875" style="1" customWidth="1"/>
    <col min="7" max="12" width="9.06640625" style="5"/>
    <col min="13" max="13" width="3" style="1" customWidth="1"/>
    <col min="14" max="14" width="2.06640625" style="1" bestFit="1" customWidth="1"/>
    <col min="15" max="16384" width="9.06640625" style="1"/>
  </cols>
  <sheetData>
    <row r="1" spans="1:20" ht="18.75" customHeight="1" x14ac:dyDescent="0.5">
      <c r="B1" s="2" t="s">
        <v>92</v>
      </c>
    </row>
    <row r="2" spans="1:20" ht="12.4" customHeight="1" x14ac:dyDescent="0.5">
      <c r="B2" s="2"/>
    </row>
    <row r="4" spans="1:20" s="9" customFormat="1" ht="13.15" x14ac:dyDescent="0.4">
      <c r="C4" s="25" t="s">
        <v>84</v>
      </c>
      <c r="D4" s="25"/>
      <c r="E4" s="25"/>
      <c r="G4" s="25" t="s">
        <v>85</v>
      </c>
      <c r="H4" s="25"/>
      <c r="I4" s="25"/>
      <c r="J4" s="25"/>
      <c r="K4" s="25"/>
      <c r="L4" s="25"/>
      <c r="O4" s="26" t="s">
        <v>86</v>
      </c>
      <c r="P4" s="26"/>
      <c r="Q4" s="26"/>
      <c r="R4" s="26"/>
      <c r="S4" s="26"/>
      <c r="T4" s="26"/>
    </row>
    <row r="5" spans="1:20" x14ac:dyDescent="0.35">
      <c r="G5" s="27" t="s">
        <v>0</v>
      </c>
      <c r="H5" s="27"/>
      <c r="I5" s="27" t="s">
        <v>1</v>
      </c>
      <c r="J5" s="27"/>
      <c r="K5" s="27" t="s">
        <v>2</v>
      </c>
      <c r="L5" s="27"/>
      <c r="O5" s="28" t="s">
        <v>0</v>
      </c>
      <c r="P5" s="28"/>
      <c r="Q5" s="28" t="s">
        <v>1</v>
      </c>
      <c r="R5" s="28"/>
      <c r="S5" s="28" t="s">
        <v>2</v>
      </c>
      <c r="T5" s="28"/>
    </row>
    <row r="6" spans="1:20" ht="28.5" x14ac:dyDescent="0.35">
      <c r="C6" s="5" t="s">
        <v>0</v>
      </c>
      <c r="D6" s="5" t="s">
        <v>1</v>
      </c>
      <c r="E6" s="5" t="s">
        <v>2</v>
      </c>
      <c r="G6" s="6" t="s">
        <v>90</v>
      </c>
      <c r="H6" s="6" t="s">
        <v>91</v>
      </c>
      <c r="I6" s="6" t="s">
        <v>90</v>
      </c>
      <c r="J6" s="6" t="s">
        <v>91</v>
      </c>
      <c r="K6" s="6" t="s">
        <v>90</v>
      </c>
      <c r="L6" s="6" t="s">
        <v>91</v>
      </c>
      <c r="O6" s="6" t="s">
        <v>90</v>
      </c>
      <c r="P6" s="6" t="s">
        <v>91</v>
      </c>
      <c r="Q6" s="6" t="s">
        <v>90</v>
      </c>
      <c r="R6" s="6" t="s">
        <v>91</v>
      </c>
      <c r="S6" s="6" t="s">
        <v>90</v>
      </c>
      <c r="T6" s="6" t="s">
        <v>91</v>
      </c>
    </row>
    <row r="7" spans="1:20" x14ac:dyDescent="0.35">
      <c r="A7" s="8">
        <v>1</v>
      </c>
      <c r="B7" s="3" t="s">
        <v>3</v>
      </c>
      <c r="C7" s="7">
        <v>605</v>
      </c>
      <c r="D7" s="7">
        <v>590</v>
      </c>
      <c r="E7" s="7">
        <v>1194</v>
      </c>
      <c r="G7" s="7">
        <v>112</v>
      </c>
      <c r="H7" s="7">
        <v>285</v>
      </c>
      <c r="I7" s="7">
        <v>190</v>
      </c>
      <c r="J7" s="7">
        <v>221</v>
      </c>
      <c r="K7" s="7">
        <v>304</v>
      </c>
      <c r="L7" s="7">
        <v>509</v>
      </c>
      <c r="N7" s="8">
        <v>1</v>
      </c>
      <c r="O7" s="4">
        <f>G7/C7*100</f>
        <v>18.512396694214875</v>
      </c>
      <c r="P7" s="4">
        <f>H7/C7*100</f>
        <v>47.107438016528924</v>
      </c>
      <c r="Q7" s="4">
        <f>I7/D7*100</f>
        <v>32.20338983050847</v>
      </c>
      <c r="R7" s="4">
        <f>J7/D7*100</f>
        <v>37.457627118644069</v>
      </c>
      <c r="S7" s="4">
        <f>K7/E7*100</f>
        <v>25.460636515912899</v>
      </c>
      <c r="T7" s="4">
        <f>L7/E7*100</f>
        <v>42.629815745393635</v>
      </c>
    </row>
    <row r="8" spans="1:20" x14ac:dyDescent="0.35">
      <c r="A8" s="8">
        <v>2</v>
      </c>
      <c r="B8" s="3" t="s">
        <v>4</v>
      </c>
      <c r="C8" s="7">
        <v>818</v>
      </c>
      <c r="D8" s="7">
        <v>620</v>
      </c>
      <c r="E8" s="7">
        <v>1438</v>
      </c>
      <c r="G8" s="7">
        <v>117</v>
      </c>
      <c r="H8" s="7">
        <v>246</v>
      </c>
      <c r="I8" s="7">
        <v>161</v>
      </c>
      <c r="J8" s="7">
        <v>228</v>
      </c>
      <c r="K8" s="7">
        <v>282</v>
      </c>
      <c r="L8" s="7">
        <v>474</v>
      </c>
      <c r="N8" s="8">
        <v>2</v>
      </c>
      <c r="O8" s="4">
        <f t="shared" ref="O8:O71" si="0">G8/C8*100</f>
        <v>14.303178484107578</v>
      </c>
      <c r="P8" s="4">
        <f t="shared" ref="P8:P71" si="1">H8/C8*100</f>
        <v>30.073349633251834</v>
      </c>
      <c r="Q8" s="4">
        <f t="shared" ref="Q8:Q71" si="2">I8/D8*100</f>
        <v>25.967741935483872</v>
      </c>
      <c r="R8" s="4">
        <f t="shared" ref="R8:R71" si="3">J8/D8*100</f>
        <v>36.774193548387096</v>
      </c>
      <c r="S8" s="4">
        <f t="shared" ref="S8:S71" si="4">K8/E8*100</f>
        <v>19.610570236439496</v>
      </c>
      <c r="T8" s="4">
        <f t="shared" ref="T8:T71" si="5">L8/E8*100</f>
        <v>32.962447844228095</v>
      </c>
    </row>
    <row r="9" spans="1:20" x14ac:dyDescent="0.35">
      <c r="A9" s="8">
        <v>3</v>
      </c>
      <c r="B9" s="3" t="s">
        <v>5</v>
      </c>
      <c r="C9" s="7">
        <v>7689</v>
      </c>
      <c r="D9" s="7">
        <v>7844</v>
      </c>
      <c r="E9" s="7">
        <v>15533</v>
      </c>
      <c r="G9" s="7">
        <v>1885</v>
      </c>
      <c r="H9" s="7">
        <v>3101</v>
      </c>
      <c r="I9" s="7">
        <v>2761</v>
      </c>
      <c r="J9" s="7">
        <v>2737</v>
      </c>
      <c r="K9" s="7">
        <v>4644</v>
      </c>
      <c r="L9" s="7">
        <v>5841</v>
      </c>
      <c r="N9" s="8">
        <v>3</v>
      </c>
      <c r="O9" s="4">
        <f t="shared" si="0"/>
        <v>24.515541682923658</v>
      </c>
      <c r="P9" s="4">
        <f t="shared" si="1"/>
        <v>40.330342047080244</v>
      </c>
      <c r="Q9" s="4">
        <f t="shared" si="2"/>
        <v>35.198878123406423</v>
      </c>
      <c r="R9" s="4">
        <f t="shared" si="3"/>
        <v>34.892911779704235</v>
      </c>
      <c r="S9" s="4">
        <f t="shared" si="4"/>
        <v>29.897637288353828</v>
      </c>
      <c r="T9" s="4">
        <f t="shared" si="5"/>
        <v>37.603811240584562</v>
      </c>
    </row>
    <row r="10" spans="1:20" x14ac:dyDescent="0.35">
      <c r="A10" s="8">
        <v>4</v>
      </c>
      <c r="B10" s="3" t="s">
        <v>6</v>
      </c>
      <c r="C10" s="7">
        <v>7983</v>
      </c>
      <c r="D10" s="7">
        <v>8269</v>
      </c>
      <c r="E10" s="7">
        <v>16254</v>
      </c>
      <c r="G10" s="7">
        <v>3519</v>
      </c>
      <c r="H10" s="7">
        <v>2503</v>
      </c>
      <c r="I10" s="7">
        <v>4748</v>
      </c>
      <c r="J10" s="7">
        <v>2002</v>
      </c>
      <c r="K10" s="7">
        <v>8270</v>
      </c>
      <c r="L10" s="7">
        <v>4511</v>
      </c>
      <c r="N10" s="8">
        <v>4</v>
      </c>
      <c r="O10" s="4">
        <f t="shared" si="0"/>
        <v>44.081172491544535</v>
      </c>
      <c r="P10" s="4">
        <f t="shared" si="1"/>
        <v>31.35412752098209</v>
      </c>
      <c r="Q10" s="4">
        <f t="shared" si="2"/>
        <v>57.419276817027452</v>
      </c>
      <c r="R10" s="4">
        <f t="shared" si="3"/>
        <v>24.210908211391946</v>
      </c>
      <c r="S10" s="4">
        <f t="shared" si="4"/>
        <v>50.879783437922974</v>
      </c>
      <c r="T10" s="4">
        <f t="shared" si="5"/>
        <v>27.753168450842868</v>
      </c>
    </row>
    <row r="11" spans="1:20" x14ac:dyDescent="0.35">
      <c r="A11" s="8">
        <v>5</v>
      </c>
      <c r="B11" s="3" t="s">
        <v>7</v>
      </c>
      <c r="C11" s="7">
        <v>1699</v>
      </c>
      <c r="D11" s="7">
        <v>1886</v>
      </c>
      <c r="E11" s="7">
        <v>3585</v>
      </c>
      <c r="G11" s="7">
        <v>291</v>
      </c>
      <c r="H11" s="7">
        <v>793</v>
      </c>
      <c r="I11" s="7">
        <v>550</v>
      </c>
      <c r="J11" s="7">
        <v>717</v>
      </c>
      <c r="K11" s="7">
        <v>842</v>
      </c>
      <c r="L11" s="7">
        <v>1507</v>
      </c>
      <c r="N11" s="8">
        <v>5</v>
      </c>
      <c r="O11" s="4">
        <f t="shared" si="0"/>
        <v>17.127722189523247</v>
      </c>
      <c r="P11" s="4">
        <f t="shared" si="1"/>
        <v>46.674514420247206</v>
      </c>
      <c r="Q11" s="4">
        <f t="shared" si="2"/>
        <v>29.16224814422057</v>
      </c>
      <c r="R11" s="4">
        <f t="shared" si="3"/>
        <v>38.016967126193002</v>
      </c>
      <c r="S11" s="4">
        <f t="shared" si="4"/>
        <v>23.486750348675034</v>
      </c>
      <c r="T11" s="4">
        <f t="shared" si="5"/>
        <v>42.036262203626215</v>
      </c>
    </row>
    <row r="12" spans="1:20" x14ac:dyDescent="0.35">
      <c r="A12" s="8">
        <v>6</v>
      </c>
      <c r="B12" s="3" t="s">
        <v>8</v>
      </c>
      <c r="C12" s="7">
        <v>3377</v>
      </c>
      <c r="D12" s="7">
        <v>3758</v>
      </c>
      <c r="E12" s="7">
        <v>7130</v>
      </c>
      <c r="G12" s="7">
        <v>499</v>
      </c>
      <c r="H12" s="7">
        <v>1719</v>
      </c>
      <c r="I12" s="7">
        <v>1076</v>
      </c>
      <c r="J12" s="7">
        <v>1552</v>
      </c>
      <c r="K12" s="7">
        <v>1579</v>
      </c>
      <c r="L12" s="7">
        <v>3273</v>
      </c>
      <c r="N12" s="8">
        <v>6</v>
      </c>
      <c r="O12" s="4">
        <f t="shared" si="0"/>
        <v>14.776428782943441</v>
      </c>
      <c r="P12" s="4">
        <f t="shared" si="1"/>
        <v>50.903168492745046</v>
      </c>
      <c r="Q12" s="4">
        <f t="shared" si="2"/>
        <v>28.632251197445452</v>
      </c>
      <c r="R12" s="4">
        <f t="shared" si="3"/>
        <v>41.29856306546035</v>
      </c>
      <c r="S12" s="4">
        <f t="shared" si="4"/>
        <v>22.145862552594668</v>
      </c>
      <c r="T12" s="4">
        <f t="shared" si="5"/>
        <v>45.904628330995791</v>
      </c>
    </row>
    <row r="13" spans="1:20" x14ac:dyDescent="0.35">
      <c r="A13" s="8">
        <v>7</v>
      </c>
      <c r="B13" s="3" t="s">
        <v>79</v>
      </c>
      <c r="C13" s="7">
        <v>3806</v>
      </c>
      <c r="D13" s="7">
        <v>4101</v>
      </c>
      <c r="E13" s="7">
        <v>7912</v>
      </c>
      <c r="G13" s="7">
        <v>1903</v>
      </c>
      <c r="H13" s="7">
        <v>1019</v>
      </c>
      <c r="I13" s="7">
        <v>2535</v>
      </c>
      <c r="J13" s="7">
        <v>819</v>
      </c>
      <c r="K13" s="7">
        <v>4435</v>
      </c>
      <c r="L13" s="7">
        <v>1835</v>
      </c>
      <c r="N13" s="8">
        <v>7</v>
      </c>
      <c r="O13" s="4">
        <f t="shared" si="0"/>
        <v>50</v>
      </c>
      <c r="P13" s="4">
        <f t="shared" si="1"/>
        <v>26.773515501839203</v>
      </c>
      <c r="Q13" s="4">
        <f t="shared" si="2"/>
        <v>61.814191660570593</v>
      </c>
      <c r="R13" s="4">
        <f t="shared" si="3"/>
        <v>19.970738844184346</v>
      </c>
      <c r="S13" s="4">
        <f t="shared" si="4"/>
        <v>56.05409504550051</v>
      </c>
      <c r="T13" s="4">
        <f t="shared" si="5"/>
        <v>23.192618806875632</v>
      </c>
    </row>
    <row r="14" spans="1:20" x14ac:dyDescent="0.35">
      <c r="A14" s="8">
        <v>8</v>
      </c>
      <c r="B14" s="3" t="s">
        <v>9</v>
      </c>
      <c r="C14" s="7">
        <v>693</v>
      </c>
      <c r="D14" s="7">
        <v>694</v>
      </c>
      <c r="E14" s="7">
        <v>1389</v>
      </c>
      <c r="G14" s="7">
        <v>104</v>
      </c>
      <c r="H14" s="7">
        <v>290</v>
      </c>
      <c r="I14" s="7">
        <v>181</v>
      </c>
      <c r="J14" s="7">
        <v>251</v>
      </c>
      <c r="K14" s="7">
        <v>289</v>
      </c>
      <c r="L14" s="7">
        <v>546</v>
      </c>
      <c r="N14" s="8">
        <v>8</v>
      </c>
      <c r="O14" s="4">
        <f t="shared" si="0"/>
        <v>15.007215007215008</v>
      </c>
      <c r="P14" s="4">
        <f t="shared" si="1"/>
        <v>41.847041847041851</v>
      </c>
      <c r="Q14" s="4">
        <f t="shared" si="2"/>
        <v>26.080691642651299</v>
      </c>
      <c r="R14" s="4">
        <f t="shared" si="3"/>
        <v>36.1671469740634</v>
      </c>
      <c r="S14" s="4">
        <f t="shared" si="4"/>
        <v>20.806335493160546</v>
      </c>
      <c r="T14" s="4">
        <f t="shared" si="5"/>
        <v>39.30885529157667</v>
      </c>
    </row>
    <row r="15" spans="1:20" x14ac:dyDescent="0.35">
      <c r="A15" s="8">
        <v>9</v>
      </c>
      <c r="B15" s="3" t="s">
        <v>10</v>
      </c>
      <c r="C15" s="7">
        <v>10424</v>
      </c>
      <c r="D15" s="7">
        <v>10620</v>
      </c>
      <c r="E15" s="7">
        <v>21044</v>
      </c>
      <c r="G15" s="7">
        <v>6390</v>
      </c>
      <c r="H15" s="7">
        <v>1984</v>
      </c>
      <c r="I15" s="7">
        <v>7448</v>
      </c>
      <c r="J15" s="7">
        <v>1715</v>
      </c>
      <c r="K15" s="7">
        <v>13836</v>
      </c>
      <c r="L15" s="7">
        <v>3692</v>
      </c>
      <c r="N15" s="8">
        <v>9</v>
      </c>
      <c r="O15" s="4">
        <f t="shared" si="0"/>
        <v>61.300844205679205</v>
      </c>
      <c r="P15" s="4">
        <f t="shared" si="1"/>
        <v>19.033000767459711</v>
      </c>
      <c r="Q15" s="4">
        <f t="shared" si="2"/>
        <v>70.131826741996235</v>
      </c>
      <c r="R15" s="4">
        <f t="shared" si="3"/>
        <v>16.148775894538606</v>
      </c>
      <c r="S15" s="4">
        <f t="shared" si="4"/>
        <v>65.747956662231516</v>
      </c>
      <c r="T15" s="4">
        <f t="shared" si="5"/>
        <v>17.544193119178864</v>
      </c>
    </row>
    <row r="16" spans="1:20" x14ac:dyDescent="0.35">
      <c r="A16" s="8">
        <v>10</v>
      </c>
      <c r="B16" s="3" t="s">
        <v>11</v>
      </c>
      <c r="C16" s="7">
        <v>15946</v>
      </c>
      <c r="D16" s="7">
        <v>14610</v>
      </c>
      <c r="E16" s="7">
        <v>30553</v>
      </c>
      <c r="G16" s="7">
        <v>5197</v>
      </c>
      <c r="H16" s="7">
        <v>4119</v>
      </c>
      <c r="I16" s="7">
        <v>5788</v>
      </c>
      <c r="J16" s="7">
        <v>3608</v>
      </c>
      <c r="K16" s="7">
        <v>10982</v>
      </c>
      <c r="L16" s="7">
        <v>7726</v>
      </c>
      <c r="N16" s="8">
        <v>10</v>
      </c>
      <c r="O16" s="4">
        <f t="shared" si="0"/>
        <v>32.591245453405243</v>
      </c>
      <c r="P16" s="4">
        <f t="shared" si="1"/>
        <v>25.830929386680047</v>
      </c>
      <c r="Q16" s="4">
        <f t="shared" si="2"/>
        <v>39.616700889801507</v>
      </c>
      <c r="R16" s="4">
        <f t="shared" si="3"/>
        <v>24.695414099931554</v>
      </c>
      <c r="S16" s="4">
        <f t="shared" si="4"/>
        <v>35.94409714267011</v>
      </c>
      <c r="T16" s="4">
        <f t="shared" si="5"/>
        <v>25.28720583903381</v>
      </c>
    </row>
    <row r="17" spans="1:20" x14ac:dyDescent="0.35">
      <c r="A17" s="8">
        <v>11</v>
      </c>
      <c r="B17" s="3" t="s">
        <v>12</v>
      </c>
      <c r="C17" s="7">
        <v>272</v>
      </c>
      <c r="D17" s="7">
        <v>276</v>
      </c>
      <c r="E17" s="7">
        <v>550</v>
      </c>
      <c r="G17" s="7">
        <v>49</v>
      </c>
      <c r="H17" s="7">
        <v>106</v>
      </c>
      <c r="I17" s="7">
        <v>98</v>
      </c>
      <c r="J17" s="7">
        <v>78</v>
      </c>
      <c r="K17" s="7">
        <v>143</v>
      </c>
      <c r="L17" s="7">
        <v>185</v>
      </c>
      <c r="N17" s="8">
        <v>11</v>
      </c>
      <c r="O17" s="4">
        <f t="shared" si="0"/>
        <v>18.014705882352942</v>
      </c>
      <c r="P17" s="4">
        <f t="shared" si="1"/>
        <v>38.970588235294116</v>
      </c>
      <c r="Q17" s="4">
        <f t="shared" si="2"/>
        <v>35.507246376811594</v>
      </c>
      <c r="R17" s="4">
        <f t="shared" si="3"/>
        <v>28.260869565217391</v>
      </c>
      <c r="S17" s="4">
        <f t="shared" si="4"/>
        <v>26</v>
      </c>
      <c r="T17" s="4">
        <f t="shared" si="5"/>
        <v>33.636363636363633</v>
      </c>
    </row>
    <row r="18" spans="1:20" x14ac:dyDescent="0.35">
      <c r="A18" s="8">
        <v>12</v>
      </c>
      <c r="B18" s="3" t="s">
        <v>13</v>
      </c>
      <c r="C18" s="7">
        <v>1894</v>
      </c>
      <c r="D18" s="7">
        <v>2005</v>
      </c>
      <c r="E18" s="7">
        <v>3902</v>
      </c>
      <c r="G18" s="7">
        <v>244</v>
      </c>
      <c r="H18" s="7">
        <v>900</v>
      </c>
      <c r="I18" s="7">
        <v>535</v>
      </c>
      <c r="J18" s="7">
        <v>754</v>
      </c>
      <c r="K18" s="7">
        <v>777</v>
      </c>
      <c r="L18" s="7">
        <v>1654</v>
      </c>
      <c r="N18" s="8">
        <v>12</v>
      </c>
      <c r="O18" s="4">
        <f t="shared" si="0"/>
        <v>12.882787750791975</v>
      </c>
      <c r="P18" s="4">
        <f t="shared" si="1"/>
        <v>47.518479408658919</v>
      </c>
      <c r="Q18" s="4">
        <f t="shared" si="2"/>
        <v>26.683291770573565</v>
      </c>
      <c r="R18" s="4">
        <f t="shared" si="3"/>
        <v>37.605985037406484</v>
      </c>
      <c r="S18" s="4">
        <f t="shared" si="4"/>
        <v>19.9128651973347</v>
      </c>
      <c r="T18" s="4">
        <f t="shared" si="5"/>
        <v>42.388518708354688</v>
      </c>
    </row>
    <row r="19" spans="1:20" x14ac:dyDescent="0.35">
      <c r="A19" s="8">
        <v>13</v>
      </c>
      <c r="B19" s="3" t="s">
        <v>14</v>
      </c>
      <c r="C19" s="7">
        <v>8915</v>
      </c>
      <c r="D19" s="7">
        <v>9685</v>
      </c>
      <c r="E19" s="7">
        <v>18597</v>
      </c>
      <c r="G19" s="7">
        <v>1746</v>
      </c>
      <c r="H19" s="7">
        <v>4167</v>
      </c>
      <c r="I19" s="7">
        <v>3051</v>
      </c>
      <c r="J19" s="7">
        <v>3846</v>
      </c>
      <c r="K19" s="7">
        <v>4794</v>
      </c>
      <c r="L19" s="7">
        <v>8010</v>
      </c>
      <c r="N19" s="8">
        <v>13</v>
      </c>
      <c r="O19" s="4">
        <f t="shared" si="0"/>
        <v>19.584969153112731</v>
      </c>
      <c r="P19" s="4">
        <f t="shared" si="1"/>
        <v>46.741446999439148</v>
      </c>
      <c r="Q19" s="4">
        <f t="shared" si="2"/>
        <v>31.50232318017553</v>
      </c>
      <c r="R19" s="4">
        <f t="shared" si="3"/>
        <v>39.710893133711927</v>
      </c>
      <c r="S19" s="4">
        <f t="shared" si="4"/>
        <v>25.778351346991453</v>
      </c>
      <c r="T19" s="4">
        <f t="shared" si="5"/>
        <v>43.071463139216007</v>
      </c>
    </row>
    <row r="20" spans="1:20" x14ac:dyDescent="0.35">
      <c r="A20" s="8">
        <v>14</v>
      </c>
      <c r="B20" s="3" t="s">
        <v>15</v>
      </c>
      <c r="C20" s="7">
        <v>27135</v>
      </c>
      <c r="D20" s="7">
        <v>28552</v>
      </c>
      <c r="E20" s="7">
        <v>55683</v>
      </c>
      <c r="G20" s="7">
        <v>6729</v>
      </c>
      <c r="H20" s="7">
        <v>9965</v>
      </c>
      <c r="I20" s="7">
        <v>10202</v>
      </c>
      <c r="J20" s="7">
        <v>9163</v>
      </c>
      <c r="K20" s="7">
        <v>16927</v>
      </c>
      <c r="L20" s="7">
        <v>19131</v>
      </c>
      <c r="N20" s="8">
        <v>14</v>
      </c>
      <c r="O20" s="4">
        <f t="shared" si="0"/>
        <v>24.798231066887784</v>
      </c>
      <c r="P20" s="4">
        <f t="shared" si="1"/>
        <v>36.723788465081995</v>
      </c>
      <c r="Q20" s="4">
        <f t="shared" si="2"/>
        <v>35.731297282151864</v>
      </c>
      <c r="R20" s="4">
        <f t="shared" si="3"/>
        <v>32.092322779490054</v>
      </c>
      <c r="S20" s="4">
        <f t="shared" si="4"/>
        <v>30.398865003681554</v>
      </c>
      <c r="T20" s="4">
        <f t="shared" si="5"/>
        <v>34.356985076235119</v>
      </c>
    </row>
    <row r="21" spans="1:20" x14ac:dyDescent="0.35">
      <c r="A21" s="8">
        <v>15</v>
      </c>
      <c r="B21" s="3" t="s">
        <v>16</v>
      </c>
      <c r="C21" s="7">
        <v>574</v>
      </c>
      <c r="D21" s="7">
        <v>608</v>
      </c>
      <c r="E21" s="7">
        <v>1185</v>
      </c>
      <c r="G21" s="7">
        <v>62</v>
      </c>
      <c r="H21" s="7">
        <v>226</v>
      </c>
      <c r="I21" s="7">
        <v>110</v>
      </c>
      <c r="J21" s="7">
        <v>230</v>
      </c>
      <c r="K21" s="7">
        <v>173</v>
      </c>
      <c r="L21" s="7">
        <v>450</v>
      </c>
      <c r="N21" s="8">
        <v>15</v>
      </c>
      <c r="O21" s="4">
        <f t="shared" si="0"/>
        <v>10.801393728222997</v>
      </c>
      <c r="P21" s="4">
        <f t="shared" si="1"/>
        <v>39.372822299651567</v>
      </c>
      <c r="Q21" s="4">
        <f t="shared" si="2"/>
        <v>18.092105263157894</v>
      </c>
      <c r="R21" s="4">
        <f t="shared" si="3"/>
        <v>37.828947368421048</v>
      </c>
      <c r="S21" s="4">
        <f t="shared" si="4"/>
        <v>14.59915611814346</v>
      </c>
      <c r="T21" s="4">
        <f t="shared" si="5"/>
        <v>37.974683544303801</v>
      </c>
    </row>
    <row r="22" spans="1:20" x14ac:dyDescent="0.35">
      <c r="A22" s="8">
        <v>16</v>
      </c>
      <c r="B22" s="3" t="s">
        <v>17</v>
      </c>
      <c r="C22" s="7">
        <v>1305</v>
      </c>
      <c r="D22" s="7">
        <v>1271</v>
      </c>
      <c r="E22" s="7">
        <v>2573</v>
      </c>
      <c r="G22" s="7">
        <v>169</v>
      </c>
      <c r="H22" s="7">
        <v>548</v>
      </c>
      <c r="I22" s="7">
        <v>311</v>
      </c>
      <c r="J22" s="7">
        <v>498</v>
      </c>
      <c r="K22" s="7">
        <v>483</v>
      </c>
      <c r="L22" s="7">
        <v>1046</v>
      </c>
      <c r="N22" s="8">
        <v>16</v>
      </c>
      <c r="O22" s="4">
        <f t="shared" si="0"/>
        <v>12.950191570881225</v>
      </c>
      <c r="P22" s="4">
        <f t="shared" si="1"/>
        <v>41.992337164750957</v>
      </c>
      <c r="Q22" s="4">
        <f t="shared" si="2"/>
        <v>24.468922108575924</v>
      </c>
      <c r="R22" s="4">
        <f t="shared" si="3"/>
        <v>39.181746656176244</v>
      </c>
      <c r="S22" s="4">
        <f t="shared" si="4"/>
        <v>18.771861640108824</v>
      </c>
      <c r="T22" s="4">
        <f t="shared" si="5"/>
        <v>40.652934317916831</v>
      </c>
    </row>
    <row r="23" spans="1:20" x14ac:dyDescent="0.35">
      <c r="A23" s="8">
        <v>17</v>
      </c>
      <c r="B23" s="3" t="s">
        <v>18</v>
      </c>
      <c r="C23" s="7">
        <v>818</v>
      </c>
      <c r="D23" s="7">
        <v>757</v>
      </c>
      <c r="E23" s="7">
        <v>1571</v>
      </c>
      <c r="G23" s="7">
        <v>109</v>
      </c>
      <c r="H23" s="7">
        <v>347</v>
      </c>
      <c r="I23" s="7">
        <v>207</v>
      </c>
      <c r="J23" s="7">
        <v>293</v>
      </c>
      <c r="K23" s="7">
        <v>313</v>
      </c>
      <c r="L23" s="7">
        <v>638</v>
      </c>
      <c r="N23" s="8">
        <v>17</v>
      </c>
      <c r="O23" s="4">
        <f t="shared" si="0"/>
        <v>13.32518337408313</v>
      </c>
      <c r="P23" s="4">
        <f t="shared" si="1"/>
        <v>42.42053789731051</v>
      </c>
      <c r="Q23" s="4">
        <f t="shared" si="2"/>
        <v>27.344782034346103</v>
      </c>
      <c r="R23" s="4">
        <f t="shared" si="3"/>
        <v>38.705416116248351</v>
      </c>
      <c r="S23" s="4">
        <f t="shared" si="4"/>
        <v>19.923615531508592</v>
      </c>
      <c r="T23" s="4">
        <f t="shared" si="5"/>
        <v>40.611075747931253</v>
      </c>
    </row>
    <row r="24" spans="1:20" x14ac:dyDescent="0.35">
      <c r="A24" s="8">
        <v>18</v>
      </c>
      <c r="B24" s="3" t="s">
        <v>19</v>
      </c>
      <c r="C24" s="7">
        <v>13897</v>
      </c>
      <c r="D24" s="7">
        <v>14685</v>
      </c>
      <c r="E24" s="7">
        <v>28587</v>
      </c>
      <c r="G24" s="7">
        <v>6831</v>
      </c>
      <c r="H24" s="7">
        <v>3454</v>
      </c>
      <c r="I24" s="7">
        <v>8794</v>
      </c>
      <c r="J24" s="7">
        <v>3142</v>
      </c>
      <c r="K24" s="7">
        <v>15626</v>
      </c>
      <c r="L24" s="7">
        <v>6596</v>
      </c>
      <c r="N24" s="8">
        <v>18</v>
      </c>
      <c r="O24" s="4">
        <f t="shared" si="0"/>
        <v>49.154493775635025</v>
      </c>
      <c r="P24" s="4">
        <f t="shared" si="1"/>
        <v>24.854285097503059</v>
      </c>
      <c r="Q24" s="4">
        <f t="shared" si="2"/>
        <v>59.884235614572688</v>
      </c>
      <c r="R24" s="4">
        <f t="shared" si="3"/>
        <v>21.395982294858698</v>
      </c>
      <c r="S24" s="4">
        <f t="shared" si="4"/>
        <v>54.661209640745788</v>
      </c>
      <c r="T24" s="4">
        <f t="shared" si="5"/>
        <v>23.073424983384054</v>
      </c>
    </row>
    <row r="25" spans="1:20" x14ac:dyDescent="0.35">
      <c r="A25" s="8">
        <v>19</v>
      </c>
      <c r="B25" s="3" t="s">
        <v>20</v>
      </c>
      <c r="C25" s="7">
        <v>2099</v>
      </c>
      <c r="D25" s="7">
        <v>2284</v>
      </c>
      <c r="E25" s="7">
        <v>4378</v>
      </c>
      <c r="G25" s="7">
        <v>258</v>
      </c>
      <c r="H25" s="7">
        <v>925</v>
      </c>
      <c r="I25" s="7">
        <v>556</v>
      </c>
      <c r="J25" s="7">
        <v>920</v>
      </c>
      <c r="K25" s="7">
        <v>817</v>
      </c>
      <c r="L25" s="7">
        <v>1846</v>
      </c>
      <c r="N25" s="8">
        <v>19</v>
      </c>
      <c r="O25" s="4">
        <f t="shared" si="0"/>
        <v>12.291567413053835</v>
      </c>
      <c r="P25" s="4">
        <f t="shared" si="1"/>
        <v>44.068604097189137</v>
      </c>
      <c r="Q25" s="4">
        <f t="shared" si="2"/>
        <v>24.343257443082312</v>
      </c>
      <c r="R25" s="4">
        <f t="shared" si="3"/>
        <v>40.280210157618214</v>
      </c>
      <c r="S25" s="4">
        <f t="shared" si="4"/>
        <v>18.66148926450434</v>
      </c>
      <c r="T25" s="4">
        <f t="shared" si="5"/>
        <v>42.165372316126088</v>
      </c>
    </row>
    <row r="26" spans="1:20" x14ac:dyDescent="0.35">
      <c r="A26" s="8">
        <v>20</v>
      </c>
      <c r="B26" s="3" t="s">
        <v>21</v>
      </c>
      <c r="C26" s="7">
        <v>9306</v>
      </c>
      <c r="D26" s="7">
        <v>9767</v>
      </c>
      <c r="E26" s="7">
        <v>19076</v>
      </c>
      <c r="G26" s="7">
        <v>1726</v>
      </c>
      <c r="H26" s="7">
        <v>4264</v>
      </c>
      <c r="I26" s="7">
        <v>3200</v>
      </c>
      <c r="J26" s="7">
        <v>3755</v>
      </c>
      <c r="K26" s="7">
        <v>4927</v>
      </c>
      <c r="L26" s="7">
        <v>8023</v>
      </c>
      <c r="N26" s="8">
        <v>20</v>
      </c>
      <c r="O26" s="4">
        <f t="shared" si="0"/>
        <v>18.547173866322801</v>
      </c>
      <c r="P26" s="4">
        <f t="shared" si="1"/>
        <v>45.819901139050074</v>
      </c>
      <c r="Q26" s="4">
        <f t="shared" si="2"/>
        <v>32.763386915122354</v>
      </c>
      <c r="R26" s="4">
        <f t="shared" si="3"/>
        <v>38.445786833213887</v>
      </c>
      <c r="S26" s="4">
        <f t="shared" si="4"/>
        <v>25.82826588383309</v>
      </c>
      <c r="T26" s="4">
        <f t="shared" si="5"/>
        <v>42.058083455651079</v>
      </c>
    </row>
    <row r="27" spans="1:20" x14ac:dyDescent="0.35">
      <c r="A27" s="8">
        <v>21</v>
      </c>
      <c r="B27" s="3" t="s">
        <v>22</v>
      </c>
      <c r="C27" s="7">
        <v>440</v>
      </c>
      <c r="D27" s="7">
        <v>440</v>
      </c>
      <c r="E27" s="7">
        <v>884</v>
      </c>
      <c r="G27" s="7">
        <v>45</v>
      </c>
      <c r="H27" s="7">
        <v>194</v>
      </c>
      <c r="I27" s="7">
        <v>90</v>
      </c>
      <c r="J27" s="7">
        <v>176</v>
      </c>
      <c r="K27" s="7">
        <v>142</v>
      </c>
      <c r="L27" s="7">
        <v>375</v>
      </c>
      <c r="N27" s="8">
        <v>21</v>
      </c>
      <c r="O27" s="4">
        <f t="shared" si="0"/>
        <v>10.227272727272728</v>
      </c>
      <c r="P27" s="4">
        <f t="shared" si="1"/>
        <v>44.090909090909093</v>
      </c>
      <c r="Q27" s="4">
        <f t="shared" si="2"/>
        <v>20.454545454545457</v>
      </c>
      <c r="R27" s="4">
        <f t="shared" si="3"/>
        <v>40</v>
      </c>
      <c r="S27" s="4">
        <f t="shared" si="4"/>
        <v>16.063348416289593</v>
      </c>
      <c r="T27" s="4">
        <f t="shared" si="5"/>
        <v>42.420814479638011</v>
      </c>
    </row>
    <row r="28" spans="1:20" x14ac:dyDescent="0.35">
      <c r="A28" s="8">
        <v>22</v>
      </c>
      <c r="B28" s="3" t="s">
        <v>23</v>
      </c>
      <c r="C28" s="7">
        <v>11037</v>
      </c>
      <c r="D28" s="7">
        <v>11399</v>
      </c>
      <c r="E28" s="7">
        <v>22436</v>
      </c>
      <c r="G28" s="7">
        <v>6200</v>
      </c>
      <c r="H28" s="7">
        <v>2405</v>
      </c>
      <c r="I28" s="7">
        <v>7509</v>
      </c>
      <c r="J28" s="7">
        <v>2067</v>
      </c>
      <c r="K28" s="7">
        <v>13708</v>
      </c>
      <c r="L28" s="7">
        <v>4474</v>
      </c>
      <c r="N28" s="8">
        <v>22</v>
      </c>
      <c r="O28" s="4">
        <f t="shared" si="0"/>
        <v>56.174685149950164</v>
      </c>
      <c r="P28" s="4">
        <f t="shared" si="1"/>
        <v>21.790341578327443</v>
      </c>
      <c r="Q28" s="4">
        <f t="shared" si="2"/>
        <v>65.874199491183433</v>
      </c>
      <c r="R28" s="4">
        <f t="shared" si="3"/>
        <v>18.133169576278622</v>
      </c>
      <c r="S28" s="4">
        <f t="shared" si="4"/>
        <v>61.098234979497235</v>
      </c>
      <c r="T28" s="4">
        <f t="shared" si="5"/>
        <v>19.94116598324122</v>
      </c>
    </row>
    <row r="29" spans="1:20" x14ac:dyDescent="0.35">
      <c r="A29" s="8">
        <v>23</v>
      </c>
      <c r="B29" s="3" t="s">
        <v>24</v>
      </c>
      <c r="C29" s="7">
        <v>910</v>
      </c>
      <c r="D29" s="7">
        <v>959</v>
      </c>
      <c r="E29" s="7">
        <v>1865</v>
      </c>
      <c r="G29" s="7">
        <v>100</v>
      </c>
      <c r="H29" s="7">
        <v>410</v>
      </c>
      <c r="I29" s="7">
        <v>224</v>
      </c>
      <c r="J29" s="7">
        <v>394</v>
      </c>
      <c r="K29" s="7">
        <v>325</v>
      </c>
      <c r="L29" s="7">
        <v>811</v>
      </c>
      <c r="N29" s="8">
        <v>23</v>
      </c>
      <c r="O29" s="4">
        <f t="shared" si="0"/>
        <v>10.989010989010989</v>
      </c>
      <c r="P29" s="4">
        <f t="shared" si="1"/>
        <v>45.054945054945058</v>
      </c>
      <c r="Q29" s="4">
        <f t="shared" si="2"/>
        <v>23.357664233576642</v>
      </c>
      <c r="R29" s="4">
        <f t="shared" si="3"/>
        <v>41.084462982273202</v>
      </c>
      <c r="S29" s="4">
        <f t="shared" si="4"/>
        <v>17.426273458445042</v>
      </c>
      <c r="T29" s="4">
        <f t="shared" si="5"/>
        <v>43.485254691689008</v>
      </c>
    </row>
    <row r="30" spans="1:20" x14ac:dyDescent="0.35">
      <c r="A30" s="8">
        <v>24</v>
      </c>
      <c r="B30" s="3" t="s">
        <v>25</v>
      </c>
      <c r="C30" s="7">
        <v>1290</v>
      </c>
      <c r="D30" s="7">
        <v>1258</v>
      </c>
      <c r="E30" s="7">
        <v>2547</v>
      </c>
      <c r="G30" s="7">
        <v>181</v>
      </c>
      <c r="H30" s="7">
        <v>684</v>
      </c>
      <c r="I30" s="7">
        <v>350</v>
      </c>
      <c r="J30" s="7">
        <v>587</v>
      </c>
      <c r="K30" s="7">
        <v>534</v>
      </c>
      <c r="L30" s="7">
        <v>1275</v>
      </c>
      <c r="N30" s="8">
        <v>24</v>
      </c>
      <c r="O30" s="4">
        <f t="shared" si="0"/>
        <v>14.031007751937985</v>
      </c>
      <c r="P30" s="4">
        <f t="shared" si="1"/>
        <v>53.023255813953483</v>
      </c>
      <c r="Q30" s="4">
        <f t="shared" si="2"/>
        <v>27.821939586645467</v>
      </c>
      <c r="R30" s="4">
        <f t="shared" si="3"/>
        <v>46.661367249602542</v>
      </c>
      <c r="S30" s="4">
        <f t="shared" si="4"/>
        <v>20.965842167255595</v>
      </c>
      <c r="T30" s="4">
        <f t="shared" si="5"/>
        <v>50.058892815076561</v>
      </c>
    </row>
    <row r="31" spans="1:20" x14ac:dyDescent="0.35">
      <c r="A31" s="8">
        <v>25</v>
      </c>
      <c r="B31" s="3" t="s">
        <v>26</v>
      </c>
      <c r="C31" s="7">
        <v>7547</v>
      </c>
      <c r="D31" s="7">
        <v>8147</v>
      </c>
      <c r="E31" s="7">
        <v>15687</v>
      </c>
      <c r="G31" s="7">
        <v>1532</v>
      </c>
      <c r="H31" s="7">
        <v>3242</v>
      </c>
      <c r="I31" s="7">
        <v>2647</v>
      </c>
      <c r="J31" s="7">
        <v>2984</v>
      </c>
      <c r="K31" s="7">
        <v>4179</v>
      </c>
      <c r="L31" s="7">
        <v>6226</v>
      </c>
      <c r="N31" s="8">
        <v>25</v>
      </c>
      <c r="O31" s="4">
        <f t="shared" si="0"/>
        <v>20.299456737776602</v>
      </c>
      <c r="P31" s="4">
        <f t="shared" si="1"/>
        <v>42.957466542997217</v>
      </c>
      <c r="Q31" s="4">
        <f t="shared" si="2"/>
        <v>32.490487295937157</v>
      </c>
      <c r="R31" s="4">
        <f t="shared" si="3"/>
        <v>36.626979256167914</v>
      </c>
      <c r="S31" s="4">
        <f t="shared" si="4"/>
        <v>26.639892904953143</v>
      </c>
      <c r="T31" s="4">
        <f t="shared" si="5"/>
        <v>39.688914387709566</v>
      </c>
    </row>
    <row r="32" spans="1:20" x14ac:dyDescent="0.35">
      <c r="A32" s="8">
        <v>26</v>
      </c>
      <c r="B32" s="3" t="s">
        <v>27</v>
      </c>
      <c r="C32" s="7">
        <v>14783</v>
      </c>
      <c r="D32" s="7">
        <v>12996</v>
      </c>
      <c r="E32" s="7">
        <v>27782</v>
      </c>
      <c r="G32" s="7">
        <v>4926</v>
      </c>
      <c r="H32" s="7">
        <v>3490</v>
      </c>
      <c r="I32" s="7">
        <v>5387</v>
      </c>
      <c r="J32" s="7">
        <v>2944</v>
      </c>
      <c r="K32" s="7">
        <v>10312</v>
      </c>
      <c r="L32" s="7">
        <v>6433</v>
      </c>
      <c r="N32" s="8">
        <v>26</v>
      </c>
      <c r="O32" s="4">
        <f t="shared" si="0"/>
        <v>33.322059121964422</v>
      </c>
      <c r="P32" s="4">
        <f t="shared" si="1"/>
        <v>23.608198606507475</v>
      </c>
      <c r="Q32" s="4">
        <f t="shared" si="2"/>
        <v>41.451215758694978</v>
      </c>
      <c r="R32" s="4">
        <f t="shared" si="3"/>
        <v>22.65312403816559</v>
      </c>
      <c r="S32" s="4">
        <f t="shared" si="4"/>
        <v>37.11755813116406</v>
      </c>
      <c r="T32" s="4">
        <f t="shared" si="5"/>
        <v>23.155280397379599</v>
      </c>
    </row>
    <row r="33" spans="1:20" x14ac:dyDescent="0.35">
      <c r="A33" s="8">
        <v>27</v>
      </c>
      <c r="B33" s="3" t="s">
        <v>28</v>
      </c>
      <c r="C33" s="7">
        <v>19168</v>
      </c>
      <c r="D33" s="7">
        <v>19032</v>
      </c>
      <c r="E33" s="7">
        <v>38200</v>
      </c>
      <c r="G33" s="7">
        <v>5755</v>
      </c>
      <c r="H33" s="7">
        <v>7364</v>
      </c>
      <c r="I33" s="7">
        <v>7861</v>
      </c>
      <c r="J33" s="7">
        <v>6585</v>
      </c>
      <c r="K33" s="7">
        <v>13617</v>
      </c>
      <c r="L33" s="7">
        <v>13950</v>
      </c>
      <c r="N33" s="8">
        <v>27</v>
      </c>
      <c r="O33" s="4">
        <f t="shared" si="0"/>
        <v>30.023998330550917</v>
      </c>
      <c r="P33" s="4">
        <f t="shared" si="1"/>
        <v>38.418196994991654</v>
      </c>
      <c r="Q33" s="4">
        <f t="shared" si="2"/>
        <v>41.304119377889869</v>
      </c>
      <c r="R33" s="4">
        <f t="shared" si="3"/>
        <v>34.599621689785629</v>
      </c>
      <c r="S33" s="4">
        <f t="shared" si="4"/>
        <v>35.646596858638745</v>
      </c>
      <c r="T33" s="4">
        <f t="shared" si="5"/>
        <v>36.518324607329845</v>
      </c>
    </row>
    <row r="34" spans="1:20" x14ac:dyDescent="0.35">
      <c r="A34" s="8">
        <v>28</v>
      </c>
      <c r="B34" s="3" t="s">
        <v>29</v>
      </c>
      <c r="C34" s="7">
        <v>4353</v>
      </c>
      <c r="D34" s="7">
        <v>4540</v>
      </c>
      <c r="E34" s="7">
        <v>8899</v>
      </c>
      <c r="G34" s="7">
        <v>735</v>
      </c>
      <c r="H34" s="7">
        <v>1688</v>
      </c>
      <c r="I34" s="7">
        <v>1336</v>
      </c>
      <c r="J34" s="7">
        <v>1535</v>
      </c>
      <c r="K34" s="7">
        <v>2072</v>
      </c>
      <c r="L34" s="7">
        <v>3224</v>
      </c>
      <c r="N34" s="8">
        <v>28</v>
      </c>
      <c r="O34" s="4">
        <f t="shared" si="0"/>
        <v>16.884906960716748</v>
      </c>
      <c r="P34" s="4">
        <f t="shared" si="1"/>
        <v>38.777854353319555</v>
      </c>
      <c r="Q34" s="4">
        <f t="shared" si="2"/>
        <v>29.427312775330392</v>
      </c>
      <c r="R34" s="4">
        <f t="shared" si="3"/>
        <v>33.810572687224671</v>
      </c>
      <c r="S34" s="4">
        <f t="shared" si="4"/>
        <v>23.283515001685583</v>
      </c>
      <c r="T34" s="4">
        <f t="shared" si="5"/>
        <v>36.228789751657494</v>
      </c>
    </row>
    <row r="35" spans="1:20" x14ac:dyDescent="0.35">
      <c r="A35" s="8">
        <v>29</v>
      </c>
      <c r="B35" s="3" t="s">
        <v>30</v>
      </c>
      <c r="C35" s="7">
        <v>635</v>
      </c>
      <c r="D35" s="7">
        <v>661</v>
      </c>
      <c r="E35" s="7">
        <v>1297</v>
      </c>
      <c r="G35" s="7">
        <v>117</v>
      </c>
      <c r="H35" s="7">
        <v>293</v>
      </c>
      <c r="I35" s="7">
        <v>192</v>
      </c>
      <c r="J35" s="7">
        <v>249</v>
      </c>
      <c r="K35" s="7">
        <v>307</v>
      </c>
      <c r="L35" s="7">
        <v>545</v>
      </c>
      <c r="N35" s="8">
        <v>29</v>
      </c>
      <c r="O35" s="4">
        <f t="shared" si="0"/>
        <v>18.425196850393704</v>
      </c>
      <c r="P35" s="4">
        <f t="shared" si="1"/>
        <v>46.141732283464563</v>
      </c>
      <c r="Q35" s="4">
        <f t="shared" si="2"/>
        <v>29.046898638426626</v>
      </c>
      <c r="R35" s="4">
        <f t="shared" si="3"/>
        <v>37.670196671709533</v>
      </c>
      <c r="S35" s="4">
        <f t="shared" si="4"/>
        <v>23.670007710100233</v>
      </c>
      <c r="T35" s="4">
        <f t="shared" si="5"/>
        <v>42.02004626060139</v>
      </c>
    </row>
    <row r="36" spans="1:20" x14ac:dyDescent="0.35">
      <c r="A36" s="8">
        <v>30</v>
      </c>
      <c r="B36" s="3" t="s">
        <v>31</v>
      </c>
      <c r="C36" s="7">
        <v>298</v>
      </c>
      <c r="D36" s="7">
        <v>309</v>
      </c>
      <c r="E36" s="7">
        <v>610</v>
      </c>
      <c r="G36" s="7">
        <v>37</v>
      </c>
      <c r="H36" s="7">
        <v>143</v>
      </c>
      <c r="I36" s="7">
        <v>100</v>
      </c>
      <c r="J36" s="7">
        <v>110</v>
      </c>
      <c r="K36" s="7">
        <v>141</v>
      </c>
      <c r="L36" s="7">
        <v>252</v>
      </c>
      <c r="N36" s="8">
        <v>30</v>
      </c>
      <c r="O36" s="4">
        <f t="shared" si="0"/>
        <v>12.416107382550337</v>
      </c>
      <c r="P36" s="4">
        <f t="shared" si="1"/>
        <v>47.986577181208048</v>
      </c>
      <c r="Q36" s="4">
        <f t="shared" si="2"/>
        <v>32.362459546925564</v>
      </c>
      <c r="R36" s="4">
        <f t="shared" si="3"/>
        <v>35.59870550161812</v>
      </c>
      <c r="S36" s="4">
        <f t="shared" si="4"/>
        <v>23.114754098360656</v>
      </c>
      <c r="T36" s="4">
        <f t="shared" si="5"/>
        <v>41.311475409836071</v>
      </c>
    </row>
    <row r="37" spans="1:20" x14ac:dyDescent="0.35">
      <c r="A37" s="8">
        <v>31</v>
      </c>
      <c r="B37" s="3" t="s">
        <v>32</v>
      </c>
      <c r="C37" s="7">
        <v>6136</v>
      </c>
      <c r="D37" s="7">
        <v>6293</v>
      </c>
      <c r="E37" s="7">
        <v>12426</v>
      </c>
      <c r="G37" s="7">
        <v>2292</v>
      </c>
      <c r="H37" s="7">
        <v>1956</v>
      </c>
      <c r="I37" s="7">
        <v>3137</v>
      </c>
      <c r="J37" s="7">
        <v>1616</v>
      </c>
      <c r="K37" s="7">
        <v>5426</v>
      </c>
      <c r="L37" s="7">
        <v>3575</v>
      </c>
      <c r="N37" s="8">
        <v>31</v>
      </c>
      <c r="O37" s="4">
        <f t="shared" si="0"/>
        <v>37.353324641460233</v>
      </c>
      <c r="P37" s="4">
        <f t="shared" si="1"/>
        <v>31.877444589308997</v>
      </c>
      <c r="Q37" s="4">
        <f t="shared" si="2"/>
        <v>49.849038614333388</v>
      </c>
      <c r="R37" s="4">
        <f t="shared" si="3"/>
        <v>25.679326235499762</v>
      </c>
      <c r="S37" s="4">
        <f t="shared" si="4"/>
        <v>43.666505713825849</v>
      </c>
      <c r="T37" s="4">
        <f t="shared" si="5"/>
        <v>28.77032029615323</v>
      </c>
    </row>
    <row r="38" spans="1:20" x14ac:dyDescent="0.35">
      <c r="A38" s="8">
        <v>32</v>
      </c>
      <c r="B38" s="3" t="s">
        <v>33</v>
      </c>
      <c r="C38" s="7">
        <v>1265</v>
      </c>
      <c r="D38" s="7">
        <v>1287</v>
      </c>
      <c r="E38" s="7">
        <v>2557</v>
      </c>
      <c r="G38" s="7">
        <v>201</v>
      </c>
      <c r="H38" s="7">
        <v>588</v>
      </c>
      <c r="I38" s="7">
        <v>360</v>
      </c>
      <c r="J38" s="7">
        <v>500</v>
      </c>
      <c r="K38" s="7">
        <v>562</v>
      </c>
      <c r="L38" s="7">
        <v>1092</v>
      </c>
      <c r="N38" s="8">
        <v>32</v>
      </c>
      <c r="O38" s="4">
        <f t="shared" si="0"/>
        <v>15.889328063241107</v>
      </c>
      <c r="P38" s="4">
        <f t="shared" si="1"/>
        <v>46.482213438735172</v>
      </c>
      <c r="Q38" s="4">
        <f t="shared" si="2"/>
        <v>27.972027972027973</v>
      </c>
      <c r="R38" s="4">
        <f t="shared" si="3"/>
        <v>38.85003885003885</v>
      </c>
      <c r="S38" s="4">
        <f t="shared" si="4"/>
        <v>21.978881501759876</v>
      </c>
      <c r="T38" s="4">
        <f t="shared" si="5"/>
        <v>42.706296441141959</v>
      </c>
    </row>
    <row r="39" spans="1:20" x14ac:dyDescent="0.35">
      <c r="A39" s="8">
        <v>33</v>
      </c>
      <c r="B39" s="3" t="s">
        <v>34</v>
      </c>
      <c r="C39" s="7">
        <v>19882</v>
      </c>
      <c r="D39" s="7">
        <v>20214</v>
      </c>
      <c r="E39" s="7">
        <v>40097</v>
      </c>
      <c r="G39" s="7">
        <v>5116</v>
      </c>
      <c r="H39" s="7">
        <v>6766</v>
      </c>
      <c r="I39" s="7">
        <v>7218</v>
      </c>
      <c r="J39" s="7">
        <v>6163</v>
      </c>
      <c r="K39" s="7">
        <v>12338</v>
      </c>
      <c r="L39" s="7">
        <v>12925</v>
      </c>
      <c r="N39" s="8">
        <v>33</v>
      </c>
      <c r="O39" s="4">
        <f t="shared" si="0"/>
        <v>25.731817724574992</v>
      </c>
      <c r="P39" s="4">
        <f t="shared" si="1"/>
        <v>34.030781611507898</v>
      </c>
      <c r="Q39" s="4">
        <f t="shared" si="2"/>
        <v>35.707925200356186</v>
      </c>
      <c r="R39" s="4">
        <f t="shared" si="3"/>
        <v>30.488770159295537</v>
      </c>
      <c r="S39" s="4">
        <f t="shared" si="4"/>
        <v>30.770381824076615</v>
      </c>
      <c r="T39" s="4">
        <f t="shared" si="5"/>
        <v>32.234331745517117</v>
      </c>
    </row>
    <row r="40" spans="1:20" x14ac:dyDescent="0.35">
      <c r="A40" s="8">
        <v>34</v>
      </c>
      <c r="B40" s="3" t="s">
        <v>35</v>
      </c>
      <c r="C40" s="7">
        <v>733</v>
      </c>
      <c r="D40" s="7">
        <v>730</v>
      </c>
      <c r="E40" s="7">
        <v>1463</v>
      </c>
      <c r="G40" s="7">
        <v>89</v>
      </c>
      <c r="H40" s="7">
        <v>377</v>
      </c>
      <c r="I40" s="7">
        <v>237</v>
      </c>
      <c r="J40" s="7">
        <v>301</v>
      </c>
      <c r="K40" s="7">
        <v>322</v>
      </c>
      <c r="L40" s="7">
        <v>678</v>
      </c>
      <c r="N40" s="8">
        <v>34</v>
      </c>
      <c r="O40" s="4">
        <f t="shared" si="0"/>
        <v>12.141882673942701</v>
      </c>
      <c r="P40" s="4">
        <f t="shared" si="1"/>
        <v>51.432469304229201</v>
      </c>
      <c r="Q40" s="4">
        <f t="shared" si="2"/>
        <v>32.465753424657535</v>
      </c>
      <c r="R40" s="4">
        <f t="shared" si="3"/>
        <v>41.232876712328768</v>
      </c>
      <c r="S40" s="4">
        <f t="shared" si="4"/>
        <v>22.009569377990431</v>
      </c>
      <c r="T40" s="4">
        <f t="shared" si="5"/>
        <v>46.34313055365687</v>
      </c>
    </row>
    <row r="41" spans="1:20" x14ac:dyDescent="0.35">
      <c r="A41" s="8">
        <v>35</v>
      </c>
      <c r="B41" s="3" t="s">
        <v>80</v>
      </c>
      <c r="C41" s="7">
        <v>9933</v>
      </c>
      <c r="D41" s="7">
        <v>9916</v>
      </c>
      <c r="E41" s="7">
        <v>19848</v>
      </c>
      <c r="G41" s="7">
        <v>4018</v>
      </c>
      <c r="H41" s="7">
        <v>3228</v>
      </c>
      <c r="I41" s="7">
        <v>5498</v>
      </c>
      <c r="J41" s="7">
        <v>2454</v>
      </c>
      <c r="K41" s="7">
        <v>9517</v>
      </c>
      <c r="L41" s="7">
        <v>5685</v>
      </c>
      <c r="N41" s="8">
        <v>35</v>
      </c>
      <c r="O41" s="4">
        <f t="shared" si="0"/>
        <v>40.451021846370679</v>
      </c>
      <c r="P41" s="4">
        <f t="shared" si="1"/>
        <v>32.497734823316222</v>
      </c>
      <c r="Q41" s="4">
        <f t="shared" si="2"/>
        <v>55.445744251714402</v>
      </c>
      <c r="R41" s="4">
        <f t="shared" si="3"/>
        <v>24.747882210568779</v>
      </c>
      <c r="S41" s="4">
        <f t="shared" si="4"/>
        <v>47.949415558242642</v>
      </c>
      <c r="T41" s="4">
        <f t="shared" si="5"/>
        <v>28.642684401451028</v>
      </c>
    </row>
    <row r="42" spans="1:20" x14ac:dyDescent="0.35">
      <c r="A42" s="8">
        <v>36</v>
      </c>
      <c r="B42" s="3" t="s">
        <v>36</v>
      </c>
      <c r="C42" s="7">
        <v>10030</v>
      </c>
      <c r="D42" s="7">
        <v>10190</v>
      </c>
      <c r="E42" s="7">
        <v>20219</v>
      </c>
      <c r="G42" s="7">
        <v>3602</v>
      </c>
      <c r="H42" s="7">
        <v>3510</v>
      </c>
      <c r="I42" s="7">
        <v>4850</v>
      </c>
      <c r="J42" s="7">
        <v>3049</v>
      </c>
      <c r="K42" s="7">
        <v>8452</v>
      </c>
      <c r="L42" s="7">
        <v>6562</v>
      </c>
      <c r="N42" s="8">
        <v>36</v>
      </c>
      <c r="O42" s="4">
        <f t="shared" si="0"/>
        <v>35.912263210368891</v>
      </c>
      <c r="P42" s="4">
        <f t="shared" si="1"/>
        <v>34.995014955134593</v>
      </c>
      <c r="Q42" s="4">
        <f t="shared" si="2"/>
        <v>47.595682041216882</v>
      </c>
      <c r="R42" s="4">
        <f t="shared" si="3"/>
        <v>29.921491658488712</v>
      </c>
      <c r="S42" s="4">
        <f t="shared" si="4"/>
        <v>41.802265196102681</v>
      </c>
      <c r="T42" s="4">
        <f t="shared" si="5"/>
        <v>32.454621890301198</v>
      </c>
    </row>
    <row r="43" spans="1:20" x14ac:dyDescent="0.35">
      <c r="A43" s="8">
        <v>37</v>
      </c>
      <c r="B43" s="3" t="s">
        <v>81</v>
      </c>
      <c r="C43" s="7">
        <v>4756</v>
      </c>
      <c r="D43" s="7">
        <v>5052</v>
      </c>
      <c r="E43" s="7">
        <v>9809</v>
      </c>
      <c r="G43" s="7">
        <v>632</v>
      </c>
      <c r="H43" s="7">
        <v>2162</v>
      </c>
      <c r="I43" s="7">
        <v>1164</v>
      </c>
      <c r="J43" s="7">
        <v>2080</v>
      </c>
      <c r="K43" s="7">
        <v>1790</v>
      </c>
      <c r="L43" s="7">
        <v>4245</v>
      </c>
      <c r="N43" s="8">
        <v>37</v>
      </c>
      <c r="O43" s="4">
        <f t="shared" si="0"/>
        <v>13.288477712363331</v>
      </c>
      <c r="P43" s="4">
        <f t="shared" si="1"/>
        <v>45.45836837678722</v>
      </c>
      <c r="Q43" s="4">
        <f t="shared" si="2"/>
        <v>23.040380047505938</v>
      </c>
      <c r="R43" s="4">
        <f t="shared" si="3"/>
        <v>41.171813143309585</v>
      </c>
      <c r="S43" s="4">
        <f t="shared" si="4"/>
        <v>18.248547252523192</v>
      </c>
      <c r="T43" s="4">
        <f t="shared" si="5"/>
        <v>43.276582730145783</v>
      </c>
    </row>
    <row r="44" spans="1:20" x14ac:dyDescent="0.35">
      <c r="A44" s="8">
        <v>38</v>
      </c>
      <c r="B44" s="3" t="s">
        <v>37</v>
      </c>
      <c r="C44" s="7">
        <v>287</v>
      </c>
      <c r="D44" s="7">
        <v>332</v>
      </c>
      <c r="E44" s="7">
        <v>618</v>
      </c>
      <c r="G44" s="7">
        <v>31</v>
      </c>
      <c r="H44" s="7">
        <v>129</v>
      </c>
      <c r="I44" s="7">
        <v>89</v>
      </c>
      <c r="J44" s="7">
        <v>115</v>
      </c>
      <c r="K44" s="7">
        <v>116</v>
      </c>
      <c r="L44" s="7">
        <v>246</v>
      </c>
      <c r="N44" s="8">
        <v>38</v>
      </c>
      <c r="O44" s="4">
        <f t="shared" si="0"/>
        <v>10.801393728222997</v>
      </c>
      <c r="P44" s="4">
        <f t="shared" si="1"/>
        <v>44.947735191637634</v>
      </c>
      <c r="Q44" s="4">
        <f t="shared" si="2"/>
        <v>26.807228915662652</v>
      </c>
      <c r="R44" s="4">
        <f t="shared" si="3"/>
        <v>34.638554216867469</v>
      </c>
      <c r="S44" s="4">
        <f t="shared" si="4"/>
        <v>18.770226537216828</v>
      </c>
      <c r="T44" s="4">
        <f t="shared" si="5"/>
        <v>39.805825242718448</v>
      </c>
    </row>
    <row r="45" spans="1:20" x14ac:dyDescent="0.35">
      <c r="A45" s="8">
        <v>39</v>
      </c>
      <c r="B45" s="3" t="s">
        <v>38</v>
      </c>
      <c r="C45" s="7">
        <v>2166</v>
      </c>
      <c r="D45" s="7">
        <v>2299</v>
      </c>
      <c r="E45" s="7">
        <v>4469</v>
      </c>
      <c r="G45" s="7">
        <v>445</v>
      </c>
      <c r="H45" s="7">
        <v>1036</v>
      </c>
      <c r="I45" s="7">
        <v>878</v>
      </c>
      <c r="J45" s="7">
        <v>786</v>
      </c>
      <c r="K45" s="7">
        <v>1321</v>
      </c>
      <c r="L45" s="7">
        <v>1821</v>
      </c>
      <c r="N45" s="8">
        <v>39</v>
      </c>
      <c r="O45" s="4">
        <f t="shared" si="0"/>
        <v>20.544783010156973</v>
      </c>
      <c r="P45" s="4">
        <f t="shared" si="1"/>
        <v>47.830101569713754</v>
      </c>
      <c r="Q45" s="4">
        <f t="shared" si="2"/>
        <v>38.190517616354938</v>
      </c>
      <c r="R45" s="4">
        <f t="shared" si="3"/>
        <v>34.188777729447587</v>
      </c>
      <c r="S45" s="4">
        <f t="shared" si="4"/>
        <v>29.559185500111884</v>
      </c>
      <c r="T45" s="4">
        <f t="shared" si="5"/>
        <v>40.747370776460059</v>
      </c>
    </row>
    <row r="46" spans="1:20" x14ac:dyDescent="0.35">
      <c r="A46" s="8">
        <v>40</v>
      </c>
      <c r="B46" s="3" t="s">
        <v>39</v>
      </c>
      <c r="C46" s="7">
        <v>6652</v>
      </c>
      <c r="D46" s="7">
        <v>6739</v>
      </c>
      <c r="E46" s="7">
        <v>13388</v>
      </c>
      <c r="G46" s="7">
        <v>3483</v>
      </c>
      <c r="H46" s="7">
        <v>1557</v>
      </c>
      <c r="I46" s="7">
        <v>4265</v>
      </c>
      <c r="J46" s="7">
        <v>1259</v>
      </c>
      <c r="K46" s="7">
        <v>7748</v>
      </c>
      <c r="L46" s="7">
        <v>2821</v>
      </c>
      <c r="N46" s="8">
        <v>40</v>
      </c>
      <c r="O46" s="4">
        <f t="shared" si="0"/>
        <v>52.360192423331334</v>
      </c>
      <c r="P46" s="4">
        <f t="shared" si="1"/>
        <v>23.406494287432349</v>
      </c>
      <c r="Q46" s="4">
        <f t="shared" si="2"/>
        <v>63.288321709452447</v>
      </c>
      <c r="R46" s="4">
        <f t="shared" si="3"/>
        <v>18.682297076717614</v>
      </c>
      <c r="S46" s="4">
        <f t="shared" si="4"/>
        <v>57.872721840454133</v>
      </c>
      <c r="T46" s="4">
        <f t="shared" si="5"/>
        <v>21.071108455333135</v>
      </c>
    </row>
    <row r="47" spans="1:20" x14ac:dyDescent="0.35">
      <c r="A47" s="8">
        <v>41</v>
      </c>
      <c r="B47" s="3" t="s">
        <v>40</v>
      </c>
      <c r="C47" s="7">
        <v>418</v>
      </c>
      <c r="D47" s="7">
        <v>453</v>
      </c>
      <c r="E47" s="7">
        <v>870</v>
      </c>
      <c r="G47" s="7">
        <v>63</v>
      </c>
      <c r="H47" s="7">
        <v>217</v>
      </c>
      <c r="I47" s="7">
        <v>132</v>
      </c>
      <c r="J47" s="7">
        <v>165</v>
      </c>
      <c r="K47" s="7">
        <v>199</v>
      </c>
      <c r="L47" s="7">
        <v>384</v>
      </c>
      <c r="N47" s="8">
        <v>41</v>
      </c>
      <c r="O47" s="4">
        <f t="shared" si="0"/>
        <v>15.07177033492823</v>
      </c>
      <c r="P47" s="4">
        <f t="shared" si="1"/>
        <v>51.913875598086122</v>
      </c>
      <c r="Q47" s="4">
        <f t="shared" si="2"/>
        <v>29.139072847682119</v>
      </c>
      <c r="R47" s="4">
        <f t="shared" si="3"/>
        <v>36.423841059602644</v>
      </c>
      <c r="S47" s="4">
        <f t="shared" si="4"/>
        <v>22.873563218390807</v>
      </c>
      <c r="T47" s="4">
        <f t="shared" si="5"/>
        <v>44.137931034482762</v>
      </c>
    </row>
    <row r="48" spans="1:20" x14ac:dyDescent="0.35">
      <c r="A48" s="8">
        <v>42</v>
      </c>
      <c r="B48" s="3" t="s">
        <v>41</v>
      </c>
      <c r="C48" s="7">
        <v>9751</v>
      </c>
      <c r="D48" s="7">
        <v>9507</v>
      </c>
      <c r="E48" s="7">
        <v>19257</v>
      </c>
      <c r="G48" s="7">
        <v>4915</v>
      </c>
      <c r="H48" s="7">
        <v>2183</v>
      </c>
      <c r="I48" s="7">
        <v>5440</v>
      </c>
      <c r="J48" s="7">
        <v>1993</v>
      </c>
      <c r="K48" s="7">
        <v>10350</v>
      </c>
      <c r="L48" s="7">
        <v>4178</v>
      </c>
      <c r="N48" s="8">
        <v>42</v>
      </c>
      <c r="O48" s="4">
        <f t="shared" si="0"/>
        <v>50.405086657778689</v>
      </c>
      <c r="P48" s="4">
        <f t="shared" si="1"/>
        <v>22.387447441288071</v>
      </c>
      <c r="Q48" s="4">
        <f t="shared" si="2"/>
        <v>57.220995056274326</v>
      </c>
      <c r="R48" s="4">
        <f t="shared" si="3"/>
        <v>20.963500578521092</v>
      </c>
      <c r="S48" s="4">
        <f t="shared" si="4"/>
        <v>53.746689515500854</v>
      </c>
      <c r="T48" s="4">
        <f t="shared" si="5"/>
        <v>21.696006646933583</v>
      </c>
    </row>
    <row r="49" spans="1:20" x14ac:dyDescent="0.35">
      <c r="A49" s="8">
        <v>43</v>
      </c>
      <c r="B49" s="3" t="s">
        <v>42</v>
      </c>
      <c r="C49" s="7">
        <v>7285</v>
      </c>
      <c r="D49" s="7">
        <v>7750</v>
      </c>
      <c r="E49" s="7">
        <v>15033</v>
      </c>
      <c r="G49" s="7">
        <v>2615</v>
      </c>
      <c r="H49" s="7">
        <v>2606</v>
      </c>
      <c r="I49" s="7">
        <v>3833</v>
      </c>
      <c r="J49" s="7">
        <v>2178</v>
      </c>
      <c r="K49" s="7">
        <v>6449</v>
      </c>
      <c r="L49" s="7">
        <v>4783</v>
      </c>
      <c r="N49" s="8">
        <v>43</v>
      </c>
      <c r="O49" s="4">
        <f t="shared" si="0"/>
        <v>35.895676046671241</v>
      </c>
      <c r="P49" s="4">
        <f t="shared" si="1"/>
        <v>35.772134522992452</v>
      </c>
      <c r="Q49" s="4">
        <f t="shared" si="2"/>
        <v>49.458064516129028</v>
      </c>
      <c r="R49" s="4">
        <f t="shared" si="3"/>
        <v>28.103225806451615</v>
      </c>
      <c r="S49" s="4">
        <f t="shared" si="4"/>
        <v>42.898955630945252</v>
      </c>
      <c r="T49" s="4">
        <f t="shared" si="5"/>
        <v>31.816669992682765</v>
      </c>
    </row>
    <row r="50" spans="1:20" x14ac:dyDescent="0.35">
      <c r="A50" s="8">
        <v>44</v>
      </c>
      <c r="B50" s="3" t="s">
        <v>43</v>
      </c>
      <c r="C50" s="7">
        <v>26571</v>
      </c>
      <c r="D50" s="7">
        <v>26393</v>
      </c>
      <c r="E50" s="7">
        <v>52962</v>
      </c>
      <c r="G50" s="7">
        <v>16710</v>
      </c>
      <c r="H50" s="7">
        <v>4053</v>
      </c>
      <c r="I50" s="7">
        <v>18030</v>
      </c>
      <c r="J50" s="7">
        <v>3689</v>
      </c>
      <c r="K50" s="7">
        <v>34737</v>
      </c>
      <c r="L50" s="7">
        <v>7744</v>
      </c>
      <c r="N50" s="8">
        <v>44</v>
      </c>
      <c r="O50" s="4">
        <f t="shared" si="0"/>
        <v>62.8881110985661</v>
      </c>
      <c r="P50" s="4">
        <f t="shared" si="1"/>
        <v>15.25347183019081</v>
      </c>
      <c r="Q50" s="4">
        <f t="shared" si="2"/>
        <v>68.313567991512897</v>
      </c>
      <c r="R50" s="4">
        <f t="shared" si="3"/>
        <v>13.977190921835337</v>
      </c>
      <c r="S50" s="4">
        <f t="shared" si="4"/>
        <v>65.588535176164044</v>
      </c>
      <c r="T50" s="4">
        <f t="shared" si="5"/>
        <v>14.621804312525963</v>
      </c>
    </row>
    <row r="51" spans="1:20" x14ac:dyDescent="0.35">
      <c r="A51" s="8">
        <v>45</v>
      </c>
      <c r="B51" s="3" t="s">
        <v>44</v>
      </c>
      <c r="C51" s="7">
        <v>13765</v>
      </c>
      <c r="D51" s="7">
        <v>14564</v>
      </c>
      <c r="E51" s="7">
        <v>28329</v>
      </c>
      <c r="G51" s="7">
        <v>3051</v>
      </c>
      <c r="H51" s="7">
        <v>5040</v>
      </c>
      <c r="I51" s="7">
        <v>5177</v>
      </c>
      <c r="J51" s="7">
        <v>4567</v>
      </c>
      <c r="K51" s="7">
        <v>8227</v>
      </c>
      <c r="L51" s="7">
        <v>9605</v>
      </c>
      <c r="N51" s="8">
        <v>45</v>
      </c>
      <c r="O51" s="4">
        <f t="shared" si="0"/>
        <v>22.164911006175082</v>
      </c>
      <c r="P51" s="4">
        <f t="shared" si="1"/>
        <v>36.614602252088631</v>
      </c>
      <c r="Q51" s="4">
        <f t="shared" si="2"/>
        <v>35.546553144740457</v>
      </c>
      <c r="R51" s="4">
        <f t="shared" si="3"/>
        <v>31.358143367206807</v>
      </c>
      <c r="S51" s="4">
        <f t="shared" si="4"/>
        <v>29.040912139503689</v>
      </c>
      <c r="T51" s="4">
        <f t="shared" si="5"/>
        <v>33.905185498958659</v>
      </c>
    </row>
    <row r="52" spans="1:20" x14ac:dyDescent="0.35">
      <c r="A52" s="8">
        <v>46</v>
      </c>
      <c r="B52" s="3" t="s">
        <v>45</v>
      </c>
      <c r="C52" s="7">
        <v>3774</v>
      </c>
      <c r="D52" s="7">
        <v>3851</v>
      </c>
      <c r="E52" s="7">
        <v>7619</v>
      </c>
      <c r="G52" s="7">
        <v>505</v>
      </c>
      <c r="H52" s="7">
        <v>1471</v>
      </c>
      <c r="I52" s="7">
        <v>970</v>
      </c>
      <c r="J52" s="7">
        <v>1356</v>
      </c>
      <c r="K52" s="7">
        <v>1477</v>
      </c>
      <c r="L52" s="7">
        <v>2827</v>
      </c>
      <c r="N52" s="8">
        <v>46</v>
      </c>
      <c r="O52" s="4">
        <f t="shared" si="0"/>
        <v>13.38102808691044</v>
      </c>
      <c r="P52" s="4">
        <f t="shared" si="1"/>
        <v>38.977212506624269</v>
      </c>
      <c r="Q52" s="4">
        <f t="shared" si="2"/>
        <v>25.188262788886</v>
      </c>
      <c r="R52" s="4">
        <f t="shared" si="3"/>
        <v>35.211633341989099</v>
      </c>
      <c r="S52" s="4">
        <f t="shared" si="4"/>
        <v>19.385746160913506</v>
      </c>
      <c r="T52" s="4">
        <f t="shared" si="5"/>
        <v>37.104606903793147</v>
      </c>
    </row>
    <row r="53" spans="1:20" x14ac:dyDescent="0.35">
      <c r="A53" s="8">
        <v>47</v>
      </c>
      <c r="B53" s="3" t="s">
        <v>46</v>
      </c>
      <c r="C53" s="7">
        <v>3412</v>
      </c>
      <c r="D53" s="7">
        <v>3603</v>
      </c>
      <c r="E53" s="7">
        <v>7015</v>
      </c>
      <c r="G53" s="7">
        <v>427</v>
      </c>
      <c r="H53" s="7">
        <v>1566</v>
      </c>
      <c r="I53" s="7">
        <v>931</v>
      </c>
      <c r="J53" s="7">
        <v>1495</v>
      </c>
      <c r="K53" s="7">
        <v>1358</v>
      </c>
      <c r="L53" s="7">
        <v>3070</v>
      </c>
      <c r="N53" s="8">
        <v>47</v>
      </c>
      <c r="O53" s="4">
        <f t="shared" si="0"/>
        <v>12.514654161781946</v>
      </c>
      <c r="P53" s="4">
        <f t="shared" si="1"/>
        <v>45.896834701055099</v>
      </c>
      <c r="Q53" s="4">
        <f t="shared" si="2"/>
        <v>25.839578129336665</v>
      </c>
      <c r="R53" s="4">
        <f t="shared" si="3"/>
        <v>41.493200111018595</v>
      </c>
      <c r="S53" s="4">
        <f t="shared" si="4"/>
        <v>19.358517462580185</v>
      </c>
      <c r="T53" s="4">
        <f t="shared" si="5"/>
        <v>43.763364219529578</v>
      </c>
    </row>
    <row r="54" spans="1:20" x14ac:dyDescent="0.35">
      <c r="A54" s="8">
        <v>48</v>
      </c>
      <c r="B54" s="3" t="s">
        <v>47</v>
      </c>
      <c r="C54" s="7">
        <v>1508</v>
      </c>
      <c r="D54" s="7">
        <v>1549</v>
      </c>
      <c r="E54" s="7">
        <v>3055</v>
      </c>
      <c r="G54" s="7">
        <v>177</v>
      </c>
      <c r="H54" s="7">
        <v>653</v>
      </c>
      <c r="I54" s="7">
        <v>390</v>
      </c>
      <c r="J54" s="7">
        <v>610</v>
      </c>
      <c r="K54" s="7">
        <v>568</v>
      </c>
      <c r="L54" s="7">
        <v>1266</v>
      </c>
      <c r="N54" s="8">
        <v>48</v>
      </c>
      <c r="O54" s="4">
        <f t="shared" si="0"/>
        <v>11.737400530503979</v>
      </c>
      <c r="P54" s="4">
        <f t="shared" si="1"/>
        <v>43.302387267904507</v>
      </c>
      <c r="Q54" s="4">
        <f t="shared" si="2"/>
        <v>25.177533892834088</v>
      </c>
      <c r="R54" s="4">
        <f t="shared" si="3"/>
        <v>39.380245319561006</v>
      </c>
      <c r="S54" s="4">
        <f t="shared" si="4"/>
        <v>18.592471358428806</v>
      </c>
      <c r="T54" s="4">
        <f t="shared" si="5"/>
        <v>41.440261865793779</v>
      </c>
    </row>
    <row r="55" spans="1:20" x14ac:dyDescent="0.35">
      <c r="A55" s="8">
        <v>49</v>
      </c>
      <c r="B55" s="3" t="s">
        <v>48</v>
      </c>
      <c r="C55" s="7">
        <v>15805</v>
      </c>
      <c r="D55" s="7">
        <v>13448</v>
      </c>
      <c r="E55" s="7">
        <v>29254</v>
      </c>
      <c r="G55" s="7">
        <v>8936</v>
      </c>
      <c r="H55" s="7">
        <v>3017</v>
      </c>
      <c r="I55" s="7">
        <v>8833</v>
      </c>
      <c r="J55" s="7">
        <v>2249</v>
      </c>
      <c r="K55" s="7">
        <v>17768</v>
      </c>
      <c r="L55" s="7">
        <v>5269</v>
      </c>
      <c r="N55" s="8">
        <v>49</v>
      </c>
      <c r="O55" s="4">
        <f t="shared" si="0"/>
        <v>56.539069914583997</v>
      </c>
      <c r="P55" s="4">
        <f t="shared" si="1"/>
        <v>19.08889591901297</v>
      </c>
      <c r="Q55" s="4">
        <f t="shared" si="2"/>
        <v>65.682629387269486</v>
      </c>
      <c r="R55" s="4">
        <f t="shared" si="3"/>
        <v>16.723676383105293</v>
      </c>
      <c r="S55" s="4">
        <f t="shared" si="4"/>
        <v>60.736993231694811</v>
      </c>
      <c r="T55" s="4">
        <f t="shared" si="5"/>
        <v>18.01121214192931</v>
      </c>
    </row>
    <row r="56" spans="1:20" x14ac:dyDescent="0.35">
      <c r="A56" s="8">
        <v>50</v>
      </c>
      <c r="B56" s="3" t="s">
        <v>49</v>
      </c>
      <c r="C56" s="7">
        <v>9029</v>
      </c>
      <c r="D56" s="7">
        <v>9462</v>
      </c>
      <c r="E56" s="7">
        <v>18488</v>
      </c>
      <c r="G56" s="7">
        <v>4265</v>
      </c>
      <c r="H56" s="7">
        <v>2500</v>
      </c>
      <c r="I56" s="7">
        <v>5398</v>
      </c>
      <c r="J56" s="7">
        <v>2110</v>
      </c>
      <c r="K56" s="7">
        <v>9659</v>
      </c>
      <c r="L56" s="7">
        <v>4609</v>
      </c>
      <c r="N56" s="8">
        <v>50</v>
      </c>
      <c r="O56" s="4">
        <f t="shared" si="0"/>
        <v>47.236681803078966</v>
      </c>
      <c r="P56" s="4">
        <f t="shared" si="1"/>
        <v>27.688559087385094</v>
      </c>
      <c r="Q56" s="4">
        <f t="shared" si="2"/>
        <v>57.049249630099339</v>
      </c>
      <c r="R56" s="4">
        <f t="shared" si="3"/>
        <v>22.2997252166561</v>
      </c>
      <c r="S56" s="4">
        <f t="shared" si="4"/>
        <v>52.244699264387705</v>
      </c>
      <c r="T56" s="4">
        <f t="shared" si="5"/>
        <v>24.929684119428821</v>
      </c>
    </row>
    <row r="57" spans="1:20" x14ac:dyDescent="0.35">
      <c r="A57" s="8">
        <v>51</v>
      </c>
      <c r="B57" s="3" t="s">
        <v>50</v>
      </c>
      <c r="C57" s="7">
        <v>2310</v>
      </c>
      <c r="D57" s="7">
        <v>2456</v>
      </c>
      <c r="E57" s="7">
        <v>4763</v>
      </c>
      <c r="G57" s="7">
        <v>371</v>
      </c>
      <c r="H57" s="7">
        <v>1140</v>
      </c>
      <c r="I57" s="7">
        <v>701</v>
      </c>
      <c r="J57" s="7">
        <v>1019</v>
      </c>
      <c r="K57" s="7">
        <v>1077</v>
      </c>
      <c r="L57" s="7">
        <v>2159</v>
      </c>
      <c r="N57" s="8">
        <v>51</v>
      </c>
      <c r="O57" s="4">
        <f t="shared" si="0"/>
        <v>16.060606060606062</v>
      </c>
      <c r="P57" s="4">
        <f t="shared" si="1"/>
        <v>49.350649350649348</v>
      </c>
      <c r="Q57" s="4">
        <f t="shared" si="2"/>
        <v>28.542345276872965</v>
      </c>
      <c r="R57" s="4">
        <f t="shared" si="3"/>
        <v>41.490228013029316</v>
      </c>
      <c r="S57" s="4">
        <f t="shared" si="4"/>
        <v>22.611799286164182</v>
      </c>
      <c r="T57" s="4">
        <f t="shared" si="5"/>
        <v>45.328574427881584</v>
      </c>
    </row>
    <row r="58" spans="1:20" x14ac:dyDescent="0.35">
      <c r="A58" s="8">
        <v>52</v>
      </c>
      <c r="B58" s="3" t="s">
        <v>51</v>
      </c>
      <c r="C58" s="7">
        <v>18217</v>
      </c>
      <c r="D58" s="7">
        <v>18947</v>
      </c>
      <c r="E58" s="7">
        <v>37163</v>
      </c>
      <c r="G58" s="7">
        <v>9335</v>
      </c>
      <c r="H58" s="7">
        <v>4392</v>
      </c>
      <c r="I58" s="7">
        <v>11404</v>
      </c>
      <c r="J58" s="7">
        <v>3924</v>
      </c>
      <c r="K58" s="7">
        <v>20738</v>
      </c>
      <c r="L58" s="7">
        <v>8313</v>
      </c>
      <c r="N58" s="8">
        <v>52</v>
      </c>
      <c r="O58" s="4">
        <f t="shared" si="0"/>
        <v>51.24334412911017</v>
      </c>
      <c r="P58" s="4">
        <f t="shared" si="1"/>
        <v>24.109348410825053</v>
      </c>
      <c r="Q58" s="4">
        <f t="shared" si="2"/>
        <v>60.18894811843564</v>
      </c>
      <c r="R58" s="4">
        <f t="shared" si="3"/>
        <v>20.710402702274767</v>
      </c>
      <c r="S58" s="4">
        <f t="shared" si="4"/>
        <v>55.802814627452037</v>
      </c>
      <c r="T58" s="4">
        <f t="shared" si="5"/>
        <v>22.369022952937062</v>
      </c>
    </row>
    <row r="59" spans="1:20" x14ac:dyDescent="0.35">
      <c r="A59" s="8">
        <v>53</v>
      </c>
      <c r="B59" s="3" t="s">
        <v>52</v>
      </c>
      <c r="C59" s="7">
        <v>7167</v>
      </c>
      <c r="D59" s="7">
        <v>7390</v>
      </c>
      <c r="E59" s="7">
        <v>14555</v>
      </c>
      <c r="G59" s="7">
        <v>1373</v>
      </c>
      <c r="H59" s="7">
        <v>3460</v>
      </c>
      <c r="I59" s="7">
        <v>2537</v>
      </c>
      <c r="J59" s="7">
        <v>2732</v>
      </c>
      <c r="K59" s="7">
        <v>3911</v>
      </c>
      <c r="L59" s="7">
        <v>6193</v>
      </c>
      <c r="N59" s="8">
        <v>53</v>
      </c>
      <c r="O59" s="4">
        <f t="shared" si="0"/>
        <v>19.157248500069766</v>
      </c>
      <c r="P59" s="4">
        <f t="shared" si="1"/>
        <v>48.276824333751918</v>
      </c>
      <c r="Q59" s="4">
        <f t="shared" si="2"/>
        <v>34.330175913396481</v>
      </c>
      <c r="R59" s="4">
        <f t="shared" si="3"/>
        <v>36.968876860622466</v>
      </c>
      <c r="S59" s="4">
        <f t="shared" si="4"/>
        <v>26.870491240123666</v>
      </c>
      <c r="T59" s="4">
        <f t="shared" si="5"/>
        <v>42.548952250085883</v>
      </c>
    </row>
    <row r="60" spans="1:20" x14ac:dyDescent="0.35">
      <c r="A60" s="8">
        <v>54</v>
      </c>
      <c r="B60" s="3" t="s">
        <v>53</v>
      </c>
      <c r="C60" s="7">
        <v>949</v>
      </c>
      <c r="D60" s="7">
        <v>781</v>
      </c>
      <c r="E60" s="7">
        <v>1730</v>
      </c>
      <c r="G60" s="7">
        <v>153</v>
      </c>
      <c r="H60" s="7">
        <v>310</v>
      </c>
      <c r="I60" s="7">
        <v>252</v>
      </c>
      <c r="J60" s="7">
        <v>289</v>
      </c>
      <c r="K60" s="7">
        <v>407</v>
      </c>
      <c r="L60" s="7">
        <v>599</v>
      </c>
      <c r="N60" s="8">
        <v>54</v>
      </c>
      <c r="O60" s="4">
        <f t="shared" si="0"/>
        <v>16.12223393045311</v>
      </c>
      <c r="P60" s="4">
        <f t="shared" si="1"/>
        <v>32.665964172813489</v>
      </c>
      <c r="Q60" s="4">
        <f t="shared" si="2"/>
        <v>32.2663252240717</v>
      </c>
      <c r="R60" s="4">
        <f t="shared" si="3"/>
        <v>37.003841229193341</v>
      </c>
      <c r="S60" s="4">
        <f t="shared" si="4"/>
        <v>23.52601156069364</v>
      </c>
      <c r="T60" s="4">
        <f t="shared" si="5"/>
        <v>34.624277456647398</v>
      </c>
    </row>
    <row r="61" spans="1:20" x14ac:dyDescent="0.35">
      <c r="A61" s="8">
        <v>55</v>
      </c>
      <c r="B61" s="3" t="s">
        <v>54</v>
      </c>
      <c r="C61" s="7">
        <v>832</v>
      </c>
      <c r="D61" s="7">
        <v>898</v>
      </c>
      <c r="E61" s="7">
        <v>1729</v>
      </c>
      <c r="G61" s="7">
        <v>124</v>
      </c>
      <c r="H61" s="7">
        <v>422</v>
      </c>
      <c r="I61" s="7">
        <v>270</v>
      </c>
      <c r="J61" s="7">
        <v>351</v>
      </c>
      <c r="K61" s="7">
        <v>397</v>
      </c>
      <c r="L61" s="7">
        <v>772</v>
      </c>
      <c r="N61" s="8">
        <v>55</v>
      </c>
      <c r="O61" s="4">
        <f t="shared" si="0"/>
        <v>14.903846153846153</v>
      </c>
      <c r="P61" s="4">
        <f t="shared" si="1"/>
        <v>50.721153846153847</v>
      </c>
      <c r="Q61" s="4">
        <f t="shared" si="2"/>
        <v>30.066815144766146</v>
      </c>
      <c r="R61" s="4">
        <f t="shared" si="3"/>
        <v>39.086859688195993</v>
      </c>
      <c r="S61" s="4">
        <f t="shared" si="4"/>
        <v>22.96124927703875</v>
      </c>
      <c r="T61" s="4">
        <f t="shared" si="5"/>
        <v>44.650086755349918</v>
      </c>
    </row>
    <row r="62" spans="1:20" x14ac:dyDescent="0.35">
      <c r="A62" s="8">
        <v>56</v>
      </c>
      <c r="B62" s="3" t="s">
        <v>55</v>
      </c>
      <c r="C62" s="7">
        <v>636</v>
      </c>
      <c r="D62" s="7">
        <v>660</v>
      </c>
      <c r="E62" s="7">
        <v>1291</v>
      </c>
      <c r="G62" s="7">
        <v>63</v>
      </c>
      <c r="H62" s="7">
        <v>355</v>
      </c>
      <c r="I62" s="7">
        <v>168</v>
      </c>
      <c r="J62" s="7">
        <v>272</v>
      </c>
      <c r="K62" s="7">
        <v>233</v>
      </c>
      <c r="L62" s="7">
        <v>624</v>
      </c>
      <c r="N62" s="8">
        <v>56</v>
      </c>
      <c r="O62" s="4">
        <f t="shared" si="0"/>
        <v>9.9056603773584904</v>
      </c>
      <c r="P62" s="4">
        <f t="shared" si="1"/>
        <v>55.817610062893088</v>
      </c>
      <c r="Q62" s="4">
        <f t="shared" si="2"/>
        <v>25.454545454545453</v>
      </c>
      <c r="R62" s="4">
        <f t="shared" si="3"/>
        <v>41.212121212121211</v>
      </c>
      <c r="S62" s="4">
        <f t="shared" si="4"/>
        <v>18.048024786986833</v>
      </c>
      <c r="T62" s="4">
        <f t="shared" si="5"/>
        <v>48.33462432223083</v>
      </c>
    </row>
    <row r="63" spans="1:20" x14ac:dyDescent="0.35">
      <c r="A63" s="8">
        <v>57</v>
      </c>
      <c r="B63" s="3" t="s">
        <v>56</v>
      </c>
      <c r="C63" s="7">
        <v>2791</v>
      </c>
      <c r="D63" s="7">
        <v>2781</v>
      </c>
      <c r="E63" s="7">
        <v>5573</v>
      </c>
      <c r="G63" s="7">
        <v>870</v>
      </c>
      <c r="H63" s="7">
        <v>1228</v>
      </c>
      <c r="I63" s="7">
        <v>1420</v>
      </c>
      <c r="J63" s="7">
        <v>799</v>
      </c>
      <c r="K63" s="7">
        <v>2287</v>
      </c>
      <c r="L63" s="7">
        <v>2031</v>
      </c>
      <c r="N63" s="8">
        <v>57</v>
      </c>
      <c r="O63" s="4">
        <f t="shared" si="0"/>
        <v>31.171623074166966</v>
      </c>
      <c r="P63" s="4">
        <f t="shared" si="1"/>
        <v>43.998566821927625</v>
      </c>
      <c r="Q63" s="4">
        <f t="shared" si="2"/>
        <v>51.060769507371454</v>
      </c>
      <c r="R63" s="4">
        <f t="shared" si="3"/>
        <v>28.730672419992807</v>
      </c>
      <c r="S63" s="4">
        <f t="shared" si="4"/>
        <v>41.037143369818772</v>
      </c>
      <c r="T63" s="4">
        <f t="shared" si="5"/>
        <v>36.443567198995154</v>
      </c>
    </row>
    <row r="64" spans="1:20" x14ac:dyDescent="0.35">
      <c r="A64" s="8">
        <v>58</v>
      </c>
      <c r="B64" s="3" t="s">
        <v>57</v>
      </c>
      <c r="C64" s="7">
        <v>679</v>
      </c>
      <c r="D64" s="7">
        <v>668</v>
      </c>
      <c r="E64" s="7">
        <v>1348</v>
      </c>
      <c r="G64" s="7">
        <v>82</v>
      </c>
      <c r="H64" s="7">
        <v>270</v>
      </c>
      <c r="I64" s="7">
        <v>153</v>
      </c>
      <c r="J64" s="7">
        <v>243</v>
      </c>
      <c r="K64" s="7">
        <v>240</v>
      </c>
      <c r="L64" s="7">
        <v>514</v>
      </c>
      <c r="N64" s="8">
        <v>58</v>
      </c>
      <c r="O64" s="4">
        <f t="shared" si="0"/>
        <v>12.076583210603829</v>
      </c>
      <c r="P64" s="4">
        <f t="shared" si="1"/>
        <v>39.764359351988219</v>
      </c>
      <c r="Q64" s="4">
        <f t="shared" si="2"/>
        <v>22.904191616766468</v>
      </c>
      <c r="R64" s="4">
        <f t="shared" si="3"/>
        <v>36.377245508982035</v>
      </c>
      <c r="S64" s="4">
        <f t="shared" si="4"/>
        <v>17.804154302670625</v>
      </c>
      <c r="T64" s="4">
        <f t="shared" si="5"/>
        <v>38.130563798219583</v>
      </c>
    </row>
    <row r="65" spans="1:20" x14ac:dyDescent="0.35">
      <c r="A65" s="8">
        <v>59</v>
      </c>
      <c r="B65" s="3" t="s">
        <v>58</v>
      </c>
      <c r="C65" s="7">
        <v>10991</v>
      </c>
      <c r="D65" s="7">
        <v>12130</v>
      </c>
      <c r="E65" s="7">
        <v>23118</v>
      </c>
      <c r="G65" s="7">
        <v>5775</v>
      </c>
      <c r="H65" s="7">
        <v>2556</v>
      </c>
      <c r="I65" s="7">
        <v>7395</v>
      </c>
      <c r="J65" s="7">
        <v>2357</v>
      </c>
      <c r="K65" s="7">
        <v>13170</v>
      </c>
      <c r="L65" s="7">
        <v>4913</v>
      </c>
      <c r="N65" s="8">
        <v>59</v>
      </c>
      <c r="O65" s="4">
        <f t="shared" si="0"/>
        <v>52.542989718860888</v>
      </c>
      <c r="P65" s="4">
        <f t="shared" si="1"/>
        <v>23.255390774269856</v>
      </c>
      <c r="Q65" s="4">
        <f t="shared" si="2"/>
        <v>60.96455070074196</v>
      </c>
      <c r="R65" s="4">
        <f t="shared" si="3"/>
        <v>19.431162407254739</v>
      </c>
      <c r="S65" s="4">
        <f t="shared" si="4"/>
        <v>56.968595899299245</v>
      </c>
      <c r="T65" s="4">
        <f t="shared" si="5"/>
        <v>21.251838394324768</v>
      </c>
    </row>
    <row r="66" spans="1:20" x14ac:dyDescent="0.35">
      <c r="A66" s="8">
        <v>60</v>
      </c>
      <c r="B66" s="3" t="s">
        <v>59</v>
      </c>
      <c r="C66" s="7">
        <v>325</v>
      </c>
      <c r="D66" s="7">
        <v>319</v>
      </c>
      <c r="E66" s="7">
        <v>645</v>
      </c>
      <c r="G66" s="7">
        <v>23</v>
      </c>
      <c r="H66" s="7">
        <v>143</v>
      </c>
      <c r="I66" s="7">
        <v>67</v>
      </c>
      <c r="J66" s="7">
        <v>134</v>
      </c>
      <c r="K66" s="7">
        <v>89</v>
      </c>
      <c r="L66" s="7">
        <v>277</v>
      </c>
      <c r="N66" s="8">
        <v>60</v>
      </c>
      <c r="O66" s="4">
        <f t="shared" si="0"/>
        <v>7.0769230769230766</v>
      </c>
      <c r="P66" s="4">
        <f t="shared" si="1"/>
        <v>44</v>
      </c>
      <c r="Q66" s="4">
        <f t="shared" si="2"/>
        <v>21.003134796238246</v>
      </c>
      <c r="R66" s="4">
        <f t="shared" si="3"/>
        <v>42.006269592476492</v>
      </c>
      <c r="S66" s="4">
        <f t="shared" si="4"/>
        <v>13.798449612403102</v>
      </c>
      <c r="T66" s="4">
        <f t="shared" si="5"/>
        <v>42.945736434108525</v>
      </c>
    </row>
    <row r="67" spans="1:20" x14ac:dyDescent="0.35">
      <c r="A67" s="8">
        <v>61</v>
      </c>
      <c r="B67" s="3" t="s">
        <v>60</v>
      </c>
      <c r="C67" s="7">
        <v>81</v>
      </c>
      <c r="D67" s="7">
        <v>71</v>
      </c>
      <c r="E67" s="7">
        <v>153</v>
      </c>
      <c r="G67" s="7">
        <v>38</v>
      </c>
      <c r="H67" s="7">
        <v>21</v>
      </c>
      <c r="I67" s="7">
        <v>44</v>
      </c>
      <c r="J67" s="7">
        <v>13</v>
      </c>
      <c r="K67" s="7">
        <v>83</v>
      </c>
      <c r="L67" s="7">
        <v>36</v>
      </c>
      <c r="N67" s="8">
        <v>61</v>
      </c>
      <c r="O67" s="4">
        <f t="shared" si="0"/>
        <v>46.913580246913575</v>
      </c>
      <c r="P67" s="4">
        <f t="shared" si="1"/>
        <v>25.925925925925924</v>
      </c>
      <c r="Q67" s="4">
        <f t="shared" si="2"/>
        <v>61.971830985915489</v>
      </c>
      <c r="R67" s="4">
        <f t="shared" si="3"/>
        <v>18.30985915492958</v>
      </c>
      <c r="S67" s="4">
        <f t="shared" si="4"/>
        <v>54.248366013071895</v>
      </c>
      <c r="T67" s="4">
        <f t="shared" si="5"/>
        <v>23.52941176470588</v>
      </c>
    </row>
    <row r="68" spans="1:20" x14ac:dyDescent="0.35">
      <c r="A68" s="8">
        <v>62</v>
      </c>
      <c r="B68" s="3" t="s">
        <v>61</v>
      </c>
      <c r="C68" s="7">
        <v>1253</v>
      </c>
      <c r="D68" s="7">
        <v>1379</v>
      </c>
      <c r="E68" s="7">
        <v>2628</v>
      </c>
      <c r="G68" s="7">
        <v>146</v>
      </c>
      <c r="H68" s="7">
        <v>609</v>
      </c>
      <c r="I68" s="7">
        <v>355</v>
      </c>
      <c r="J68" s="7">
        <v>599</v>
      </c>
      <c r="K68" s="7">
        <v>502</v>
      </c>
      <c r="L68" s="7">
        <v>1209</v>
      </c>
      <c r="N68" s="8">
        <v>62</v>
      </c>
      <c r="O68" s="4">
        <f t="shared" si="0"/>
        <v>11.652035115722265</v>
      </c>
      <c r="P68" s="4">
        <f t="shared" si="1"/>
        <v>48.603351955307261</v>
      </c>
      <c r="Q68" s="4">
        <f t="shared" si="2"/>
        <v>25.743292240754169</v>
      </c>
      <c r="R68" s="4">
        <f t="shared" si="3"/>
        <v>43.437273386511968</v>
      </c>
      <c r="S68" s="4">
        <f t="shared" si="4"/>
        <v>19.101978691019784</v>
      </c>
      <c r="T68" s="4">
        <f t="shared" si="5"/>
        <v>46.00456621004566</v>
      </c>
    </row>
    <row r="69" spans="1:20" x14ac:dyDescent="0.35">
      <c r="A69" s="8">
        <v>63</v>
      </c>
      <c r="B69" s="3" t="s">
        <v>62</v>
      </c>
      <c r="C69" s="7">
        <v>849</v>
      </c>
      <c r="D69" s="7">
        <v>810</v>
      </c>
      <c r="E69" s="7">
        <v>1660</v>
      </c>
      <c r="G69" s="7">
        <v>119</v>
      </c>
      <c r="H69" s="7">
        <v>405</v>
      </c>
      <c r="I69" s="7">
        <v>239</v>
      </c>
      <c r="J69" s="7">
        <v>298</v>
      </c>
      <c r="K69" s="7">
        <v>355</v>
      </c>
      <c r="L69" s="7">
        <v>700</v>
      </c>
      <c r="N69" s="8">
        <v>63</v>
      </c>
      <c r="O69" s="4">
        <f t="shared" si="0"/>
        <v>14.016489988221437</v>
      </c>
      <c r="P69" s="4">
        <f t="shared" si="1"/>
        <v>47.703180212014132</v>
      </c>
      <c r="Q69" s="4">
        <f t="shared" si="2"/>
        <v>29.506172839506174</v>
      </c>
      <c r="R69" s="4">
        <f t="shared" si="3"/>
        <v>36.790123456790127</v>
      </c>
      <c r="S69" s="4">
        <f t="shared" si="4"/>
        <v>21.385542168674696</v>
      </c>
      <c r="T69" s="4">
        <f t="shared" si="5"/>
        <v>42.168674698795186</v>
      </c>
    </row>
    <row r="70" spans="1:20" x14ac:dyDescent="0.35">
      <c r="A70" s="8">
        <v>64</v>
      </c>
      <c r="B70" s="3" t="s">
        <v>63</v>
      </c>
      <c r="C70" s="7">
        <v>11498</v>
      </c>
      <c r="D70" s="7">
        <v>12247</v>
      </c>
      <c r="E70" s="7">
        <v>23743</v>
      </c>
      <c r="G70" s="7">
        <v>7105</v>
      </c>
      <c r="H70" s="7">
        <v>2075</v>
      </c>
      <c r="I70" s="7">
        <v>8325</v>
      </c>
      <c r="J70" s="7">
        <v>2053</v>
      </c>
      <c r="K70" s="7">
        <v>15435</v>
      </c>
      <c r="L70" s="7">
        <v>4125</v>
      </c>
      <c r="N70" s="8">
        <v>64</v>
      </c>
      <c r="O70" s="4">
        <f t="shared" si="0"/>
        <v>61.793355366150635</v>
      </c>
      <c r="P70" s="4">
        <f t="shared" si="1"/>
        <v>18.046616802922248</v>
      </c>
      <c r="Q70" s="4">
        <f t="shared" si="2"/>
        <v>67.975830815709969</v>
      </c>
      <c r="R70" s="4">
        <f t="shared" si="3"/>
        <v>16.763288968727036</v>
      </c>
      <c r="S70" s="4">
        <f t="shared" si="4"/>
        <v>65.008634123741743</v>
      </c>
      <c r="T70" s="4">
        <f t="shared" si="5"/>
        <v>17.373541675441182</v>
      </c>
    </row>
    <row r="71" spans="1:20" x14ac:dyDescent="0.35">
      <c r="A71" s="8">
        <v>65</v>
      </c>
      <c r="B71" s="3" t="s">
        <v>64</v>
      </c>
      <c r="C71" s="7">
        <v>431</v>
      </c>
      <c r="D71" s="7">
        <v>474</v>
      </c>
      <c r="E71" s="7">
        <v>911</v>
      </c>
      <c r="G71" s="7">
        <v>60</v>
      </c>
      <c r="H71" s="7">
        <v>191</v>
      </c>
      <c r="I71" s="7">
        <v>127</v>
      </c>
      <c r="J71" s="7">
        <v>195</v>
      </c>
      <c r="K71" s="7">
        <v>182</v>
      </c>
      <c r="L71" s="7">
        <v>384</v>
      </c>
      <c r="N71" s="8">
        <v>65</v>
      </c>
      <c r="O71" s="4">
        <f t="shared" si="0"/>
        <v>13.921113689095128</v>
      </c>
      <c r="P71" s="4">
        <f t="shared" si="1"/>
        <v>44.315545243619489</v>
      </c>
      <c r="Q71" s="4">
        <f t="shared" si="2"/>
        <v>26.793248945147681</v>
      </c>
      <c r="R71" s="4">
        <f t="shared" si="3"/>
        <v>41.139240506329116</v>
      </c>
      <c r="S71" s="4">
        <f t="shared" si="4"/>
        <v>19.978046103183313</v>
      </c>
      <c r="T71" s="4">
        <f t="shared" si="5"/>
        <v>42.151481888035121</v>
      </c>
    </row>
    <row r="72" spans="1:20" x14ac:dyDescent="0.35">
      <c r="A72" s="8">
        <v>66</v>
      </c>
      <c r="B72" s="3" t="s">
        <v>65</v>
      </c>
      <c r="C72" s="7">
        <v>1756</v>
      </c>
      <c r="D72" s="7">
        <v>1906</v>
      </c>
      <c r="E72" s="7">
        <v>3662</v>
      </c>
      <c r="G72" s="7">
        <v>607</v>
      </c>
      <c r="H72" s="7">
        <v>702</v>
      </c>
      <c r="I72" s="7">
        <v>924</v>
      </c>
      <c r="J72" s="7">
        <v>575</v>
      </c>
      <c r="K72" s="7">
        <v>1541</v>
      </c>
      <c r="L72" s="7">
        <v>1278</v>
      </c>
      <c r="N72" s="8">
        <v>66</v>
      </c>
      <c r="O72" s="4">
        <f t="shared" ref="O72:O86" si="6">G72/C72*100</f>
        <v>34.567198177676538</v>
      </c>
      <c r="P72" s="4">
        <f t="shared" ref="P72:P86" si="7">H72/C72*100</f>
        <v>39.977220956719819</v>
      </c>
      <c r="Q72" s="4">
        <f t="shared" ref="Q72:Q86" si="8">I72/D72*100</f>
        <v>48.478488982161593</v>
      </c>
      <c r="R72" s="4">
        <f t="shared" ref="R72:R86" si="9">J72/D72*100</f>
        <v>30.167890870933896</v>
      </c>
      <c r="S72" s="4">
        <f t="shared" ref="S72:S86" si="10">K72/E72*100</f>
        <v>42.080830147460404</v>
      </c>
      <c r="T72" s="4">
        <f t="shared" ref="T72:T86" si="11">L72/E72*100</f>
        <v>34.898962315674495</v>
      </c>
    </row>
    <row r="73" spans="1:20" x14ac:dyDescent="0.35">
      <c r="A73" s="8">
        <v>67</v>
      </c>
      <c r="B73" s="3" t="s">
        <v>66</v>
      </c>
      <c r="C73" s="7">
        <v>1537</v>
      </c>
      <c r="D73" s="7">
        <v>1535</v>
      </c>
      <c r="E73" s="7">
        <v>3074</v>
      </c>
      <c r="G73" s="7">
        <v>150</v>
      </c>
      <c r="H73" s="7">
        <v>573</v>
      </c>
      <c r="I73" s="7">
        <v>364</v>
      </c>
      <c r="J73" s="7">
        <v>451</v>
      </c>
      <c r="K73" s="7">
        <v>514</v>
      </c>
      <c r="L73" s="7">
        <v>1021</v>
      </c>
      <c r="N73" s="8">
        <v>67</v>
      </c>
      <c r="O73" s="4">
        <f t="shared" si="6"/>
        <v>9.7592713077423543</v>
      </c>
      <c r="P73" s="4">
        <f t="shared" si="7"/>
        <v>37.280416395575799</v>
      </c>
      <c r="Q73" s="4">
        <f t="shared" si="8"/>
        <v>23.713355048859935</v>
      </c>
      <c r="R73" s="4">
        <f t="shared" si="9"/>
        <v>29.381107491856678</v>
      </c>
      <c r="S73" s="4">
        <f t="shared" si="10"/>
        <v>16.720884840598568</v>
      </c>
      <c r="T73" s="4">
        <f t="shared" si="11"/>
        <v>33.214053350683145</v>
      </c>
    </row>
    <row r="74" spans="1:20" x14ac:dyDescent="0.35">
      <c r="A74" s="8">
        <v>68</v>
      </c>
      <c r="B74" s="3" t="s">
        <v>67</v>
      </c>
      <c r="C74" s="7">
        <v>245</v>
      </c>
      <c r="D74" s="7">
        <v>237</v>
      </c>
      <c r="E74" s="7">
        <v>484</v>
      </c>
      <c r="G74" s="7">
        <v>28</v>
      </c>
      <c r="H74" s="7">
        <v>120</v>
      </c>
      <c r="I74" s="7">
        <v>68</v>
      </c>
      <c r="J74" s="7">
        <v>91</v>
      </c>
      <c r="K74" s="7">
        <v>87</v>
      </c>
      <c r="L74" s="7">
        <v>211</v>
      </c>
      <c r="N74" s="8">
        <v>68</v>
      </c>
      <c r="O74" s="4">
        <f t="shared" si="6"/>
        <v>11.428571428571429</v>
      </c>
      <c r="P74" s="4">
        <f t="shared" si="7"/>
        <v>48.979591836734691</v>
      </c>
      <c r="Q74" s="4">
        <f t="shared" si="8"/>
        <v>28.691983122362867</v>
      </c>
      <c r="R74" s="4">
        <f t="shared" si="9"/>
        <v>38.396624472573833</v>
      </c>
      <c r="S74" s="4">
        <f t="shared" si="10"/>
        <v>17.97520661157025</v>
      </c>
      <c r="T74" s="4">
        <f t="shared" si="11"/>
        <v>43.595041322314046</v>
      </c>
    </row>
    <row r="75" spans="1:20" x14ac:dyDescent="0.35">
      <c r="A75" s="8">
        <v>69</v>
      </c>
      <c r="B75" s="3" t="s">
        <v>68</v>
      </c>
      <c r="C75" s="7">
        <v>1462</v>
      </c>
      <c r="D75" s="7">
        <v>1580</v>
      </c>
      <c r="E75" s="7">
        <v>3051</v>
      </c>
      <c r="G75" s="7">
        <v>271</v>
      </c>
      <c r="H75" s="7">
        <v>675</v>
      </c>
      <c r="I75" s="7">
        <v>511</v>
      </c>
      <c r="J75" s="7">
        <v>633</v>
      </c>
      <c r="K75" s="7">
        <v>780</v>
      </c>
      <c r="L75" s="7">
        <v>1309</v>
      </c>
      <c r="N75" s="8">
        <v>69</v>
      </c>
      <c r="O75" s="4">
        <f t="shared" si="6"/>
        <v>18.53625170998632</v>
      </c>
      <c r="P75" s="4">
        <f t="shared" si="7"/>
        <v>46.169630642954857</v>
      </c>
      <c r="Q75" s="4">
        <f t="shared" si="8"/>
        <v>32.341772151898738</v>
      </c>
      <c r="R75" s="4">
        <f t="shared" si="9"/>
        <v>40.063291139240512</v>
      </c>
      <c r="S75" s="4">
        <f t="shared" si="10"/>
        <v>25.565388397246803</v>
      </c>
      <c r="T75" s="4">
        <f t="shared" si="11"/>
        <v>42.903965912815472</v>
      </c>
    </row>
    <row r="76" spans="1:20" x14ac:dyDescent="0.35">
      <c r="A76" s="8">
        <v>70</v>
      </c>
      <c r="B76" s="3" t="s">
        <v>69</v>
      </c>
      <c r="C76" s="7">
        <v>2235</v>
      </c>
      <c r="D76" s="7">
        <v>2271</v>
      </c>
      <c r="E76" s="7">
        <v>4509</v>
      </c>
      <c r="G76" s="7">
        <v>450</v>
      </c>
      <c r="H76" s="7">
        <v>934</v>
      </c>
      <c r="I76" s="7">
        <v>758</v>
      </c>
      <c r="J76" s="7">
        <v>812</v>
      </c>
      <c r="K76" s="7">
        <v>1210</v>
      </c>
      <c r="L76" s="7">
        <v>1745</v>
      </c>
      <c r="N76" s="8">
        <v>70</v>
      </c>
      <c r="O76" s="4">
        <f t="shared" si="6"/>
        <v>20.134228187919462</v>
      </c>
      <c r="P76" s="4">
        <f t="shared" si="7"/>
        <v>41.789709172259506</v>
      </c>
      <c r="Q76" s="4">
        <f t="shared" si="8"/>
        <v>33.377366798767063</v>
      </c>
      <c r="R76" s="4">
        <f t="shared" si="9"/>
        <v>35.755173932188463</v>
      </c>
      <c r="S76" s="4">
        <f t="shared" si="10"/>
        <v>26.835218451984922</v>
      </c>
      <c r="T76" s="4">
        <f t="shared" si="11"/>
        <v>38.700377023730312</v>
      </c>
    </row>
    <row r="77" spans="1:20" x14ac:dyDescent="0.35">
      <c r="A77" s="8">
        <v>71</v>
      </c>
      <c r="B77" s="3" t="s">
        <v>70</v>
      </c>
      <c r="C77" s="7">
        <v>2741</v>
      </c>
      <c r="D77" s="7">
        <v>2431</v>
      </c>
      <c r="E77" s="7">
        <v>5166</v>
      </c>
      <c r="G77" s="7">
        <v>373</v>
      </c>
      <c r="H77" s="7">
        <v>1131</v>
      </c>
      <c r="I77" s="7">
        <v>654</v>
      </c>
      <c r="J77" s="7">
        <v>975</v>
      </c>
      <c r="K77" s="7">
        <v>1032</v>
      </c>
      <c r="L77" s="7">
        <v>2104</v>
      </c>
      <c r="N77" s="8">
        <v>71</v>
      </c>
      <c r="O77" s="4">
        <f t="shared" si="6"/>
        <v>13.608172199927035</v>
      </c>
      <c r="P77" s="4">
        <f t="shared" si="7"/>
        <v>41.262313024443635</v>
      </c>
      <c r="Q77" s="4">
        <f t="shared" si="8"/>
        <v>26.902509255450429</v>
      </c>
      <c r="R77" s="4">
        <f t="shared" si="9"/>
        <v>40.106951871657756</v>
      </c>
      <c r="S77" s="4">
        <f t="shared" si="10"/>
        <v>19.976771196283391</v>
      </c>
      <c r="T77" s="4">
        <f t="shared" si="11"/>
        <v>40.72783584978707</v>
      </c>
    </row>
    <row r="78" spans="1:20" x14ac:dyDescent="0.35">
      <c r="A78" s="8">
        <v>72</v>
      </c>
      <c r="B78" s="3" t="s">
        <v>71</v>
      </c>
      <c r="C78" s="7">
        <v>182</v>
      </c>
      <c r="D78" s="7">
        <v>178</v>
      </c>
      <c r="E78" s="7">
        <v>358</v>
      </c>
      <c r="G78" s="7">
        <v>17</v>
      </c>
      <c r="H78" s="7">
        <v>90</v>
      </c>
      <c r="I78" s="7">
        <v>58</v>
      </c>
      <c r="J78" s="7">
        <v>63</v>
      </c>
      <c r="K78" s="7">
        <v>81</v>
      </c>
      <c r="L78" s="7">
        <v>160</v>
      </c>
      <c r="N78" s="8">
        <v>72</v>
      </c>
      <c r="O78" s="4">
        <f t="shared" si="6"/>
        <v>9.3406593406593412</v>
      </c>
      <c r="P78" s="4">
        <f t="shared" si="7"/>
        <v>49.450549450549453</v>
      </c>
      <c r="Q78" s="4">
        <f t="shared" si="8"/>
        <v>32.584269662921351</v>
      </c>
      <c r="R78" s="4">
        <f t="shared" si="9"/>
        <v>35.393258426966291</v>
      </c>
      <c r="S78" s="4">
        <f t="shared" si="10"/>
        <v>22.625698324022348</v>
      </c>
      <c r="T78" s="4">
        <f t="shared" si="11"/>
        <v>44.692737430167597</v>
      </c>
    </row>
    <row r="79" spans="1:20" x14ac:dyDescent="0.35">
      <c r="A79" s="8">
        <v>73</v>
      </c>
      <c r="B79" s="3" t="s">
        <v>72</v>
      </c>
      <c r="C79" s="7">
        <v>11947</v>
      </c>
      <c r="D79" s="7">
        <v>11683</v>
      </c>
      <c r="E79" s="7">
        <v>23627</v>
      </c>
      <c r="G79" s="7">
        <v>6419</v>
      </c>
      <c r="H79" s="7">
        <v>2571</v>
      </c>
      <c r="I79" s="7">
        <v>7504</v>
      </c>
      <c r="J79" s="7">
        <v>2127</v>
      </c>
      <c r="K79" s="7">
        <v>13922</v>
      </c>
      <c r="L79" s="7">
        <v>4702</v>
      </c>
      <c r="N79" s="8">
        <v>73</v>
      </c>
      <c r="O79" s="4">
        <f t="shared" si="6"/>
        <v>53.728969615803138</v>
      </c>
      <c r="P79" s="4">
        <f t="shared" si="7"/>
        <v>21.520046873692138</v>
      </c>
      <c r="Q79" s="4">
        <f t="shared" si="8"/>
        <v>64.230077890952657</v>
      </c>
      <c r="R79" s="4">
        <f t="shared" si="9"/>
        <v>18.205940255071472</v>
      </c>
      <c r="S79" s="4">
        <f t="shared" si="10"/>
        <v>58.924112244466073</v>
      </c>
      <c r="T79" s="4">
        <f t="shared" si="11"/>
        <v>19.900960765226223</v>
      </c>
    </row>
    <row r="80" spans="1:20" x14ac:dyDescent="0.35">
      <c r="A80" s="8">
        <v>74</v>
      </c>
      <c r="B80" s="3" t="s">
        <v>73</v>
      </c>
      <c r="C80" s="7">
        <v>17692</v>
      </c>
      <c r="D80" s="7">
        <v>18182</v>
      </c>
      <c r="E80" s="7">
        <v>35876</v>
      </c>
      <c r="G80" s="7">
        <v>5453</v>
      </c>
      <c r="H80" s="7">
        <v>6267</v>
      </c>
      <c r="I80" s="7">
        <v>7635</v>
      </c>
      <c r="J80" s="7">
        <v>5591</v>
      </c>
      <c r="K80" s="7">
        <v>13083</v>
      </c>
      <c r="L80" s="7">
        <v>11859</v>
      </c>
      <c r="N80" s="8">
        <v>74</v>
      </c>
      <c r="O80" s="4">
        <f t="shared" si="6"/>
        <v>30.821840379832693</v>
      </c>
      <c r="P80" s="4">
        <f t="shared" si="7"/>
        <v>35.422789961564547</v>
      </c>
      <c r="Q80" s="4">
        <f t="shared" si="8"/>
        <v>41.992080079199205</v>
      </c>
      <c r="R80" s="4">
        <f t="shared" si="9"/>
        <v>30.75019249807502</v>
      </c>
      <c r="S80" s="4">
        <f t="shared" si="10"/>
        <v>36.467276173486454</v>
      </c>
      <c r="T80" s="4">
        <f t="shared" si="11"/>
        <v>33.055524584680569</v>
      </c>
    </row>
    <row r="81" spans="1:20" x14ac:dyDescent="0.35">
      <c r="A81" s="8">
        <v>75</v>
      </c>
      <c r="B81" s="3" t="s">
        <v>74</v>
      </c>
      <c r="C81" s="7">
        <v>2887</v>
      </c>
      <c r="D81" s="7">
        <v>2959</v>
      </c>
      <c r="E81" s="7">
        <v>5849</v>
      </c>
      <c r="G81" s="7">
        <v>414</v>
      </c>
      <c r="H81" s="7">
        <v>1379</v>
      </c>
      <c r="I81" s="7">
        <v>783</v>
      </c>
      <c r="J81" s="7">
        <v>1290</v>
      </c>
      <c r="K81" s="7">
        <v>1198</v>
      </c>
      <c r="L81" s="7">
        <v>2673</v>
      </c>
      <c r="N81" s="8">
        <v>75</v>
      </c>
      <c r="O81" s="4">
        <f t="shared" si="6"/>
        <v>14.340145479736751</v>
      </c>
      <c r="P81" s="4">
        <f t="shared" si="7"/>
        <v>47.765846899896083</v>
      </c>
      <c r="Q81" s="4">
        <f t="shared" si="8"/>
        <v>26.461642446772558</v>
      </c>
      <c r="R81" s="4">
        <f t="shared" si="9"/>
        <v>43.595809395065899</v>
      </c>
      <c r="S81" s="4">
        <f t="shared" si="10"/>
        <v>20.482133698068044</v>
      </c>
      <c r="T81" s="4">
        <f t="shared" si="11"/>
        <v>45.700119678577536</v>
      </c>
    </row>
    <row r="82" spans="1:20" x14ac:dyDescent="0.35">
      <c r="A82" s="8">
        <v>76</v>
      </c>
      <c r="B82" s="3" t="s">
        <v>75</v>
      </c>
      <c r="C82" s="7">
        <v>24543</v>
      </c>
      <c r="D82" s="7">
        <v>26471</v>
      </c>
      <c r="E82" s="7">
        <v>51014</v>
      </c>
      <c r="G82" s="7">
        <v>8669</v>
      </c>
      <c r="H82" s="7">
        <v>7248</v>
      </c>
      <c r="I82" s="7">
        <v>12376</v>
      </c>
      <c r="J82" s="7">
        <v>6699</v>
      </c>
      <c r="K82" s="7">
        <v>21050</v>
      </c>
      <c r="L82" s="7">
        <v>13944</v>
      </c>
      <c r="N82" s="8">
        <v>76</v>
      </c>
      <c r="O82" s="4">
        <f t="shared" si="6"/>
        <v>35.321680316179766</v>
      </c>
      <c r="P82" s="4">
        <f t="shared" si="7"/>
        <v>29.531842073096197</v>
      </c>
      <c r="Q82" s="4">
        <f t="shared" si="8"/>
        <v>46.753050508103208</v>
      </c>
      <c r="R82" s="4">
        <f t="shared" si="9"/>
        <v>25.306939669827361</v>
      </c>
      <c r="S82" s="4">
        <f t="shared" si="10"/>
        <v>41.263182655741559</v>
      </c>
      <c r="T82" s="4">
        <f t="shared" si="11"/>
        <v>27.333673109342531</v>
      </c>
    </row>
    <row r="83" spans="1:20" x14ac:dyDescent="0.35">
      <c r="A83" s="8">
        <v>77</v>
      </c>
      <c r="B83" s="3" t="s">
        <v>76</v>
      </c>
      <c r="C83" s="7">
        <v>13037</v>
      </c>
      <c r="D83" s="7">
        <v>13879</v>
      </c>
      <c r="E83" s="7">
        <v>26917</v>
      </c>
      <c r="G83" s="7">
        <v>8063</v>
      </c>
      <c r="H83" s="7">
        <v>2410</v>
      </c>
      <c r="I83" s="7">
        <v>9512</v>
      </c>
      <c r="J83" s="7">
        <v>2298</v>
      </c>
      <c r="K83" s="7">
        <v>17575</v>
      </c>
      <c r="L83" s="7">
        <v>4708</v>
      </c>
      <c r="N83" s="8">
        <v>77</v>
      </c>
      <c r="O83" s="4">
        <f t="shared" si="6"/>
        <v>61.84705070184858</v>
      </c>
      <c r="P83" s="4">
        <f t="shared" si="7"/>
        <v>18.485847971159007</v>
      </c>
      <c r="Q83" s="4">
        <f t="shared" si="8"/>
        <v>68.535197060306942</v>
      </c>
      <c r="R83" s="4">
        <f t="shared" si="9"/>
        <v>16.557388860868937</v>
      </c>
      <c r="S83" s="4">
        <f t="shared" si="10"/>
        <v>65.293309061188097</v>
      </c>
      <c r="T83" s="4">
        <f t="shared" si="11"/>
        <v>17.490805067429505</v>
      </c>
    </row>
    <row r="84" spans="1:20" x14ac:dyDescent="0.35">
      <c r="A84" s="8">
        <v>78</v>
      </c>
      <c r="B84" s="3" t="s">
        <v>77</v>
      </c>
      <c r="C84" s="7">
        <v>9468</v>
      </c>
      <c r="D84" s="7">
        <v>9659</v>
      </c>
      <c r="E84" s="7">
        <v>19122</v>
      </c>
      <c r="G84" s="7">
        <v>1928</v>
      </c>
      <c r="H84" s="7">
        <v>4695</v>
      </c>
      <c r="I84" s="7">
        <v>3415</v>
      </c>
      <c r="J84" s="7">
        <v>3718</v>
      </c>
      <c r="K84" s="7">
        <v>5342</v>
      </c>
      <c r="L84" s="7">
        <v>8415</v>
      </c>
      <c r="N84" s="8">
        <v>78</v>
      </c>
      <c r="O84" s="4">
        <f t="shared" si="6"/>
        <v>20.363329108576256</v>
      </c>
      <c r="P84" s="4">
        <f t="shared" si="7"/>
        <v>49.588086185044361</v>
      </c>
      <c r="Q84" s="4">
        <f t="shared" si="8"/>
        <v>35.355626876488252</v>
      </c>
      <c r="R84" s="4">
        <f t="shared" si="9"/>
        <v>38.492597577388963</v>
      </c>
      <c r="S84" s="4">
        <f t="shared" si="10"/>
        <v>27.936408325488966</v>
      </c>
      <c r="T84" s="4">
        <f t="shared" si="11"/>
        <v>44.006903043614685</v>
      </c>
    </row>
    <row r="85" spans="1:20" x14ac:dyDescent="0.35">
      <c r="A85" s="8">
        <v>79</v>
      </c>
      <c r="B85" s="3" t="s">
        <v>78</v>
      </c>
      <c r="C85" s="7">
        <v>295</v>
      </c>
      <c r="D85" s="7">
        <v>294</v>
      </c>
      <c r="E85" s="7">
        <v>589</v>
      </c>
      <c r="G85" s="7">
        <v>29</v>
      </c>
      <c r="H85" s="7">
        <v>130</v>
      </c>
      <c r="I85" s="7">
        <v>80</v>
      </c>
      <c r="J85" s="7">
        <v>115</v>
      </c>
      <c r="K85" s="7">
        <v>110</v>
      </c>
      <c r="L85" s="7">
        <v>249</v>
      </c>
      <c r="N85" s="8">
        <v>79</v>
      </c>
      <c r="O85" s="4">
        <f t="shared" si="6"/>
        <v>9.8305084745762716</v>
      </c>
      <c r="P85" s="4">
        <f t="shared" si="7"/>
        <v>44.067796610169488</v>
      </c>
      <c r="Q85" s="4">
        <f t="shared" si="8"/>
        <v>27.210884353741498</v>
      </c>
      <c r="R85" s="4">
        <f t="shared" si="9"/>
        <v>39.115646258503403</v>
      </c>
      <c r="S85" s="4">
        <f t="shared" si="10"/>
        <v>18.675721561969443</v>
      </c>
      <c r="T85" s="4">
        <f t="shared" si="11"/>
        <v>42.275042444821729</v>
      </c>
    </row>
    <row r="86" spans="1:20" x14ac:dyDescent="0.35">
      <c r="A86" s="8">
        <v>80</v>
      </c>
      <c r="B86" s="3" t="s">
        <v>2</v>
      </c>
      <c r="C86" s="7">
        <v>481906</v>
      </c>
      <c r="D86" s="7">
        <v>491509</v>
      </c>
      <c r="E86" s="7">
        <v>973413</v>
      </c>
      <c r="G86" s="7">
        <v>177667</v>
      </c>
      <c r="H86" s="7">
        <v>152016</v>
      </c>
      <c r="I86" s="7">
        <v>233140</v>
      </c>
      <c r="J86" s="7">
        <v>133618</v>
      </c>
      <c r="K86" s="7">
        <v>410806</v>
      </c>
      <c r="L86" s="7">
        <v>285634</v>
      </c>
      <c r="O86" s="4">
        <f t="shared" si="6"/>
        <v>36.867563383730442</v>
      </c>
      <c r="P86" s="4">
        <f t="shared" si="7"/>
        <v>31.544741090586133</v>
      </c>
      <c r="Q86" s="4">
        <f t="shared" si="8"/>
        <v>47.433515968171484</v>
      </c>
      <c r="R86" s="4">
        <f t="shared" si="9"/>
        <v>27.185260086793932</v>
      </c>
      <c r="S86" s="4">
        <f t="shared" si="10"/>
        <v>42.202641633099205</v>
      </c>
      <c r="T86" s="4">
        <f t="shared" si="11"/>
        <v>29.343557154054857</v>
      </c>
    </row>
  </sheetData>
  <sheetProtection sheet="1" objects="1" scenarios="1"/>
  <mergeCells count="9">
    <mergeCell ref="C4:E4"/>
    <mergeCell ref="G4:L4"/>
    <mergeCell ref="O4:T4"/>
    <mergeCell ref="K5:L5"/>
    <mergeCell ref="I5:J5"/>
    <mergeCell ref="G5:H5"/>
    <mergeCell ref="O5:P5"/>
    <mergeCell ref="Q5:R5"/>
    <mergeCell ref="S5:T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84"/>
  <sheetViews>
    <sheetView showGridLines="0" showRowColHeaders="0" tabSelected="1" workbookViewId="0">
      <selection activeCell="T2" sqref="T2"/>
    </sheetView>
  </sheetViews>
  <sheetFormatPr defaultRowHeight="14.25" x14ac:dyDescent="0.45"/>
  <cols>
    <col min="1" max="1" width="2.19921875" style="10" customWidth="1"/>
    <col min="2" max="2" width="16.06640625" style="10" customWidth="1"/>
    <col min="3" max="3" width="15.53125" style="10" bestFit="1" customWidth="1"/>
    <col min="4" max="5" width="9.06640625" style="10"/>
    <col min="6" max="6" width="15.19921875" style="10" customWidth="1"/>
    <col min="7" max="7" width="9.06640625" style="10"/>
    <col min="8" max="8" width="3.73046875" style="10" customWidth="1"/>
    <col min="9" max="10" width="9.06640625" style="10"/>
    <col min="11" max="13" width="3.796875" style="10" customWidth="1"/>
    <col min="14" max="14" width="9.06640625" style="10"/>
    <col min="15" max="15" width="5.796875" style="10" customWidth="1"/>
    <col min="16" max="16" width="5.796875" style="11" customWidth="1"/>
    <col min="17" max="17" width="5.796875" style="12" customWidth="1"/>
    <col min="18" max="19" width="5.796875" style="10" customWidth="1"/>
    <col min="20" max="16384" width="9.06640625" style="10"/>
  </cols>
  <sheetData>
    <row r="1" spans="1:26" ht="23.25" x14ac:dyDescent="0.7">
      <c r="B1" s="31" t="s">
        <v>92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3" spans="1:26" x14ac:dyDescent="0.45">
      <c r="U3" s="13"/>
      <c r="V3" s="13"/>
      <c r="W3" s="13"/>
      <c r="X3" s="13"/>
      <c r="Y3" s="13"/>
      <c r="Z3" s="13"/>
    </row>
    <row r="4" spans="1:26" ht="18" x14ac:dyDescent="0.55000000000000004">
      <c r="B4" s="22" t="s">
        <v>98</v>
      </c>
      <c r="L4" s="24" t="s">
        <v>99</v>
      </c>
      <c r="M4" s="23"/>
      <c r="U4" s="13"/>
      <c r="V4" s="13"/>
      <c r="W4" s="13"/>
      <c r="X4" s="13"/>
      <c r="Y4" s="13"/>
      <c r="Z4" s="13"/>
    </row>
    <row r="5" spans="1:26" x14ac:dyDescent="0.45">
      <c r="U5" s="13" t="s">
        <v>88</v>
      </c>
      <c r="V5" s="13" t="s">
        <v>93</v>
      </c>
      <c r="W5" s="13"/>
      <c r="X5" s="13"/>
      <c r="Y5" s="13"/>
      <c r="Z5" s="13"/>
    </row>
    <row r="6" spans="1:26" x14ac:dyDescent="0.45">
      <c r="B6" s="14"/>
      <c r="I6" s="15">
        <v>2</v>
      </c>
      <c r="M6" s="12">
        <v>1</v>
      </c>
      <c r="N6" s="12" t="s">
        <v>3</v>
      </c>
      <c r="O6" s="11">
        <f>VLOOKUP($M6,Data!$A$7:$T$86,6+$I$10*8-8+$I$6*2-2+Front!$I$8)</f>
        <v>32.20338983050847</v>
      </c>
      <c r="P6" s="11">
        <f>O6+0.00001*M6</f>
        <v>32.203399830508474</v>
      </c>
      <c r="Q6" s="12">
        <f>RANK(P6,P$6:P$84)</f>
        <v>44</v>
      </c>
      <c r="R6" s="12" t="str">
        <f>VLOOKUP(MATCH(M6,$Q$6:$Q$84,0),$M$6:$P$84,2)</f>
        <v>Boroondara</v>
      </c>
      <c r="S6" s="11">
        <f>VLOOKUP(MATCH(M6,$Q$6:$Q$84,0),$M$6:$P$84,3)</f>
        <v>70.131826741996235</v>
      </c>
      <c r="U6" s="13" t="s">
        <v>89</v>
      </c>
      <c r="V6" s="13" t="s">
        <v>94</v>
      </c>
      <c r="W6" s="13"/>
      <c r="X6" s="13"/>
      <c r="Y6" s="13"/>
      <c r="Z6" s="13"/>
    </row>
    <row r="7" spans="1:26" x14ac:dyDescent="0.45">
      <c r="B7" s="14" t="s">
        <v>95</v>
      </c>
      <c r="C7" s="15">
        <v>26</v>
      </c>
      <c r="F7" s="15">
        <v>26</v>
      </c>
      <c r="M7" s="12">
        <v>2</v>
      </c>
      <c r="N7" s="12" t="s">
        <v>4</v>
      </c>
      <c r="O7" s="11">
        <f>VLOOKUP($M7,Data!$A$7:$T$86,6+$I$10*8-8+$I$6*2-2+Front!$I$8)</f>
        <v>25.967741935483872</v>
      </c>
      <c r="P7" s="11">
        <f t="shared" ref="P7:P70" si="0">O7+0.00001*M7</f>
        <v>25.967761935483871</v>
      </c>
      <c r="Q7" s="12">
        <f t="shared" ref="Q7:Q70" si="1">RANK(P7,P$6:P$84)</f>
        <v>65</v>
      </c>
      <c r="R7" s="12" t="str">
        <f t="shared" ref="R7:R70" si="2">VLOOKUP(MATCH(M7,$Q$6:$Q$84,0),$M$6:$P$84,2)</f>
        <v>Yarra</v>
      </c>
      <c r="S7" s="11">
        <f t="shared" ref="S7:S70" si="3">VLOOKUP(MATCH(M7,$Q$6:$Q$84,0),$M$6:$P$84,3)</f>
        <v>68.535197060306942</v>
      </c>
      <c r="U7" s="13"/>
      <c r="V7" s="13" t="s">
        <v>87</v>
      </c>
      <c r="W7" s="13"/>
      <c r="X7" s="13"/>
      <c r="Y7" s="13"/>
      <c r="Z7" s="13"/>
    </row>
    <row r="8" spans="1:26" x14ac:dyDescent="0.45">
      <c r="A8" s="15"/>
      <c r="B8" s="14"/>
      <c r="I8" s="15">
        <v>1</v>
      </c>
      <c r="L8" s="15"/>
      <c r="M8" s="12">
        <v>3</v>
      </c>
      <c r="N8" s="12" t="s">
        <v>5</v>
      </c>
      <c r="O8" s="11">
        <f>VLOOKUP($M8,Data!$A$7:$T$86,6+$I$10*8-8+$I$6*2-2+Front!$I$8)</f>
        <v>35.198878123406423</v>
      </c>
      <c r="P8" s="11">
        <f t="shared" si="0"/>
        <v>35.198908123406426</v>
      </c>
      <c r="Q8" s="12">
        <f t="shared" si="1"/>
        <v>34</v>
      </c>
      <c r="R8" s="12" t="str">
        <f t="shared" si="2"/>
        <v>Melbourne</v>
      </c>
      <c r="S8" s="11">
        <f t="shared" si="3"/>
        <v>68.313567991512897</v>
      </c>
      <c r="U8" s="13"/>
      <c r="V8" s="13"/>
      <c r="W8" s="13"/>
      <c r="X8" s="13"/>
      <c r="Y8" s="13"/>
      <c r="Z8" s="13"/>
    </row>
    <row r="9" spans="1:26" x14ac:dyDescent="0.45">
      <c r="B9" s="14" t="s">
        <v>96</v>
      </c>
      <c r="C9" s="15">
        <v>2</v>
      </c>
      <c r="F9" s="15">
        <v>1</v>
      </c>
      <c r="M9" s="12">
        <v>4</v>
      </c>
      <c r="N9" s="12" t="s">
        <v>6</v>
      </c>
      <c r="O9" s="11">
        <f>VLOOKUP($M9,Data!$A$7:$T$86,6+$I$10*8-8+$I$6*2-2+Front!$I$8)</f>
        <v>57.419276817027452</v>
      </c>
      <c r="P9" s="11">
        <f t="shared" si="0"/>
        <v>57.41931681702745</v>
      </c>
      <c r="Q9" s="12">
        <f t="shared" si="1"/>
        <v>14</v>
      </c>
      <c r="R9" s="12" t="str">
        <f t="shared" si="2"/>
        <v>Stonnington</v>
      </c>
      <c r="S9" s="11">
        <f t="shared" si="3"/>
        <v>67.975830815709969</v>
      </c>
    </row>
    <row r="10" spans="1:26" x14ac:dyDescent="0.45">
      <c r="B10" s="14"/>
      <c r="I10" s="15">
        <v>2</v>
      </c>
      <c r="M10" s="12">
        <v>5</v>
      </c>
      <c r="N10" s="12" t="s">
        <v>7</v>
      </c>
      <c r="O10" s="11">
        <f>VLOOKUP($M10,Data!$A$7:$T$86,6+$I$10*8-8+$I$6*2-2+Front!$I$8)</f>
        <v>29.16224814422057</v>
      </c>
      <c r="P10" s="11">
        <f t="shared" si="0"/>
        <v>29.162298144220571</v>
      </c>
      <c r="Q10" s="12">
        <f t="shared" si="1"/>
        <v>49</v>
      </c>
      <c r="R10" s="12" t="str">
        <f t="shared" si="2"/>
        <v>Glen Eira</v>
      </c>
      <c r="S10" s="11">
        <f t="shared" si="3"/>
        <v>65.874199491183433</v>
      </c>
    </row>
    <row r="11" spans="1:26" x14ac:dyDescent="0.45">
      <c r="B11" s="14" t="s">
        <v>97</v>
      </c>
      <c r="C11" s="15">
        <v>2</v>
      </c>
      <c r="F11" s="15">
        <v>2</v>
      </c>
      <c r="M11" s="12">
        <v>6</v>
      </c>
      <c r="N11" s="12" t="s">
        <v>8</v>
      </c>
      <c r="O11" s="11">
        <f>VLOOKUP($M11,Data!$A$7:$T$86,6+$I$10*8-8+$I$6*2-2+Front!$I$8)</f>
        <v>28.632251197445452</v>
      </c>
      <c r="P11" s="11">
        <f t="shared" si="0"/>
        <v>28.632311197445453</v>
      </c>
      <c r="Q11" s="12">
        <f t="shared" si="1"/>
        <v>53</v>
      </c>
      <c r="R11" s="12" t="str">
        <f t="shared" si="2"/>
        <v>Monash</v>
      </c>
      <c r="S11" s="11">
        <f t="shared" si="3"/>
        <v>65.682629387269486</v>
      </c>
    </row>
    <row r="12" spans="1:26" x14ac:dyDescent="0.45">
      <c r="M12" s="12">
        <v>7</v>
      </c>
      <c r="N12" s="12" t="s">
        <v>79</v>
      </c>
      <c r="O12" s="11">
        <f>VLOOKUP($M12,Data!$A$7:$T$86,6+$I$10*8-8+$I$6*2-2+Front!$I$8)</f>
        <v>61.814191660570593</v>
      </c>
      <c r="P12" s="11">
        <f t="shared" si="0"/>
        <v>61.814261660570594</v>
      </c>
      <c r="Q12" s="12">
        <f t="shared" si="1"/>
        <v>10</v>
      </c>
      <c r="R12" s="12" t="str">
        <f t="shared" si="2"/>
        <v>Whitehorse</v>
      </c>
      <c r="S12" s="11">
        <f t="shared" si="3"/>
        <v>64.230077890952657</v>
      </c>
    </row>
    <row r="13" spans="1:26" x14ac:dyDescent="0.45">
      <c r="M13" s="12">
        <v>8</v>
      </c>
      <c r="N13" s="12" t="s">
        <v>9</v>
      </c>
      <c r="O13" s="11">
        <f>VLOOKUP($M13,Data!$A$7:$T$86,6+$I$10*8-8+$I$6*2-2+Front!$I$8)</f>
        <v>26.080691642651299</v>
      </c>
      <c r="P13" s="11">
        <f t="shared" si="0"/>
        <v>26.0807716426513</v>
      </c>
      <c r="Q13" s="12">
        <f t="shared" si="1"/>
        <v>64</v>
      </c>
      <c r="R13" s="12" t="str">
        <f t="shared" si="2"/>
        <v>Manningham</v>
      </c>
      <c r="S13" s="11">
        <f t="shared" si="3"/>
        <v>63.288321709452447</v>
      </c>
    </row>
    <row r="14" spans="1:26" x14ac:dyDescent="0.45">
      <c r="B14" s="13"/>
      <c r="C14" s="16" t="str" cm="1">
        <f t="array" ref="C14">CONCATENATE(INDEX(Data!B7:B86,C7),", ",INDEX(Front!V5:V7,Front!C9))</f>
        <v>Greater Dandenong, Females</v>
      </c>
      <c r="D14" s="13"/>
      <c r="E14" s="13"/>
      <c r="F14" s="16" t="str" cm="1">
        <f t="array" ref="F14">CONCATENATE(INDEX(Data!B7:B86,F7),", ",INDEX(Front!V5:V7,Front!F9))</f>
        <v>Greater Dandenong, Males</v>
      </c>
      <c r="M14" s="12">
        <v>9</v>
      </c>
      <c r="N14" s="12" t="s">
        <v>10</v>
      </c>
      <c r="O14" s="11">
        <f>VLOOKUP($M14,Data!$A$7:$T$86,6+$I$10*8-8+$I$6*2-2+Front!$I$8)</f>
        <v>70.131826741996235</v>
      </c>
      <c r="P14" s="11">
        <f t="shared" si="0"/>
        <v>70.131916741996235</v>
      </c>
      <c r="Q14" s="12">
        <f t="shared" si="1"/>
        <v>1</v>
      </c>
      <c r="R14" s="12" t="str">
        <f t="shared" si="2"/>
        <v>Queenscliffe</v>
      </c>
      <c r="S14" s="11">
        <f t="shared" si="3"/>
        <v>61.971830985915489</v>
      </c>
    </row>
    <row r="15" spans="1:26" x14ac:dyDescent="0.45">
      <c r="A15" s="17">
        <v>1</v>
      </c>
      <c r="B15" s="18" t="s">
        <v>82</v>
      </c>
      <c r="C15" s="19">
        <f>VLOOKUP($C$7,Data!$A$7:$T$86,6+Front!$C$11*8-8+Front!$C$9*2-2+Front!A15)</f>
        <v>41.451215758694978</v>
      </c>
      <c r="D15" s="20"/>
      <c r="E15" s="20"/>
      <c r="F15" s="19">
        <f>VLOOKUP($F$7,Data!$A$7:$T$86,6+Front!$F$11*8-8+Front!$F$9*2-2+Front!A15)</f>
        <v>33.322059121964422</v>
      </c>
      <c r="M15" s="12">
        <v>10</v>
      </c>
      <c r="N15" s="12" t="s">
        <v>11</v>
      </c>
      <c r="O15" s="11">
        <f>VLOOKUP($M15,Data!$A$7:$T$86,6+$I$10*8-8+$I$6*2-2+Front!$I$8)</f>
        <v>39.616700889801507</v>
      </c>
      <c r="P15" s="11">
        <f t="shared" si="0"/>
        <v>39.61680088980151</v>
      </c>
      <c r="Q15" s="12">
        <f t="shared" si="1"/>
        <v>27</v>
      </c>
      <c r="R15" s="12" t="str">
        <f t="shared" si="2"/>
        <v>Bayside</v>
      </c>
      <c r="S15" s="11">
        <f t="shared" si="3"/>
        <v>61.814191660570593</v>
      </c>
    </row>
    <row r="16" spans="1:26" x14ac:dyDescent="0.45">
      <c r="A16" s="17">
        <v>2</v>
      </c>
      <c r="B16" s="18" t="s">
        <v>83</v>
      </c>
      <c r="C16" s="19">
        <f>VLOOKUP($C$7,Data!$A$7:$T$86,6+Front!$C$11*8-8+Front!$C$9*2-2+Front!A16)</f>
        <v>22.65312403816559</v>
      </c>
      <c r="D16" s="20"/>
      <c r="E16" s="20"/>
      <c r="F16" s="19">
        <f>VLOOKUP($F$7,Data!$A$7:$T$86,6+Front!$F$11*8-8+Front!$F$9*2-2+Front!A16)</f>
        <v>23.608198606507475</v>
      </c>
      <c r="M16" s="12">
        <v>11</v>
      </c>
      <c r="N16" s="12" t="s">
        <v>12</v>
      </c>
      <c r="O16" s="11">
        <f>VLOOKUP($M16,Data!$A$7:$T$86,6+$I$10*8-8+$I$6*2-2+Front!$I$8)</f>
        <v>35.507246376811594</v>
      </c>
      <c r="P16" s="11">
        <f t="shared" si="0"/>
        <v>35.507356376811593</v>
      </c>
      <c r="Q16" s="12">
        <f t="shared" si="1"/>
        <v>32</v>
      </c>
      <c r="R16" s="12" t="str">
        <f t="shared" si="2"/>
        <v>Port Phillip</v>
      </c>
      <c r="S16" s="11">
        <f t="shared" si="3"/>
        <v>60.96455070074196</v>
      </c>
    </row>
    <row r="17" spans="1:19" x14ac:dyDescent="0.45">
      <c r="A17" s="29" t="str">
        <f>IF(C11=1,"Number of persons aged 25-34","Per cent of persons aged 25-34")</f>
        <v>Per cent of persons aged 25-34</v>
      </c>
      <c r="B17" s="13"/>
      <c r="C17" s="13"/>
      <c r="D17" s="13"/>
      <c r="E17" s="13"/>
      <c r="F17" s="13"/>
      <c r="M17" s="12">
        <v>12</v>
      </c>
      <c r="N17" s="12" t="s">
        <v>13</v>
      </c>
      <c r="O17" s="11">
        <f>VLOOKUP($M17,Data!$A$7:$T$86,6+$I$10*8-8+$I$6*2-2+Front!$I$8)</f>
        <v>26.683291770573565</v>
      </c>
      <c r="P17" s="11">
        <f t="shared" si="0"/>
        <v>26.683411770573564</v>
      </c>
      <c r="Q17" s="12">
        <f t="shared" si="1"/>
        <v>62</v>
      </c>
      <c r="R17" s="12" t="str">
        <f t="shared" si="2"/>
        <v>Moreland</v>
      </c>
      <c r="S17" s="11">
        <f t="shared" si="3"/>
        <v>60.18894811843564</v>
      </c>
    </row>
    <row r="18" spans="1:19" x14ac:dyDescent="0.45">
      <c r="A18" s="30"/>
      <c r="B18" s="13"/>
      <c r="C18" s="18"/>
      <c r="D18" s="18"/>
      <c r="E18" s="13"/>
      <c r="F18" s="13"/>
      <c r="M18" s="12">
        <v>13</v>
      </c>
      <c r="N18" s="12" t="s">
        <v>14</v>
      </c>
      <c r="O18" s="11">
        <f>VLOOKUP($M18,Data!$A$7:$T$86,6+$I$10*8-8+$I$6*2-2+Front!$I$8)</f>
        <v>31.50232318017553</v>
      </c>
      <c r="P18" s="11">
        <f t="shared" si="0"/>
        <v>31.502453180175529</v>
      </c>
      <c r="Q18" s="12">
        <f t="shared" si="1"/>
        <v>45</v>
      </c>
      <c r="R18" s="12" t="str">
        <f t="shared" si="2"/>
        <v>Darebin</v>
      </c>
      <c r="S18" s="11">
        <f t="shared" si="3"/>
        <v>59.884235614572688</v>
      </c>
    </row>
    <row r="19" spans="1:19" x14ac:dyDescent="0.45">
      <c r="A19" s="30"/>
      <c r="B19" s="18"/>
      <c r="C19" s="18" t="s">
        <v>82</v>
      </c>
      <c r="D19" s="18" t="s">
        <v>83</v>
      </c>
      <c r="E19" s="13"/>
      <c r="F19" s="13"/>
      <c r="M19" s="12">
        <v>14</v>
      </c>
      <c r="N19" s="12" t="s">
        <v>15</v>
      </c>
      <c r="O19" s="11">
        <f>VLOOKUP($M19,Data!$A$7:$T$86,6+$I$10*8-8+$I$6*2-2+Front!$I$8)</f>
        <v>35.731297282151864</v>
      </c>
      <c r="P19" s="11">
        <f t="shared" si="0"/>
        <v>35.731437282151866</v>
      </c>
      <c r="Q19" s="12">
        <f t="shared" si="1"/>
        <v>29</v>
      </c>
      <c r="R19" s="12" t="str">
        <f t="shared" si="2"/>
        <v>Banyule</v>
      </c>
      <c r="S19" s="11">
        <f t="shared" si="3"/>
        <v>57.419276817027452</v>
      </c>
    </row>
    <row r="20" spans="1:19" x14ac:dyDescent="0.45">
      <c r="A20" s="30"/>
      <c r="B20" s="18" t="str">
        <f>C14</f>
        <v>Greater Dandenong, Females</v>
      </c>
      <c r="C20" s="21">
        <f>C15</f>
        <v>41.451215758694978</v>
      </c>
      <c r="D20" s="21">
        <f>C16</f>
        <v>22.65312403816559</v>
      </c>
      <c r="E20" s="13"/>
      <c r="F20" s="13"/>
      <c r="M20" s="12">
        <v>15</v>
      </c>
      <c r="N20" s="12" t="s">
        <v>16</v>
      </c>
      <c r="O20" s="11">
        <f>VLOOKUP($M20,Data!$A$7:$T$86,6+$I$10*8-8+$I$6*2-2+Front!$I$8)</f>
        <v>18.092105263157894</v>
      </c>
      <c r="P20" s="11">
        <f t="shared" si="0"/>
        <v>18.092255263157895</v>
      </c>
      <c r="Q20" s="12">
        <f t="shared" si="1"/>
        <v>79</v>
      </c>
      <c r="R20" s="12" t="str">
        <f t="shared" si="2"/>
        <v>Maribyrnong</v>
      </c>
      <c r="S20" s="11">
        <f t="shared" si="3"/>
        <v>57.220995056274326</v>
      </c>
    </row>
    <row r="21" spans="1:19" x14ac:dyDescent="0.45">
      <c r="A21" s="30"/>
      <c r="B21" s="18" t="str">
        <f>F14</f>
        <v>Greater Dandenong, Males</v>
      </c>
      <c r="C21" s="21">
        <f>F15</f>
        <v>33.322059121964422</v>
      </c>
      <c r="D21" s="21">
        <f>F16</f>
        <v>23.608198606507475</v>
      </c>
      <c r="E21" s="13"/>
      <c r="F21" s="13"/>
      <c r="M21" s="12">
        <v>16</v>
      </c>
      <c r="N21" s="12" t="s">
        <v>17</v>
      </c>
      <c r="O21" s="11">
        <f>VLOOKUP($M21,Data!$A$7:$T$86,6+$I$10*8-8+$I$6*2-2+Front!$I$8)</f>
        <v>24.468922108575924</v>
      </c>
      <c r="P21" s="11">
        <f t="shared" si="0"/>
        <v>24.469082108575925</v>
      </c>
      <c r="Q21" s="12">
        <f t="shared" si="1"/>
        <v>71</v>
      </c>
      <c r="R21" s="12" t="str">
        <f t="shared" si="2"/>
        <v>Moonee Valley</v>
      </c>
      <c r="S21" s="11">
        <f t="shared" si="3"/>
        <v>57.049249630099339</v>
      </c>
    </row>
    <row r="22" spans="1:19" x14ac:dyDescent="0.45">
      <c r="A22" s="30"/>
      <c r="B22" s="13"/>
      <c r="C22" s="13"/>
      <c r="D22" s="13"/>
      <c r="E22" s="13"/>
      <c r="F22" s="13"/>
      <c r="M22" s="12">
        <v>17</v>
      </c>
      <c r="N22" s="12" t="s">
        <v>18</v>
      </c>
      <c r="O22" s="11">
        <f>VLOOKUP($M22,Data!$A$7:$T$86,6+$I$10*8-8+$I$6*2-2+Front!$I$8)</f>
        <v>27.344782034346103</v>
      </c>
      <c r="P22" s="11">
        <f t="shared" si="0"/>
        <v>27.344952034346104</v>
      </c>
      <c r="Q22" s="12">
        <f t="shared" si="1"/>
        <v>57</v>
      </c>
      <c r="R22" s="12" t="str">
        <f t="shared" si="2"/>
        <v>Kingston</v>
      </c>
      <c r="S22" s="11">
        <f t="shared" si="3"/>
        <v>55.445744251714402</v>
      </c>
    </row>
    <row r="23" spans="1:19" x14ac:dyDescent="0.45">
      <c r="A23" s="30"/>
      <c r="M23" s="12">
        <v>18</v>
      </c>
      <c r="N23" s="12" t="s">
        <v>19</v>
      </c>
      <c r="O23" s="11">
        <f>VLOOKUP($M23,Data!$A$7:$T$86,6+$I$10*8-8+$I$6*2-2+Front!$I$8)</f>
        <v>59.884235614572688</v>
      </c>
      <c r="P23" s="11">
        <f t="shared" si="0"/>
        <v>59.884415614572688</v>
      </c>
      <c r="Q23" s="12">
        <f t="shared" si="1"/>
        <v>13</v>
      </c>
      <c r="R23" s="12" t="str">
        <f t="shared" si="2"/>
        <v>Nillumbik</v>
      </c>
      <c r="S23" s="11">
        <f t="shared" si="3"/>
        <v>51.060769507371454</v>
      </c>
    </row>
    <row r="24" spans="1:19" x14ac:dyDescent="0.45">
      <c r="A24" s="30"/>
      <c r="M24" s="12">
        <v>19</v>
      </c>
      <c r="N24" s="12" t="s">
        <v>20</v>
      </c>
      <c r="O24" s="11">
        <f>VLOOKUP($M24,Data!$A$7:$T$86,6+$I$10*8-8+$I$6*2-2+Front!$I$8)</f>
        <v>24.343257443082312</v>
      </c>
      <c r="P24" s="11">
        <f t="shared" si="0"/>
        <v>24.343447443082312</v>
      </c>
      <c r="Q24" s="12">
        <f t="shared" si="1"/>
        <v>72</v>
      </c>
      <c r="R24" s="12" t="str">
        <f t="shared" si="2"/>
        <v>Hobsons Bay</v>
      </c>
      <c r="S24" s="11">
        <f t="shared" si="3"/>
        <v>49.849038614333388</v>
      </c>
    </row>
    <row r="25" spans="1:19" x14ac:dyDescent="0.45">
      <c r="A25" s="30"/>
      <c r="M25" s="12">
        <v>20</v>
      </c>
      <c r="N25" s="12" t="s">
        <v>21</v>
      </c>
      <c r="O25" s="11">
        <f>VLOOKUP($M25,Data!$A$7:$T$86,6+$I$10*8-8+$I$6*2-2+Front!$I$8)</f>
        <v>32.763386915122354</v>
      </c>
      <c r="P25" s="11">
        <f t="shared" si="0"/>
        <v>32.763586915122353</v>
      </c>
      <c r="Q25" s="12">
        <f t="shared" si="1"/>
        <v>37</v>
      </c>
      <c r="R25" s="12" t="str">
        <f t="shared" si="2"/>
        <v>Maroondah</v>
      </c>
      <c r="S25" s="11">
        <f t="shared" si="3"/>
        <v>49.458064516129028</v>
      </c>
    </row>
    <row r="26" spans="1:19" x14ac:dyDescent="0.45">
      <c r="A26" s="30"/>
      <c r="M26" s="12">
        <v>21</v>
      </c>
      <c r="N26" s="12" t="s">
        <v>22</v>
      </c>
      <c r="O26" s="11">
        <f>VLOOKUP($M26,Data!$A$7:$T$86,6+$I$10*8-8+$I$6*2-2+Front!$I$8)</f>
        <v>20.454545454545457</v>
      </c>
      <c r="P26" s="11">
        <f t="shared" si="0"/>
        <v>20.454755454545456</v>
      </c>
      <c r="Q26" s="12">
        <f t="shared" si="1"/>
        <v>78</v>
      </c>
      <c r="R26" s="12" t="str">
        <f t="shared" si="2"/>
        <v>Surf Coast</v>
      </c>
      <c r="S26" s="11">
        <f t="shared" si="3"/>
        <v>48.478488982161593</v>
      </c>
    </row>
    <row r="27" spans="1:19" x14ac:dyDescent="0.45">
      <c r="A27" s="30"/>
      <c r="M27" s="12">
        <v>22</v>
      </c>
      <c r="N27" s="12" t="s">
        <v>23</v>
      </c>
      <c r="O27" s="11">
        <f>VLOOKUP($M27,Data!$A$7:$T$86,6+$I$10*8-8+$I$6*2-2+Front!$I$8)</f>
        <v>65.874199491183433</v>
      </c>
      <c r="P27" s="11">
        <f t="shared" si="0"/>
        <v>65.874419491183431</v>
      </c>
      <c r="Q27" s="12">
        <f t="shared" si="1"/>
        <v>5</v>
      </c>
      <c r="R27" s="12" t="str">
        <f t="shared" si="2"/>
        <v>Knox</v>
      </c>
      <c r="S27" s="11">
        <f t="shared" si="3"/>
        <v>47.595682041216882</v>
      </c>
    </row>
    <row r="28" spans="1:19" x14ac:dyDescent="0.45">
      <c r="A28" s="30"/>
      <c r="M28" s="12">
        <v>23</v>
      </c>
      <c r="N28" s="12" t="s">
        <v>24</v>
      </c>
      <c r="O28" s="11">
        <f>VLOOKUP($M28,Data!$A$7:$T$86,6+$I$10*8-8+$I$6*2-2+Front!$I$8)</f>
        <v>23.357664233576642</v>
      </c>
      <c r="P28" s="11">
        <f t="shared" si="0"/>
        <v>23.357894233576641</v>
      </c>
      <c r="Q28" s="12">
        <f t="shared" si="1"/>
        <v>74</v>
      </c>
      <c r="R28" s="12" t="str">
        <f t="shared" si="2"/>
        <v>Wyndham</v>
      </c>
      <c r="S28" s="11">
        <f t="shared" si="3"/>
        <v>46.753050508103208</v>
      </c>
    </row>
    <row r="29" spans="1:19" x14ac:dyDescent="0.45">
      <c r="A29" s="30"/>
      <c r="M29" s="12">
        <v>24</v>
      </c>
      <c r="N29" s="12" t="s">
        <v>25</v>
      </c>
      <c r="O29" s="11">
        <f>VLOOKUP($M29,Data!$A$7:$T$86,6+$I$10*8-8+$I$6*2-2+Front!$I$8)</f>
        <v>27.821939586645467</v>
      </c>
      <c r="P29" s="11">
        <f t="shared" si="0"/>
        <v>27.822179586645468</v>
      </c>
      <c r="Q29" s="12">
        <f t="shared" si="1"/>
        <v>56</v>
      </c>
      <c r="R29" s="12" t="str">
        <f t="shared" si="2"/>
        <v>Whittlesea</v>
      </c>
      <c r="S29" s="11">
        <f t="shared" si="3"/>
        <v>41.992080079199205</v>
      </c>
    </row>
    <row r="30" spans="1:19" x14ac:dyDescent="0.45">
      <c r="M30" s="12">
        <v>25</v>
      </c>
      <c r="N30" s="12" t="s">
        <v>26</v>
      </c>
      <c r="O30" s="11">
        <f>VLOOKUP($M30,Data!$A$7:$T$86,6+$I$10*8-8+$I$6*2-2+Front!$I$8)</f>
        <v>32.490487295937157</v>
      </c>
      <c r="P30" s="11">
        <f t="shared" si="0"/>
        <v>32.490737295937159</v>
      </c>
      <c r="Q30" s="12">
        <f t="shared" si="1"/>
        <v>39</v>
      </c>
      <c r="R30" s="12" t="str">
        <f t="shared" si="2"/>
        <v>Greater Dandenong</v>
      </c>
      <c r="S30" s="11">
        <f t="shared" si="3"/>
        <v>41.451215758694978</v>
      </c>
    </row>
    <row r="31" spans="1:19" x14ac:dyDescent="0.45">
      <c r="M31" s="12">
        <v>26</v>
      </c>
      <c r="N31" s="12" t="s">
        <v>27</v>
      </c>
      <c r="O31" s="11">
        <f>VLOOKUP($M31,Data!$A$7:$T$86,6+$I$10*8-8+$I$6*2-2+Front!$I$8)</f>
        <v>41.451215758694978</v>
      </c>
      <c r="P31" s="11">
        <f t="shared" si="0"/>
        <v>41.451475758694976</v>
      </c>
      <c r="Q31" s="12">
        <f t="shared" si="1"/>
        <v>25</v>
      </c>
      <c r="R31" s="12" t="str">
        <f t="shared" si="2"/>
        <v>Greater Geelong</v>
      </c>
      <c r="S31" s="11">
        <f t="shared" si="3"/>
        <v>41.304119377889869</v>
      </c>
    </row>
    <row r="32" spans="1:19" x14ac:dyDescent="0.45">
      <c r="M32" s="12">
        <v>27</v>
      </c>
      <c r="N32" s="12" t="s">
        <v>28</v>
      </c>
      <c r="O32" s="11">
        <f>VLOOKUP($M32,Data!$A$7:$T$86,6+$I$10*8-8+$I$6*2-2+Front!$I$8)</f>
        <v>41.304119377889869</v>
      </c>
      <c r="P32" s="11">
        <f t="shared" si="0"/>
        <v>41.304389377889869</v>
      </c>
      <c r="Q32" s="12">
        <f t="shared" si="1"/>
        <v>26</v>
      </c>
      <c r="R32" s="12" t="str">
        <f t="shared" si="2"/>
        <v>Brimbank</v>
      </c>
      <c r="S32" s="11">
        <f t="shared" si="3"/>
        <v>39.616700889801507</v>
      </c>
    </row>
    <row r="33" spans="13:19" x14ac:dyDescent="0.45">
      <c r="M33" s="12">
        <v>28</v>
      </c>
      <c r="N33" s="12" t="s">
        <v>29</v>
      </c>
      <c r="O33" s="11">
        <f>VLOOKUP($M33,Data!$A$7:$T$86,6+$I$10*8-8+$I$6*2-2+Front!$I$8)</f>
        <v>29.427312775330392</v>
      </c>
      <c r="P33" s="11">
        <f t="shared" si="0"/>
        <v>29.427592775330393</v>
      </c>
      <c r="Q33" s="12">
        <f t="shared" si="1"/>
        <v>48</v>
      </c>
      <c r="R33" s="12" t="str">
        <f t="shared" si="2"/>
        <v>Macedon Ranges</v>
      </c>
      <c r="S33" s="11">
        <f t="shared" si="3"/>
        <v>38.190517616354938</v>
      </c>
    </row>
    <row r="34" spans="13:19" x14ac:dyDescent="0.45">
      <c r="M34" s="12">
        <v>29</v>
      </c>
      <c r="N34" s="12" t="s">
        <v>30</v>
      </c>
      <c r="O34" s="11">
        <f>VLOOKUP($M34,Data!$A$7:$T$86,6+$I$10*8-8+$I$6*2-2+Front!$I$8)</f>
        <v>29.046898638426626</v>
      </c>
      <c r="P34" s="11">
        <f t="shared" si="0"/>
        <v>29.047188638426626</v>
      </c>
      <c r="Q34" s="12">
        <f t="shared" si="1"/>
        <v>51</v>
      </c>
      <c r="R34" s="12" t="str">
        <f t="shared" si="2"/>
        <v>Casey</v>
      </c>
      <c r="S34" s="11">
        <f t="shared" si="3"/>
        <v>35.731297282151864</v>
      </c>
    </row>
    <row r="35" spans="13:19" x14ac:dyDescent="0.45">
      <c r="M35" s="12">
        <v>30</v>
      </c>
      <c r="N35" s="12" t="s">
        <v>31</v>
      </c>
      <c r="O35" s="11">
        <f>VLOOKUP($M35,Data!$A$7:$T$86,6+$I$10*8-8+$I$6*2-2+Front!$I$8)</f>
        <v>32.362459546925564</v>
      </c>
      <c r="P35" s="11">
        <f t="shared" si="0"/>
        <v>32.362759546925567</v>
      </c>
      <c r="Q35" s="12">
        <f t="shared" si="1"/>
        <v>41</v>
      </c>
      <c r="R35" s="12" t="str">
        <f t="shared" si="2"/>
        <v>Hume</v>
      </c>
      <c r="S35" s="11">
        <f t="shared" si="3"/>
        <v>35.707925200356186</v>
      </c>
    </row>
    <row r="36" spans="13:19" x14ac:dyDescent="0.45">
      <c r="M36" s="12">
        <v>31</v>
      </c>
      <c r="N36" s="12" t="s">
        <v>32</v>
      </c>
      <c r="O36" s="11">
        <f>VLOOKUP($M36,Data!$A$7:$T$86,6+$I$10*8-8+$I$6*2-2+Front!$I$8)</f>
        <v>49.849038614333388</v>
      </c>
      <c r="P36" s="11">
        <f t="shared" si="0"/>
        <v>49.849348614333387</v>
      </c>
      <c r="Q36" s="12">
        <f t="shared" si="1"/>
        <v>19</v>
      </c>
      <c r="R36" s="12" t="str">
        <f t="shared" si="2"/>
        <v>Melton</v>
      </c>
      <c r="S36" s="11">
        <f t="shared" si="3"/>
        <v>35.546553144740457</v>
      </c>
    </row>
    <row r="37" spans="13:19" x14ac:dyDescent="0.45">
      <c r="M37" s="12">
        <v>32</v>
      </c>
      <c r="N37" s="12" t="s">
        <v>33</v>
      </c>
      <c r="O37" s="11">
        <f>VLOOKUP($M37,Data!$A$7:$T$86,6+$I$10*8-8+$I$6*2-2+Front!$I$8)</f>
        <v>27.972027972027973</v>
      </c>
      <c r="P37" s="11">
        <f t="shared" si="0"/>
        <v>27.972347972027972</v>
      </c>
      <c r="Q37" s="12">
        <f t="shared" si="1"/>
        <v>55</v>
      </c>
      <c r="R37" s="12" t="str">
        <f t="shared" si="2"/>
        <v>Buloke</v>
      </c>
      <c r="S37" s="11">
        <f t="shared" si="3"/>
        <v>35.507246376811594</v>
      </c>
    </row>
    <row r="38" spans="13:19" x14ac:dyDescent="0.45">
      <c r="M38" s="12">
        <v>33</v>
      </c>
      <c r="N38" s="12" t="s">
        <v>34</v>
      </c>
      <c r="O38" s="11">
        <f>VLOOKUP($M38,Data!$A$7:$T$86,6+$I$10*8-8+$I$6*2-2+Front!$I$8)</f>
        <v>35.707925200356186</v>
      </c>
      <c r="P38" s="11">
        <f t="shared" si="0"/>
        <v>35.708255200356184</v>
      </c>
      <c r="Q38" s="12">
        <f t="shared" si="1"/>
        <v>30</v>
      </c>
      <c r="R38" s="12" t="str">
        <f t="shared" si="2"/>
        <v>Yarra Ranges</v>
      </c>
      <c r="S38" s="11">
        <f t="shared" si="3"/>
        <v>35.355626876488252</v>
      </c>
    </row>
    <row r="39" spans="13:19" x14ac:dyDescent="0.45">
      <c r="M39" s="12">
        <v>34</v>
      </c>
      <c r="N39" s="12" t="s">
        <v>35</v>
      </c>
      <c r="O39" s="11">
        <f>VLOOKUP($M39,Data!$A$7:$T$86,6+$I$10*8-8+$I$6*2-2+Front!$I$8)</f>
        <v>32.465753424657535</v>
      </c>
      <c r="P39" s="11">
        <f t="shared" si="0"/>
        <v>32.466093424657537</v>
      </c>
      <c r="Q39" s="12">
        <f t="shared" si="1"/>
        <v>40</v>
      </c>
      <c r="R39" s="12" t="str">
        <f t="shared" si="2"/>
        <v>Ballarat</v>
      </c>
      <c r="S39" s="11">
        <f t="shared" si="3"/>
        <v>35.198878123406423</v>
      </c>
    </row>
    <row r="40" spans="13:19" x14ac:dyDescent="0.45">
      <c r="M40" s="12">
        <v>35</v>
      </c>
      <c r="N40" s="12" t="s">
        <v>80</v>
      </c>
      <c r="O40" s="11">
        <f>VLOOKUP($M40,Data!$A$7:$T$86,6+$I$10*8-8+$I$6*2-2+Front!$I$8)</f>
        <v>55.445744251714402</v>
      </c>
      <c r="P40" s="11">
        <f t="shared" si="0"/>
        <v>55.446094251714399</v>
      </c>
      <c r="Q40" s="12">
        <f t="shared" si="1"/>
        <v>17</v>
      </c>
      <c r="R40" s="12" t="str">
        <f t="shared" si="2"/>
        <v>Mornington Peninsula</v>
      </c>
      <c r="S40" s="11">
        <f t="shared" si="3"/>
        <v>34.330175913396481</v>
      </c>
    </row>
    <row r="41" spans="13:19" x14ac:dyDescent="0.45">
      <c r="M41" s="12">
        <v>36</v>
      </c>
      <c r="N41" s="12" t="s">
        <v>36</v>
      </c>
      <c r="O41" s="11">
        <f>VLOOKUP($M41,Data!$A$7:$T$86,6+$I$10*8-8+$I$6*2-2+Front!$I$8)</f>
        <v>47.595682041216882</v>
      </c>
      <c r="P41" s="11">
        <f t="shared" si="0"/>
        <v>47.596042041216883</v>
      </c>
      <c r="Q41" s="12">
        <f t="shared" si="1"/>
        <v>22</v>
      </c>
      <c r="R41" s="12" t="str">
        <f t="shared" si="2"/>
        <v>Warrnambool</v>
      </c>
      <c r="S41" s="11">
        <f t="shared" si="3"/>
        <v>33.377366798767063</v>
      </c>
    </row>
    <row r="42" spans="13:19" x14ac:dyDescent="0.45">
      <c r="M42" s="12">
        <v>37</v>
      </c>
      <c r="N42" s="12" t="s">
        <v>81</v>
      </c>
      <c r="O42" s="11">
        <f>VLOOKUP($M42,Data!$A$7:$T$86,6+$I$10*8-8+$I$6*2-2+Front!$I$8)</f>
        <v>23.040380047505938</v>
      </c>
      <c r="P42" s="11">
        <f t="shared" si="0"/>
        <v>23.040750047505938</v>
      </c>
      <c r="Q42" s="12">
        <f t="shared" si="1"/>
        <v>75</v>
      </c>
      <c r="R42" s="12" t="str">
        <f t="shared" si="2"/>
        <v>Frankston</v>
      </c>
      <c r="S42" s="11">
        <f t="shared" si="3"/>
        <v>32.763386915122354</v>
      </c>
    </row>
    <row r="43" spans="13:19" x14ac:dyDescent="0.45">
      <c r="M43" s="12">
        <v>38</v>
      </c>
      <c r="N43" s="12" t="s">
        <v>37</v>
      </c>
      <c r="O43" s="11">
        <f>VLOOKUP($M43,Data!$A$7:$T$86,6+$I$10*8-8+$I$6*2-2+Front!$I$8)</f>
        <v>26.807228915662652</v>
      </c>
      <c r="P43" s="11">
        <f t="shared" si="0"/>
        <v>26.807608915662652</v>
      </c>
      <c r="Q43" s="12">
        <f t="shared" si="1"/>
        <v>60</v>
      </c>
      <c r="R43" s="12" t="str">
        <f t="shared" si="2"/>
        <v>West Wimmera</v>
      </c>
      <c r="S43" s="11">
        <f t="shared" si="3"/>
        <v>32.584269662921351</v>
      </c>
    </row>
    <row r="44" spans="13:19" x14ac:dyDescent="0.45">
      <c r="M44" s="12">
        <v>39</v>
      </c>
      <c r="N44" s="12" t="s">
        <v>38</v>
      </c>
      <c r="O44" s="11">
        <f>VLOOKUP($M44,Data!$A$7:$T$86,6+$I$10*8-8+$I$6*2-2+Front!$I$8)</f>
        <v>38.190517616354938</v>
      </c>
      <c r="P44" s="11">
        <f t="shared" si="0"/>
        <v>38.190907616354941</v>
      </c>
      <c r="Q44" s="12">
        <f t="shared" si="1"/>
        <v>28</v>
      </c>
      <c r="R44" s="12" t="str">
        <f t="shared" si="2"/>
        <v>Greater Bendigo</v>
      </c>
      <c r="S44" s="11">
        <f t="shared" si="3"/>
        <v>32.490487295937157</v>
      </c>
    </row>
    <row r="45" spans="13:19" x14ac:dyDescent="0.45">
      <c r="M45" s="12">
        <v>40</v>
      </c>
      <c r="N45" s="12" t="s">
        <v>39</v>
      </c>
      <c r="O45" s="11">
        <f>VLOOKUP($M45,Data!$A$7:$T$86,6+$I$10*8-8+$I$6*2-2+Front!$I$8)</f>
        <v>63.288321709452447</v>
      </c>
      <c r="P45" s="11">
        <f t="shared" si="0"/>
        <v>63.288721709452446</v>
      </c>
      <c r="Q45" s="12">
        <f t="shared" si="1"/>
        <v>8</v>
      </c>
      <c r="R45" s="12" t="str">
        <f t="shared" si="2"/>
        <v>Indigo</v>
      </c>
      <c r="S45" s="11">
        <f t="shared" si="3"/>
        <v>32.465753424657535</v>
      </c>
    </row>
    <row r="46" spans="13:19" x14ac:dyDescent="0.45">
      <c r="M46" s="12">
        <v>41</v>
      </c>
      <c r="N46" s="12" t="s">
        <v>40</v>
      </c>
      <c r="O46" s="11">
        <f>VLOOKUP($M46,Data!$A$7:$T$86,6+$I$10*8-8+$I$6*2-2+Front!$I$8)</f>
        <v>29.139072847682119</v>
      </c>
      <c r="P46" s="11">
        <f t="shared" si="0"/>
        <v>29.139482847682117</v>
      </c>
      <c r="Q46" s="12">
        <f t="shared" si="1"/>
        <v>50</v>
      </c>
      <c r="R46" s="12" t="str">
        <f t="shared" si="2"/>
        <v>Hindmarsh</v>
      </c>
      <c r="S46" s="11">
        <f t="shared" si="3"/>
        <v>32.362459546925564</v>
      </c>
    </row>
    <row r="47" spans="13:19" x14ac:dyDescent="0.45">
      <c r="M47" s="12">
        <v>42</v>
      </c>
      <c r="N47" s="12" t="s">
        <v>41</v>
      </c>
      <c r="O47" s="11">
        <f>VLOOKUP($M47,Data!$A$7:$T$86,6+$I$10*8-8+$I$6*2-2+Front!$I$8)</f>
        <v>57.220995056274326</v>
      </c>
      <c r="P47" s="11">
        <f t="shared" si="0"/>
        <v>57.221415056274324</v>
      </c>
      <c r="Q47" s="12">
        <f t="shared" si="1"/>
        <v>15</v>
      </c>
      <c r="R47" s="12" t="str">
        <f t="shared" si="2"/>
        <v>Wangaratta</v>
      </c>
      <c r="S47" s="11">
        <f t="shared" si="3"/>
        <v>32.341772151898738</v>
      </c>
    </row>
    <row r="48" spans="13:19" x14ac:dyDescent="0.45">
      <c r="M48" s="12">
        <v>43</v>
      </c>
      <c r="N48" s="12" t="s">
        <v>42</v>
      </c>
      <c r="O48" s="11">
        <f>VLOOKUP($M48,Data!$A$7:$T$86,6+$I$10*8-8+$I$6*2-2+Front!$I$8)</f>
        <v>49.458064516129028</v>
      </c>
      <c r="P48" s="11">
        <f t="shared" si="0"/>
        <v>49.458494516129029</v>
      </c>
      <c r="Q48" s="12">
        <f t="shared" si="1"/>
        <v>20</v>
      </c>
      <c r="R48" s="12" t="str">
        <f t="shared" si="2"/>
        <v>Mount Alexander</v>
      </c>
      <c r="S48" s="11">
        <f t="shared" si="3"/>
        <v>32.2663252240717</v>
      </c>
    </row>
    <row r="49" spans="13:19" x14ac:dyDescent="0.45">
      <c r="M49" s="12">
        <v>44</v>
      </c>
      <c r="N49" s="12" t="s">
        <v>43</v>
      </c>
      <c r="O49" s="11">
        <f>VLOOKUP($M49,Data!$A$7:$T$86,6+$I$10*8-8+$I$6*2-2+Front!$I$8)</f>
        <v>68.313567991512897</v>
      </c>
      <c r="P49" s="11">
        <f t="shared" si="0"/>
        <v>68.314007991512895</v>
      </c>
      <c r="Q49" s="12">
        <f t="shared" si="1"/>
        <v>3</v>
      </c>
      <c r="R49" s="12" t="str">
        <f t="shared" si="2"/>
        <v>Alpine</v>
      </c>
      <c r="S49" s="11">
        <f t="shared" si="3"/>
        <v>32.20338983050847</v>
      </c>
    </row>
    <row r="50" spans="13:19" x14ac:dyDescent="0.45">
      <c r="M50" s="12">
        <v>45</v>
      </c>
      <c r="N50" s="12" t="s">
        <v>44</v>
      </c>
      <c r="O50" s="11">
        <f>VLOOKUP($M50,Data!$A$7:$T$86,6+$I$10*8-8+$I$6*2-2+Front!$I$8)</f>
        <v>35.546553144740457</v>
      </c>
      <c r="P50" s="11">
        <f t="shared" si="0"/>
        <v>35.547003144740458</v>
      </c>
      <c r="Q50" s="12">
        <f t="shared" si="1"/>
        <v>31</v>
      </c>
      <c r="R50" s="12" t="str">
        <f t="shared" si="2"/>
        <v>Cardinia</v>
      </c>
      <c r="S50" s="11">
        <f t="shared" si="3"/>
        <v>31.50232318017553</v>
      </c>
    </row>
    <row r="51" spans="13:19" x14ac:dyDescent="0.45">
      <c r="M51" s="12">
        <v>46</v>
      </c>
      <c r="N51" s="12" t="s">
        <v>45</v>
      </c>
      <c r="O51" s="11">
        <f>VLOOKUP($M51,Data!$A$7:$T$86,6+$I$10*8-8+$I$6*2-2+Front!$I$8)</f>
        <v>25.188262788886</v>
      </c>
      <c r="P51" s="11">
        <f t="shared" si="0"/>
        <v>25.188722788886</v>
      </c>
      <c r="Q51" s="12">
        <f t="shared" si="1"/>
        <v>69</v>
      </c>
      <c r="R51" s="12" t="str">
        <f t="shared" si="2"/>
        <v>Moyne</v>
      </c>
      <c r="S51" s="11">
        <f t="shared" si="3"/>
        <v>30.066815144766146</v>
      </c>
    </row>
    <row r="52" spans="13:19" x14ac:dyDescent="0.45">
      <c r="M52" s="12">
        <v>47</v>
      </c>
      <c r="N52" s="12" t="s">
        <v>46</v>
      </c>
      <c r="O52" s="11">
        <f>VLOOKUP($M52,Data!$A$7:$T$86,6+$I$10*8-8+$I$6*2-2+Front!$I$8)</f>
        <v>25.839578129336665</v>
      </c>
      <c r="P52" s="11">
        <f t="shared" si="0"/>
        <v>25.840048129336665</v>
      </c>
      <c r="Q52" s="12">
        <f t="shared" si="1"/>
        <v>66</v>
      </c>
      <c r="R52" s="12" t="str">
        <f t="shared" si="2"/>
        <v>Southern Grampians</v>
      </c>
      <c r="S52" s="11">
        <f t="shared" si="3"/>
        <v>29.506172839506174</v>
      </c>
    </row>
    <row r="53" spans="13:19" x14ac:dyDescent="0.45">
      <c r="M53" s="12">
        <v>48</v>
      </c>
      <c r="N53" s="12" t="s">
        <v>47</v>
      </c>
      <c r="O53" s="11">
        <f>VLOOKUP($M53,Data!$A$7:$T$86,6+$I$10*8-8+$I$6*2-2+Front!$I$8)</f>
        <v>25.177533892834088</v>
      </c>
      <c r="P53" s="11">
        <f t="shared" si="0"/>
        <v>25.178013892834088</v>
      </c>
      <c r="Q53" s="12">
        <f t="shared" si="1"/>
        <v>70</v>
      </c>
      <c r="R53" s="12" t="str">
        <f t="shared" si="2"/>
        <v>Greater Shepparton</v>
      </c>
      <c r="S53" s="11">
        <f t="shared" si="3"/>
        <v>29.427312775330392</v>
      </c>
    </row>
    <row r="54" spans="13:19" x14ac:dyDescent="0.45">
      <c r="M54" s="12">
        <v>49</v>
      </c>
      <c r="N54" s="12" t="s">
        <v>48</v>
      </c>
      <c r="O54" s="11">
        <f>VLOOKUP($M54,Data!$A$7:$T$86,6+$I$10*8-8+$I$6*2-2+Front!$I$8)</f>
        <v>65.682629387269486</v>
      </c>
      <c r="P54" s="11">
        <f t="shared" si="0"/>
        <v>65.683119387269485</v>
      </c>
      <c r="Q54" s="12">
        <f t="shared" si="1"/>
        <v>6</v>
      </c>
      <c r="R54" s="12" t="str">
        <f t="shared" si="2"/>
        <v>Bass Coast</v>
      </c>
      <c r="S54" s="11">
        <f t="shared" si="3"/>
        <v>29.16224814422057</v>
      </c>
    </row>
    <row r="55" spans="13:19" x14ac:dyDescent="0.45">
      <c r="M55" s="12">
        <v>50</v>
      </c>
      <c r="N55" s="12" t="s">
        <v>49</v>
      </c>
      <c r="O55" s="11">
        <f>VLOOKUP($M55,Data!$A$7:$T$86,6+$I$10*8-8+$I$6*2-2+Front!$I$8)</f>
        <v>57.049249630099339</v>
      </c>
      <c r="P55" s="11">
        <f t="shared" si="0"/>
        <v>57.049749630099342</v>
      </c>
      <c r="Q55" s="12">
        <f t="shared" si="1"/>
        <v>16</v>
      </c>
      <c r="R55" s="12" t="str">
        <f t="shared" si="2"/>
        <v>Mansfield</v>
      </c>
      <c r="S55" s="11">
        <f t="shared" si="3"/>
        <v>29.139072847682119</v>
      </c>
    </row>
    <row r="56" spans="13:19" x14ac:dyDescent="0.45">
      <c r="M56" s="12">
        <v>51</v>
      </c>
      <c r="N56" s="12" t="s">
        <v>50</v>
      </c>
      <c r="O56" s="11">
        <f>VLOOKUP($M56,Data!$A$7:$T$86,6+$I$10*8-8+$I$6*2-2+Front!$I$8)</f>
        <v>28.542345276872965</v>
      </c>
      <c r="P56" s="11">
        <f t="shared" si="0"/>
        <v>28.542855276872963</v>
      </c>
      <c r="Q56" s="12">
        <f t="shared" si="1"/>
        <v>54</v>
      </c>
      <c r="R56" s="12" t="str">
        <f t="shared" si="2"/>
        <v>Hepburn</v>
      </c>
      <c r="S56" s="11">
        <f t="shared" si="3"/>
        <v>29.046898638426626</v>
      </c>
    </row>
    <row r="57" spans="13:19" x14ac:dyDescent="0.45">
      <c r="M57" s="12">
        <v>52</v>
      </c>
      <c r="N57" s="12" t="s">
        <v>51</v>
      </c>
      <c r="O57" s="11">
        <f>VLOOKUP($M57,Data!$A$7:$T$86,6+$I$10*8-8+$I$6*2-2+Front!$I$8)</f>
        <v>60.18894811843564</v>
      </c>
      <c r="P57" s="11">
        <f t="shared" si="0"/>
        <v>60.189468118435641</v>
      </c>
      <c r="Q57" s="12">
        <f t="shared" si="1"/>
        <v>12</v>
      </c>
      <c r="R57" s="12" t="str">
        <f t="shared" si="2"/>
        <v>Towong</v>
      </c>
      <c r="S57" s="11">
        <f t="shared" si="3"/>
        <v>28.691983122362867</v>
      </c>
    </row>
    <row r="58" spans="13:19" x14ac:dyDescent="0.45">
      <c r="M58" s="12">
        <v>53</v>
      </c>
      <c r="N58" s="12" t="s">
        <v>52</v>
      </c>
      <c r="O58" s="11">
        <f>VLOOKUP($M58,Data!$A$7:$T$86,6+$I$10*8-8+$I$6*2-2+Front!$I$8)</f>
        <v>34.330175913396481</v>
      </c>
      <c r="P58" s="11">
        <f t="shared" si="0"/>
        <v>34.330705913396478</v>
      </c>
      <c r="Q58" s="12">
        <f t="shared" si="1"/>
        <v>35</v>
      </c>
      <c r="R58" s="12" t="str">
        <f t="shared" si="2"/>
        <v>Baw Baw</v>
      </c>
      <c r="S58" s="11">
        <f t="shared" si="3"/>
        <v>28.632251197445452</v>
      </c>
    </row>
    <row r="59" spans="13:19" x14ac:dyDescent="0.45">
      <c r="M59" s="12">
        <v>54</v>
      </c>
      <c r="N59" s="12" t="s">
        <v>53</v>
      </c>
      <c r="O59" s="11">
        <f>VLOOKUP($M59,Data!$A$7:$T$86,6+$I$10*8-8+$I$6*2-2+Front!$I$8)</f>
        <v>32.2663252240717</v>
      </c>
      <c r="P59" s="11">
        <f t="shared" si="0"/>
        <v>32.266865224071701</v>
      </c>
      <c r="Q59" s="12">
        <f t="shared" si="1"/>
        <v>43</v>
      </c>
      <c r="R59" s="12" t="str">
        <f t="shared" si="2"/>
        <v>Moorabool</v>
      </c>
      <c r="S59" s="11">
        <f t="shared" si="3"/>
        <v>28.542345276872965</v>
      </c>
    </row>
    <row r="60" spans="13:19" x14ac:dyDescent="0.45">
      <c r="M60" s="12">
        <v>55</v>
      </c>
      <c r="N60" s="12" t="s">
        <v>54</v>
      </c>
      <c r="O60" s="11">
        <f>VLOOKUP($M60,Data!$A$7:$T$86,6+$I$10*8-8+$I$6*2-2+Front!$I$8)</f>
        <v>30.066815144766146</v>
      </c>
      <c r="P60" s="11">
        <f t="shared" si="0"/>
        <v>30.067365144766146</v>
      </c>
      <c r="Q60" s="12">
        <f t="shared" si="1"/>
        <v>46</v>
      </c>
      <c r="R60" s="12" t="str">
        <f t="shared" si="2"/>
        <v>Horsham</v>
      </c>
      <c r="S60" s="11">
        <f t="shared" si="3"/>
        <v>27.972027972027973</v>
      </c>
    </row>
    <row r="61" spans="13:19" x14ac:dyDescent="0.45">
      <c r="M61" s="12">
        <v>56</v>
      </c>
      <c r="N61" s="12" t="s">
        <v>55</v>
      </c>
      <c r="O61" s="11">
        <f>VLOOKUP($M61,Data!$A$7:$T$86,6+$I$10*8-8+$I$6*2-2+Front!$I$8)</f>
        <v>25.454545454545453</v>
      </c>
      <c r="P61" s="11">
        <f t="shared" si="0"/>
        <v>25.455105454545453</v>
      </c>
      <c r="Q61" s="12">
        <f t="shared" si="1"/>
        <v>68</v>
      </c>
      <c r="R61" s="12" t="str">
        <f t="shared" si="2"/>
        <v>Golden Plains</v>
      </c>
      <c r="S61" s="11">
        <f t="shared" si="3"/>
        <v>27.821939586645467</v>
      </c>
    </row>
    <row r="62" spans="13:19" x14ac:dyDescent="0.45">
      <c r="M62" s="12">
        <v>57</v>
      </c>
      <c r="N62" s="12" t="s">
        <v>56</v>
      </c>
      <c r="O62" s="11">
        <f>VLOOKUP($M62,Data!$A$7:$T$86,6+$I$10*8-8+$I$6*2-2+Front!$I$8)</f>
        <v>51.060769507371454</v>
      </c>
      <c r="P62" s="11">
        <f t="shared" si="0"/>
        <v>51.061339507371457</v>
      </c>
      <c r="Q62" s="12">
        <f t="shared" si="1"/>
        <v>18</v>
      </c>
      <c r="R62" s="12" t="str">
        <f t="shared" si="2"/>
        <v>Corangamite</v>
      </c>
      <c r="S62" s="11">
        <f t="shared" si="3"/>
        <v>27.344782034346103</v>
      </c>
    </row>
    <row r="63" spans="13:19" x14ac:dyDescent="0.45">
      <c r="M63" s="12">
        <v>58</v>
      </c>
      <c r="N63" s="12" t="s">
        <v>57</v>
      </c>
      <c r="O63" s="11">
        <f>VLOOKUP($M63,Data!$A$7:$T$86,6+$I$10*8-8+$I$6*2-2+Front!$I$8)</f>
        <v>22.904191616766468</v>
      </c>
      <c r="P63" s="11">
        <f t="shared" si="0"/>
        <v>22.904771616766467</v>
      </c>
      <c r="Q63" s="12">
        <f t="shared" si="1"/>
        <v>76</v>
      </c>
      <c r="R63" s="12" t="str">
        <f t="shared" si="2"/>
        <v>Yarriambiack</v>
      </c>
      <c r="S63" s="11">
        <f t="shared" si="3"/>
        <v>27.210884353741498</v>
      </c>
    </row>
    <row r="64" spans="13:19" x14ac:dyDescent="0.45">
      <c r="M64" s="12">
        <v>59</v>
      </c>
      <c r="N64" s="12" t="s">
        <v>58</v>
      </c>
      <c r="O64" s="11">
        <f>VLOOKUP($M64,Data!$A$7:$T$86,6+$I$10*8-8+$I$6*2-2+Front!$I$8)</f>
        <v>60.96455070074196</v>
      </c>
      <c r="P64" s="11">
        <f t="shared" si="0"/>
        <v>60.965140700741962</v>
      </c>
      <c r="Q64" s="12">
        <f t="shared" si="1"/>
        <v>11</v>
      </c>
      <c r="R64" s="12" t="str">
        <f t="shared" si="2"/>
        <v>Wellington</v>
      </c>
      <c r="S64" s="11">
        <f t="shared" si="3"/>
        <v>26.902509255450429</v>
      </c>
    </row>
    <row r="65" spans="13:19" x14ac:dyDescent="0.45">
      <c r="M65" s="12">
        <v>60</v>
      </c>
      <c r="N65" s="12" t="s">
        <v>59</v>
      </c>
      <c r="O65" s="11">
        <f>VLOOKUP($M65,Data!$A$7:$T$86,6+$I$10*8-8+$I$6*2-2+Front!$I$8)</f>
        <v>21.003134796238246</v>
      </c>
      <c r="P65" s="11">
        <f t="shared" si="0"/>
        <v>21.003734796238245</v>
      </c>
      <c r="Q65" s="12">
        <f t="shared" si="1"/>
        <v>77</v>
      </c>
      <c r="R65" s="12" t="str">
        <f t="shared" si="2"/>
        <v>Loddon</v>
      </c>
      <c r="S65" s="11">
        <f t="shared" si="3"/>
        <v>26.807228915662652</v>
      </c>
    </row>
    <row r="66" spans="13:19" x14ac:dyDescent="0.45">
      <c r="M66" s="12">
        <v>61</v>
      </c>
      <c r="N66" s="12" t="s">
        <v>60</v>
      </c>
      <c r="O66" s="11">
        <f>VLOOKUP($M66,Data!$A$7:$T$86,6+$I$10*8-8+$I$6*2-2+Front!$I$8)</f>
        <v>61.971830985915489</v>
      </c>
      <c r="P66" s="11">
        <f t="shared" si="0"/>
        <v>61.97244098591549</v>
      </c>
      <c r="Q66" s="12">
        <f t="shared" si="1"/>
        <v>9</v>
      </c>
      <c r="R66" s="12" t="str">
        <f t="shared" si="2"/>
        <v>Strathbogie</v>
      </c>
      <c r="S66" s="11">
        <f t="shared" si="3"/>
        <v>26.793248945147681</v>
      </c>
    </row>
    <row r="67" spans="13:19" x14ac:dyDescent="0.45">
      <c r="M67" s="12">
        <v>62</v>
      </c>
      <c r="N67" s="12" t="s">
        <v>61</v>
      </c>
      <c r="O67" s="11">
        <f>VLOOKUP($M67,Data!$A$7:$T$86,6+$I$10*8-8+$I$6*2-2+Front!$I$8)</f>
        <v>25.743292240754169</v>
      </c>
      <c r="P67" s="11">
        <f t="shared" si="0"/>
        <v>25.74391224075417</v>
      </c>
      <c r="Q67" s="12">
        <f t="shared" si="1"/>
        <v>67</v>
      </c>
      <c r="R67" s="12" t="str">
        <f t="shared" si="2"/>
        <v>Campaspe</v>
      </c>
      <c r="S67" s="11">
        <f t="shared" si="3"/>
        <v>26.683291770573565</v>
      </c>
    </row>
    <row r="68" spans="13:19" x14ac:dyDescent="0.45">
      <c r="M68" s="12">
        <v>63</v>
      </c>
      <c r="N68" s="12" t="s">
        <v>62</v>
      </c>
      <c r="O68" s="11">
        <f>VLOOKUP($M68,Data!$A$7:$T$86,6+$I$10*8-8+$I$6*2-2+Front!$I$8)</f>
        <v>29.506172839506174</v>
      </c>
      <c r="P68" s="11">
        <f t="shared" si="0"/>
        <v>29.506802839506175</v>
      </c>
      <c r="Q68" s="12">
        <f t="shared" si="1"/>
        <v>47</v>
      </c>
      <c r="R68" s="12" t="str">
        <f t="shared" si="2"/>
        <v>Wodonga</v>
      </c>
      <c r="S68" s="11">
        <f t="shared" si="3"/>
        <v>26.461642446772558</v>
      </c>
    </row>
    <row r="69" spans="13:19" x14ac:dyDescent="0.45">
      <c r="M69" s="12">
        <v>64</v>
      </c>
      <c r="N69" s="12" t="s">
        <v>63</v>
      </c>
      <c r="O69" s="11">
        <f>VLOOKUP($M69,Data!$A$7:$T$86,6+$I$10*8-8+$I$6*2-2+Front!$I$8)</f>
        <v>67.975830815709969</v>
      </c>
      <c r="P69" s="11">
        <f t="shared" si="0"/>
        <v>67.976470815709973</v>
      </c>
      <c r="Q69" s="12">
        <f t="shared" si="1"/>
        <v>4</v>
      </c>
      <c r="R69" s="12" t="str">
        <f t="shared" si="2"/>
        <v>Benalla</v>
      </c>
      <c r="S69" s="11">
        <f t="shared" si="3"/>
        <v>26.080691642651299</v>
      </c>
    </row>
    <row r="70" spans="13:19" x14ac:dyDescent="0.45">
      <c r="M70" s="12">
        <v>65</v>
      </c>
      <c r="N70" s="12" t="s">
        <v>64</v>
      </c>
      <c r="O70" s="11">
        <f>VLOOKUP($M70,Data!$A$7:$T$86,6+$I$10*8-8+$I$6*2-2+Front!$I$8)</f>
        <v>26.793248945147681</v>
      </c>
      <c r="P70" s="11">
        <f t="shared" si="0"/>
        <v>26.793898945147681</v>
      </c>
      <c r="Q70" s="12">
        <f t="shared" si="1"/>
        <v>61</v>
      </c>
      <c r="R70" s="12" t="str">
        <f t="shared" si="2"/>
        <v>Ararat</v>
      </c>
      <c r="S70" s="11">
        <f t="shared" si="3"/>
        <v>25.967741935483872</v>
      </c>
    </row>
    <row r="71" spans="13:19" x14ac:dyDescent="0.45">
      <c r="M71" s="12">
        <v>66</v>
      </c>
      <c r="N71" s="12" t="s">
        <v>65</v>
      </c>
      <c r="O71" s="11">
        <f>VLOOKUP($M71,Data!$A$7:$T$86,6+$I$10*8-8+$I$6*2-2+Front!$I$8)</f>
        <v>48.478488982161593</v>
      </c>
      <c r="P71" s="11">
        <f t="shared" ref="P71:P84" si="4">O71+0.00001*M71</f>
        <v>48.479148982161597</v>
      </c>
      <c r="Q71" s="12">
        <f t="shared" ref="Q71:Q84" si="5">RANK(P71,P$6:P$84)</f>
        <v>21</v>
      </c>
      <c r="R71" s="12" t="str">
        <f t="shared" ref="R71:R84" si="6">VLOOKUP(MATCH(M71,$Q$6:$Q$84,0),$M$6:$P$84,2)</f>
        <v>Mitchell</v>
      </c>
      <c r="S71" s="11">
        <f t="shared" ref="S71:S84" si="7">VLOOKUP(MATCH(M71,$Q$6:$Q$84,0),$M$6:$P$84,3)</f>
        <v>25.839578129336665</v>
      </c>
    </row>
    <row r="72" spans="13:19" x14ac:dyDescent="0.45">
      <c r="M72" s="12">
        <v>67</v>
      </c>
      <c r="N72" s="12" t="s">
        <v>66</v>
      </c>
      <c r="O72" s="11">
        <f>VLOOKUP($M72,Data!$A$7:$T$86,6+$I$10*8-8+$I$6*2-2+Front!$I$8)</f>
        <v>23.713355048859935</v>
      </c>
      <c r="P72" s="11">
        <f t="shared" si="4"/>
        <v>23.714025048859934</v>
      </c>
      <c r="Q72" s="12">
        <f t="shared" si="5"/>
        <v>73</v>
      </c>
      <c r="R72" s="12" t="str">
        <f t="shared" si="6"/>
        <v>South Gippsland</v>
      </c>
      <c r="S72" s="11">
        <f t="shared" si="7"/>
        <v>25.743292240754169</v>
      </c>
    </row>
    <row r="73" spans="13:19" x14ac:dyDescent="0.45">
      <c r="M73" s="12">
        <v>68</v>
      </c>
      <c r="N73" s="12" t="s">
        <v>67</v>
      </c>
      <c r="O73" s="11">
        <f>VLOOKUP($M73,Data!$A$7:$T$86,6+$I$10*8-8+$I$6*2-2+Front!$I$8)</f>
        <v>28.691983122362867</v>
      </c>
      <c r="P73" s="11">
        <f t="shared" si="4"/>
        <v>28.692663122362866</v>
      </c>
      <c r="Q73" s="12">
        <f t="shared" si="5"/>
        <v>52</v>
      </c>
      <c r="R73" s="12" t="str">
        <f t="shared" si="6"/>
        <v>Murrindindi</v>
      </c>
      <c r="S73" s="11">
        <f t="shared" si="7"/>
        <v>25.454545454545453</v>
      </c>
    </row>
    <row r="74" spans="13:19" x14ac:dyDescent="0.45">
      <c r="M74" s="12">
        <v>69</v>
      </c>
      <c r="N74" s="12" t="s">
        <v>68</v>
      </c>
      <c r="O74" s="11">
        <f>VLOOKUP($M74,Data!$A$7:$T$86,6+$I$10*8-8+$I$6*2-2+Front!$I$8)</f>
        <v>32.341772151898738</v>
      </c>
      <c r="P74" s="11">
        <f t="shared" si="4"/>
        <v>32.342462151898737</v>
      </c>
      <c r="Q74" s="12">
        <f t="shared" si="5"/>
        <v>42</v>
      </c>
      <c r="R74" s="12" t="str">
        <f t="shared" si="6"/>
        <v>Mildura</v>
      </c>
      <c r="S74" s="11">
        <f t="shared" si="7"/>
        <v>25.188262788886</v>
      </c>
    </row>
    <row r="75" spans="13:19" x14ac:dyDescent="0.45">
      <c r="M75" s="12">
        <v>70</v>
      </c>
      <c r="N75" s="12" t="s">
        <v>69</v>
      </c>
      <c r="O75" s="11">
        <f>VLOOKUP($M75,Data!$A$7:$T$86,6+$I$10*8-8+$I$6*2-2+Front!$I$8)</f>
        <v>33.377366798767063</v>
      </c>
      <c r="P75" s="11">
        <f t="shared" si="4"/>
        <v>33.378066798767065</v>
      </c>
      <c r="Q75" s="12">
        <f t="shared" si="5"/>
        <v>36</v>
      </c>
      <c r="R75" s="12" t="str">
        <f t="shared" si="6"/>
        <v>Moira</v>
      </c>
      <c r="S75" s="11">
        <f t="shared" si="7"/>
        <v>25.177533892834088</v>
      </c>
    </row>
    <row r="76" spans="13:19" x14ac:dyDescent="0.45">
      <c r="M76" s="12">
        <v>71</v>
      </c>
      <c r="N76" s="12" t="s">
        <v>70</v>
      </c>
      <c r="O76" s="11">
        <f>VLOOKUP($M76,Data!$A$7:$T$86,6+$I$10*8-8+$I$6*2-2+Front!$I$8)</f>
        <v>26.902509255450429</v>
      </c>
      <c r="P76" s="11">
        <f t="shared" si="4"/>
        <v>26.903219255450431</v>
      </c>
      <c r="Q76" s="12">
        <f t="shared" si="5"/>
        <v>59</v>
      </c>
      <c r="R76" s="12" t="str">
        <f t="shared" si="6"/>
        <v>Colac Otway</v>
      </c>
      <c r="S76" s="11">
        <f t="shared" si="7"/>
        <v>24.468922108575924</v>
      </c>
    </row>
    <row r="77" spans="13:19" x14ac:dyDescent="0.45">
      <c r="M77" s="12">
        <v>72</v>
      </c>
      <c r="N77" s="12" t="s">
        <v>71</v>
      </c>
      <c r="O77" s="11">
        <f>VLOOKUP($M77,Data!$A$7:$T$86,6+$I$10*8-8+$I$6*2-2+Front!$I$8)</f>
        <v>32.584269662921351</v>
      </c>
      <c r="P77" s="11">
        <f t="shared" si="4"/>
        <v>32.584989662921352</v>
      </c>
      <c r="Q77" s="12">
        <f t="shared" si="5"/>
        <v>38</v>
      </c>
      <c r="R77" s="12" t="str">
        <f t="shared" si="6"/>
        <v>East Gippsland</v>
      </c>
      <c r="S77" s="11">
        <f t="shared" si="7"/>
        <v>24.343257443082312</v>
      </c>
    </row>
    <row r="78" spans="13:19" x14ac:dyDescent="0.45">
      <c r="M78" s="12">
        <v>73</v>
      </c>
      <c r="N78" s="12" t="s">
        <v>72</v>
      </c>
      <c r="O78" s="11">
        <f>VLOOKUP($M78,Data!$A$7:$T$86,6+$I$10*8-8+$I$6*2-2+Front!$I$8)</f>
        <v>64.230077890952657</v>
      </c>
      <c r="P78" s="11">
        <f t="shared" si="4"/>
        <v>64.230807890952661</v>
      </c>
      <c r="Q78" s="12">
        <f t="shared" si="5"/>
        <v>7</v>
      </c>
      <c r="R78" s="12" t="str">
        <f t="shared" si="6"/>
        <v>Swan Hill</v>
      </c>
      <c r="S78" s="11">
        <f t="shared" si="7"/>
        <v>23.713355048859935</v>
      </c>
    </row>
    <row r="79" spans="13:19" x14ac:dyDescent="0.45">
      <c r="M79" s="12">
        <v>74</v>
      </c>
      <c r="N79" s="12" t="s">
        <v>73</v>
      </c>
      <c r="O79" s="11">
        <f>VLOOKUP($M79,Data!$A$7:$T$86,6+$I$10*8-8+$I$6*2-2+Front!$I$8)</f>
        <v>41.992080079199205</v>
      </c>
      <c r="P79" s="11">
        <f t="shared" si="4"/>
        <v>41.992820079199205</v>
      </c>
      <c r="Q79" s="12">
        <f t="shared" si="5"/>
        <v>24</v>
      </c>
      <c r="R79" s="12" t="str">
        <f t="shared" si="6"/>
        <v>Glenelg</v>
      </c>
      <c r="S79" s="11">
        <f t="shared" si="7"/>
        <v>23.357664233576642</v>
      </c>
    </row>
    <row r="80" spans="13:19" x14ac:dyDescent="0.45">
      <c r="M80" s="12">
        <v>75</v>
      </c>
      <c r="N80" s="12" t="s">
        <v>74</v>
      </c>
      <c r="O80" s="11">
        <f>VLOOKUP($M80,Data!$A$7:$T$86,6+$I$10*8-8+$I$6*2-2+Front!$I$8)</f>
        <v>26.461642446772558</v>
      </c>
      <c r="P80" s="11">
        <f t="shared" si="4"/>
        <v>26.462392446772558</v>
      </c>
      <c r="Q80" s="12">
        <f t="shared" si="5"/>
        <v>63</v>
      </c>
      <c r="R80" s="12" t="str">
        <f t="shared" si="6"/>
        <v>Latrobe</v>
      </c>
      <c r="S80" s="11">
        <f t="shared" si="7"/>
        <v>23.040380047505938</v>
      </c>
    </row>
    <row r="81" spans="13:19" x14ac:dyDescent="0.45">
      <c r="M81" s="12">
        <v>76</v>
      </c>
      <c r="N81" s="12" t="s">
        <v>75</v>
      </c>
      <c r="O81" s="11">
        <f>VLOOKUP($M81,Data!$A$7:$T$86,6+$I$10*8-8+$I$6*2-2+Front!$I$8)</f>
        <v>46.753050508103208</v>
      </c>
      <c r="P81" s="11">
        <f t="shared" si="4"/>
        <v>46.753810508103207</v>
      </c>
      <c r="Q81" s="12">
        <f t="shared" si="5"/>
        <v>23</v>
      </c>
      <c r="R81" s="12" t="str">
        <f t="shared" si="6"/>
        <v>Northern Grampians</v>
      </c>
      <c r="S81" s="11">
        <f t="shared" si="7"/>
        <v>22.904191616766468</v>
      </c>
    </row>
    <row r="82" spans="13:19" x14ac:dyDescent="0.45">
      <c r="M82" s="12">
        <v>77</v>
      </c>
      <c r="N82" s="12" t="s">
        <v>76</v>
      </c>
      <c r="O82" s="11">
        <f>VLOOKUP($M82,Data!$A$7:$T$86,6+$I$10*8-8+$I$6*2-2+Front!$I$8)</f>
        <v>68.535197060306942</v>
      </c>
      <c r="P82" s="11">
        <f t="shared" si="4"/>
        <v>68.535967060306945</v>
      </c>
      <c r="Q82" s="12">
        <f t="shared" si="5"/>
        <v>2</v>
      </c>
      <c r="R82" s="12" t="str">
        <f t="shared" si="6"/>
        <v>Pyrenees</v>
      </c>
      <c r="S82" s="11">
        <f t="shared" si="7"/>
        <v>21.003134796238246</v>
      </c>
    </row>
    <row r="83" spans="13:19" x14ac:dyDescent="0.45">
      <c r="M83" s="12">
        <v>78</v>
      </c>
      <c r="N83" s="12" t="s">
        <v>77</v>
      </c>
      <c r="O83" s="11">
        <f>VLOOKUP($M83,Data!$A$7:$T$86,6+$I$10*8-8+$I$6*2-2+Front!$I$8)</f>
        <v>35.355626876488252</v>
      </c>
      <c r="P83" s="11">
        <f t="shared" si="4"/>
        <v>35.356406876488251</v>
      </c>
      <c r="Q83" s="12">
        <f t="shared" si="5"/>
        <v>33</v>
      </c>
      <c r="R83" s="12" t="str">
        <f t="shared" si="6"/>
        <v>Gannawarra</v>
      </c>
      <c r="S83" s="11">
        <f t="shared" si="7"/>
        <v>20.454545454545457</v>
      </c>
    </row>
    <row r="84" spans="13:19" x14ac:dyDescent="0.45">
      <c r="M84" s="12">
        <v>79</v>
      </c>
      <c r="N84" s="12" t="s">
        <v>78</v>
      </c>
      <c r="O84" s="11">
        <f>VLOOKUP($M84,Data!$A$7:$T$86,6+$I$10*8-8+$I$6*2-2+Front!$I$8)</f>
        <v>27.210884353741498</v>
      </c>
      <c r="P84" s="11">
        <f t="shared" si="4"/>
        <v>27.211674353741497</v>
      </c>
      <c r="Q84" s="12">
        <f t="shared" si="5"/>
        <v>58</v>
      </c>
      <c r="R84" s="12" t="str">
        <f t="shared" si="6"/>
        <v>Central Goldfields</v>
      </c>
      <c r="S84" s="11">
        <f t="shared" si="7"/>
        <v>18.092105263157894</v>
      </c>
    </row>
  </sheetData>
  <sheetProtection sheet="1" objects="1" scenarios="1"/>
  <mergeCells count="2">
    <mergeCell ref="A17:A29"/>
    <mergeCell ref="B1:T1"/>
  </mergeCells>
  <pageMargins left="0.39370078740157483" right="0.39370078740157483" top="0.39370078740157483" bottom="0.39370078740157483" header="0.31496062992125984" footer="0.31496062992125984"/>
  <pageSetup paperSize="9" scale="8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2</xdr:col>
                    <xdr:colOff>4763</xdr:colOff>
                    <xdr:row>5</xdr:row>
                    <xdr:rowOff>161925</xdr:rowOff>
                  </from>
                  <to>
                    <xdr:col>3</xdr:col>
                    <xdr:colOff>452438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1</xdr:col>
                    <xdr:colOff>1138238</xdr:colOff>
                    <xdr:row>7</xdr:row>
                    <xdr:rowOff>147638</xdr:rowOff>
                  </from>
                  <to>
                    <xdr:col>3</xdr:col>
                    <xdr:colOff>95250</xdr:colOff>
                    <xdr:row>9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5</xdr:col>
                    <xdr:colOff>4763</xdr:colOff>
                    <xdr:row>5</xdr:row>
                    <xdr:rowOff>161925</xdr:rowOff>
                  </from>
                  <to>
                    <xdr:col>6</xdr:col>
                    <xdr:colOff>476250</xdr:colOff>
                    <xdr:row>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5</xdr:col>
                    <xdr:colOff>4763</xdr:colOff>
                    <xdr:row>7</xdr:row>
                    <xdr:rowOff>157163</xdr:rowOff>
                  </from>
                  <to>
                    <xdr:col>6</xdr:col>
                    <xdr:colOff>133350</xdr:colOff>
                    <xdr:row>9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1</xdr:col>
                    <xdr:colOff>1133475</xdr:colOff>
                    <xdr:row>9</xdr:row>
                    <xdr:rowOff>152400</xdr:rowOff>
                  </from>
                  <to>
                    <xdr:col>3</xdr:col>
                    <xdr:colOff>90488</xdr:colOff>
                    <xdr:row>11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5</xdr:col>
                    <xdr:colOff>0</xdr:colOff>
                    <xdr:row>9</xdr:row>
                    <xdr:rowOff>157163</xdr:rowOff>
                  </from>
                  <to>
                    <xdr:col>6</xdr:col>
                    <xdr:colOff>128588</xdr:colOff>
                    <xdr:row>11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8</xdr:col>
                    <xdr:colOff>0</xdr:colOff>
                    <xdr:row>4</xdr:row>
                    <xdr:rowOff>152400</xdr:rowOff>
                  </from>
                  <to>
                    <xdr:col>9</xdr:col>
                    <xdr:colOff>566738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Drop Down 8">
              <controlPr defaultSize="0" autoLine="0" autoPict="0">
                <anchor moveWithCells="1">
                  <from>
                    <xdr:col>8</xdr:col>
                    <xdr:colOff>9525</xdr:colOff>
                    <xdr:row>8</xdr:row>
                    <xdr:rowOff>157163</xdr:rowOff>
                  </from>
                  <to>
                    <xdr:col>9</xdr:col>
                    <xdr:colOff>366713</xdr:colOff>
                    <xdr:row>10</xdr:row>
                    <xdr:rowOff>14288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Drop Down 9">
              <controlPr defaultSize="0" autoLine="0" autoPict="0">
                <anchor moveWithCells="1">
                  <from>
                    <xdr:col>7</xdr:col>
                    <xdr:colOff>642938</xdr:colOff>
                    <xdr:row>6</xdr:row>
                    <xdr:rowOff>161925</xdr:rowOff>
                  </from>
                  <to>
                    <xdr:col>10</xdr:col>
                    <xdr:colOff>219075</xdr:colOff>
                    <xdr:row>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A9517213</value>
    </field>
    <field name="Objective-Title">
      <value order="0">Post-school qualifications</value>
    </field>
    <field name="Objective-Description">
      <value order="0"/>
    </field>
    <field name="Objective-CreationStamp">
      <value order="0">2023-02-09T21:30:38Z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2023-02-09T21:40:29Z</value>
    </field>
    <field name="Objective-ModificationStamp">
      <value order="0">2023-07-25T04:47:31Z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vA12130029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</cp:lastModifiedBy>
  <dcterms:created xsi:type="dcterms:W3CDTF">2022-11-12T02:35:58Z</dcterms:created>
  <dcterms:modified xsi:type="dcterms:W3CDTF">2023-02-09T07:18:08Z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A9517213</vt:lpwstr>
  </op:property>
  <op:property fmtid="{D5CDD505-2E9C-101B-9397-08002B2CF9AE}" pid="4" name="Objective-Title">
    <vt:lpwstr xmlns:vt="http://schemas.openxmlformats.org/officeDocument/2006/docPropsVTypes">Post-school qualifications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2023-02-09T21:30:38Z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2023-02-09T21:40:29Z</vt:filetime>
  </op:property>
  <op:property fmtid="{D5CDD505-2E9C-101B-9397-08002B2CF9AE}" pid="10" name="Objective-ModificationStamp">
    <vt:filetime xmlns:vt="http://schemas.openxmlformats.org/officeDocument/2006/docPropsVTypes">2023-07-25T04:47:31Z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vA12130029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