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1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3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4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6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8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1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0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1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2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3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4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25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26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drawings/drawing27.xml" ContentType="application/vnd.openxmlformats-officedocument.drawing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28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29.xml" ContentType="application/vnd.openxmlformats-officedocument.drawing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30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31.xml" ContentType="application/vnd.openxmlformats-officedocument.drawing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32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drawings/drawing33.xml" ContentType="application/vnd.openxmlformats-officedocument.drawing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34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35.xml" ContentType="application/vnd.openxmlformats-officedocument.drawing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36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f4f2786ab2b409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96DB5426-A09C-49DF-82BE-70906A6D2B9B}" xr6:coauthVersionLast="47" xr6:coauthVersionMax="47" xr10:uidLastSave="{00000000-0000-0000-0000-000000000000}"/>
  <bookViews>
    <workbookView showSheetTabs="0" xWindow="-98" yWindow="-98" windowWidth="20715" windowHeight="13276" tabRatio="787" firstSheet="1" activeTab="1" xr2:uid="{00000000-000D-0000-FFFF-FFFF00000000}"/>
  </bookViews>
  <sheets>
    <sheet name="Data 2" sheetId="4" state="hidden" r:id="rId1"/>
    <sheet name="Frontpage" sheetId="43" r:id="rId2"/>
    <sheet name="Front" sheetId="5" r:id="rId3"/>
    <sheet name="Front (2)" sheetId="9" r:id="rId4"/>
    <sheet name="Front (3)" sheetId="10" r:id="rId5"/>
    <sheet name="Front (4)" sheetId="11" r:id="rId6"/>
    <sheet name="Front (5)" sheetId="12" r:id="rId7"/>
    <sheet name="Front (6)" sheetId="13" r:id="rId8"/>
    <sheet name="Front (7)" sheetId="14" r:id="rId9"/>
    <sheet name="Front (8)" sheetId="15" r:id="rId10"/>
    <sheet name="Front (9)" sheetId="16" r:id="rId11"/>
    <sheet name="Front (10)" sheetId="17" r:id="rId12"/>
    <sheet name="Front (11)" sheetId="18" r:id="rId13"/>
    <sheet name="Front (12)" sheetId="19" r:id="rId14"/>
    <sheet name="Front (13)" sheetId="20" r:id="rId15"/>
    <sheet name="Front (14)" sheetId="21" r:id="rId16"/>
    <sheet name="Front (15)" sheetId="22" r:id="rId17"/>
    <sheet name="Front (16)" sheetId="23" r:id="rId18"/>
    <sheet name="Front (17)" sheetId="24" r:id="rId19"/>
    <sheet name="Front (18)" sheetId="25" r:id="rId20"/>
    <sheet name="Front (19)" sheetId="26" r:id="rId21"/>
    <sheet name="Front (20)" sheetId="27" r:id="rId22"/>
    <sheet name="Front (21)" sheetId="28" r:id="rId23"/>
    <sheet name="Front (22)" sheetId="29" r:id="rId24"/>
    <sheet name="Front (23)" sheetId="30" r:id="rId25"/>
    <sheet name="Front (24)" sheetId="31" r:id="rId26"/>
    <sheet name="Front (25)" sheetId="32" r:id="rId27"/>
    <sheet name="Front (26)" sheetId="33" r:id="rId28"/>
    <sheet name="Front (27)" sheetId="34" r:id="rId29"/>
    <sheet name="Front (28)" sheetId="35" r:id="rId30"/>
    <sheet name="Front (29)" sheetId="36" r:id="rId31"/>
    <sheet name="Front (30)" sheetId="37" r:id="rId32"/>
    <sheet name="Front (31)" sheetId="38" r:id="rId33"/>
    <sheet name="Front (32)" sheetId="39" r:id="rId34"/>
    <sheet name="Front (33)" sheetId="40" r:id="rId35"/>
    <sheet name="Front (34)" sheetId="41" r:id="rId36"/>
    <sheet name="Sheet1" sheetId="42" r:id="rId37"/>
  </sheets>
  <definedNames>
    <definedName name="_xlnm.Print_Area" localSheetId="2">Front!$C$1:$K$53</definedName>
    <definedName name="_xlnm.Print_Area" localSheetId="11">'Front (10)'!$C$1:$K$53</definedName>
    <definedName name="_xlnm.Print_Area" localSheetId="12">'Front (11)'!$C$1:$K$53</definedName>
    <definedName name="_xlnm.Print_Area" localSheetId="13">'Front (12)'!$C$1:$K$53</definedName>
    <definedName name="_xlnm.Print_Area" localSheetId="14">'Front (13)'!$C$1:$K$53</definedName>
    <definedName name="_xlnm.Print_Area" localSheetId="15">'Front (14)'!$C$1:$K$53</definedName>
    <definedName name="_xlnm.Print_Area" localSheetId="16">'Front (15)'!$C$1:$K$53</definedName>
    <definedName name="_xlnm.Print_Area" localSheetId="17">'Front (16)'!$C$1:$K$53</definedName>
    <definedName name="_xlnm.Print_Area" localSheetId="18">'Front (17)'!$C$1:$K$53</definedName>
    <definedName name="_xlnm.Print_Area" localSheetId="19">'Front (18)'!$C$1:$K$53</definedName>
    <definedName name="_xlnm.Print_Area" localSheetId="20">'Front (19)'!$C$1:$K$53</definedName>
    <definedName name="_xlnm.Print_Area" localSheetId="3">'Front (2)'!$C$1:$K$53</definedName>
    <definedName name="_xlnm.Print_Area" localSheetId="21">'Front (20)'!$C$1:$K$53</definedName>
    <definedName name="_xlnm.Print_Area" localSheetId="22">'Front (21)'!$C$1:$K$53</definedName>
    <definedName name="_xlnm.Print_Area" localSheetId="23">'Front (22)'!$C$1:$K$53</definedName>
    <definedName name="_xlnm.Print_Area" localSheetId="24">'Front (23)'!$C$1:$K$53</definedName>
    <definedName name="_xlnm.Print_Area" localSheetId="25">'Front (24)'!$C$1:$K$53</definedName>
    <definedName name="_xlnm.Print_Area" localSheetId="26">'Front (25)'!$C$1:$K$53</definedName>
    <definedName name="_xlnm.Print_Area" localSheetId="27">'Front (26)'!$C$1:$K$53</definedName>
    <definedName name="_xlnm.Print_Area" localSheetId="28">'Front (27)'!$C$1:$K$53</definedName>
    <definedName name="_xlnm.Print_Area" localSheetId="29">'Front (28)'!$C$1:$K$53</definedName>
    <definedName name="_xlnm.Print_Area" localSheetId="30">'Front (29)'!$C$1:$K$53</definedName>
    <definedName name="_xlnm.Print_Area" localSheetId="4">'Front (3)'!$C$1:$K$53</definedName>
    <definedName name="_xlnm.Print_Area" localSheetId="31">'Front (30)'!$C$1:$K$53</definedName>
    <definedName name="_xlnm.Print_Area" localSheetId="32">'Front (31)'!$C$1:$K$53</definedName>
    <definedName name="_xlnm.Print_Area" localSheetId="33">'Front (32)'!$C$1:$K$53</definedName>
    <definedName name="_xlnm.Print_Area" localSheetId="34">'Front (33)'!$C$1:$K$53</definedName>
    <definedName name="_xlnm.Print_Area" localSheetId="35">'Front (34)'!$C$1:$K$53</definedName>
    <definedName name="_xlnm.Print_Area" localSheetId="5">'Front (4)'!$C$1:$K$53</definedName>
    <definedName name="_xlnm.Print_Area" localSheetId="6">'Front (5)'!$C$1:$K$53</definedName>
    <definedName name="_xlnm.Print_Area" localSheetId="7">'Front (6)'!$C$1:$K$53</definedName>
    <definedName name="_xlnm.Print_Area" localSheetId="8">'Front (7)'!$C$1:$K$53</definedName>
    <definedName name="_xlnm.Print_Area" localSheetId="9">'Front (8)'!$C$1:$K$53</definedName>
    <definedName name="_xlnm.Print_Area" localSheetId="10">'Front (9)'!$C$1:$K$53</definedName>
    <definedName name="_xlnm.Print_Area" localSheetId="1">Frontpage!$A$1:$H$50</definedName>
    <definedName name="_xlnm.Print_Area" localSheetId="36">Sheet1!$A$1:$R$44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2" l="1"/>
  <c r="D26" i="42"/>
  <c r="D10" i="42"/>
  <c r="N6" i="42"/>
  <c r="N10" i="42" s="1"/>
  <c r="I5" i="5" l="1"/>
  <c r="C1" i="5"/>
  <c r="N9" i="5"/>
  <c r="D7" i="5" l="1"/>
  <c r="D8" i="5" s="1"/>
  <c r="L1" i="11"/>
  <c r="L1" i="12"/>
  <c r="L1" i="13"/>
  <c r="L1" i="14"/>
  <c r="L1" i="15"/>
  <c r="L1" i="16"/>
  <c r="L1" i="17"/>
  <c r="L1" i="18"/>
  <c r="L1" i="19"/>
  <c r="L1" i="20"/>
  <c r="L1" i="21"/>
  <c r="L1" i="22"/>
  <c r="L1" i="23"/>
  <c r="L1" i="24"/>
  <c r="L1" i="25"/>
  <c r="L1" i="26"/>
  <c r="L1" i="27"/>
  <c r="L1" i="28"/>
  <c r="L1" i="29"/>
  <c r="L1" i="30"/>
  <c r="L1" i="31"/>
  <c r="L1" i="32"/>
  <c r="L1" i="33"/>
  <c r="L1" i="34"/>
  <c r="L1" i="35"/>
  <c r="L1" i="36"/>
  <c r="L1" i="37"/>
  <c r="L1" i="38"/>
  <c r="L1" i="39"/>
  <c r="L1" i="40"/>
  <c r="L1" i="41"/>
  <c r="L1" i="10"/>
  <c r="L1" i="9"/>
  <c r="L1" i="5"/>
  <c r="E53" i="5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D5" i="4"/>
  <c r="L7" i="42"/>
  <c r="D7" i="42"/>
  <c r="K8" i="42"/>
  <c r="B8" i="42"/>
  <c r="E10" i="42"/>
  <c r="D23" i="42"/>
  <c r="E23" i="42" s="1"/>
  <c r="N6" i="5"/>
  <c r="D11" i="42"/>
  <c r="E11" i="42" s="1"/>
  <c r="D12" i="42"/>
  <c r="E12" i="42" s="1"/>
  <c r="D13" i="42"/>
  <c r="E13" i="42" s="1"/>
  <c r="D14" i="42"/>
  <c r="E14" i="42" s="1"/>
  <c r="D15" i="42"/>
  <c r="E15" i="42" s="1"/>
  <c r="D16" i="42"/>
  <c r="E16" i="42" s="1"/>
  <c r="D17" i="42"/>
  <c r="E17" i="42" s="1"/>
  <c r="D18" i="42"/>
  <c r="E18" i="42" s="1"/>
  <c r="D19" i="42"/>
  <c r="E19" i="42" s="1"/>
  <c r="D20" i="42"/>
  <c r="E20" i="42" s="1"/>
  <c r="D21" i="42"/>
  <c r="E21" i="42" s="1"/>
  <c r="D22" i="42"/>
  <c r="E22" i="42" s="1"/>
  <c r="D24" i="42"/>
  <c r="E24" i="42" s="1"/>
  <c r="D25" i="42"/>
  <c r="E25" i="42" s="1"/>
  <c r="E26" i="42"/>
  <c r="E27" i="42"/>
  <c r="D28" i="42"/>
  <c r="E28" i="42" s="1"/>
  <c r="D29" i="42"/>
  <c r="E29" i="42" s="1"/>
  <c r="D30" i="42"/>
  <c r="E30" i="42" s="1"/>
  <c r="D31" i="42"/>
  <c r="E31" i="42" s="1"/>
  <c r="D32" i="42"/>
  <c r="E32" i="42" s="1"/>
  <c r="D33" i="42"/>
  <c r="E33" i="42" s="1"/>
  <c r="D34" i="42"/>
  <c r="E34" i="42" s="1"/>
  <c r="D35" i="42"/>
  <c r="E35" i="42" s="1"/>
  <c r="D36" i="42"/>
  <c r="E36" i="42" s="1"/>
  <c r="D37" i="42"/>
  <c r="E37" i="42" s="1"/>
  <c r="D38" i="42"/>
  <c r="E38" i="42" s="1"/>
  <c r="D39" i="42"/>
  <c r="E39" i="42" s="1"/>
  <c r="D40" i="42"/>
  <c r="E40" i="42" s="1"/>
  <c r="D41" i="42"/>
  <c r="E41" i="42" s="1"/>
  <c r="D42" i="42"/>
  <c r="E42" i="42" s="1"/>
  <c r="D43" i="42"/>
  <c r="E43" i="42" s="1"/>
  <c r="N8" i="5"/>
  <c r="I9" i="5"/>
  <c r="N7" i="5"/>
  <c r="I7" i="5"/>
  <c r="I6" i="5"/>
  <c r="F2" i="41"/>
  <c r="F2" i="40"/>
  <c r="F2" i="39"/>
  <c r="F2" i="38"/>
  <c r="F2" i="37"/>
  <c r="F2" i="36"/>
  <c r="F2" i="35"/>
  <c r="F2" i="34"/>
  <c r="F2" i="33"/>
  <c r="F2" i="32"/>
  <c r="F2" i="31"/>
  <c r="F2" i="30"/>
  <c r="F2" i="29"/>
  <c r="F2" i="28"/>
  <c r="F2" i="27"/>
  <c r="F2" i="26"/>
  <c r="F2" i="25"/>
  <c r="F2" i="24"/>
  <c r="F2" i="23"/>
  <c r="F2" i="22"/>
  <c r="F2" i="21"/>
  <c r="F2" i="20"/>
  <c r="F2" i="19"/>
  <c r="F2" i="18"/>
  <c r="F2" i="17"/>
  <c r="F2" i="16"/>
  <c r="F2" i="15"/>
  <c r="F2" i="14"/>
  <c r="F2" i="13"/>
  <c r="F2" i="12"/>
  <c r="F2" i="11"/>
  <c r="F2" i="10"/>
  <c r="F2" i="9"/>
  <c r="AX5" i="4"/>
  <c r="N11" i="42" l="1"/>
  <c r="O11" i="42" s="1"/>
  <c r="N39" i="42"/>
  <c r="O39" i="42" s="1"/>
  <c r="D53" i="11"/>
  <c r="I5" i="11"/>
  <c r="E53" i="19"/>
  <c r="I5" i="19"/>
  <c r="E53" i="27"/>
  <c r="I5" i="27"/>
  <c r="D53" i="35"/>
  <c r="I5" i="35"/>
  <c r="D53" i="12"/>
  <c r="I5" i="12"/>
  <c r="D53" i="16"/>
  <c r="I5" i="16"/>
  <c r="E53" i="20"/>
  <c r="I5" i="20"/>
  <c r="D53" i="24"/>
  <c r="I5" i="24"/>
  <c r="C1" i="28"/>
  <c r="I5" i="28"/>
  <c r="E53" i="32"/>
  <c r="I5" i="32"/>
  <c r="E53" i="36"/>
  <c r="I5" i="36"/>
  <c r="D53" i="40"/>
  <c r="I5" i="40"/>
  <c r="D53" i="15"/>
  <c r="I5" i="15"/>
  <c r="D53" i="23"/>
  <c r="I5" i="23"/>
  <c r="E53" i="31"/>
  <c r="I5" i="31"/>
  <c r="E53" i="39"/>
  <c r="I5" i="39"/>
  <c r="C1" i="9"/>
  <c r="I5" i="9"/>
  <c r="D53" i="13"/>
  <c r="I5" i="13"/>
  <c r="D53" i="17"/>
  <c r="I5" i="17"/>
  <c r="E53" i="21"/>
  <c r="I5" i="21"/>
  <c r="E53" i="25"/>
  <c r="I5" i="25"/>
  <c r="E53" i="29"/>
  <c r="I5" i="29"/>
  <c r="E53" i="33"/>
  <c r="I5" i="33"/>
  <c r="E53" i="37"/>
  <c r="I5" i="37"/>
  <c r="D53" i="41"/>
  <c r="I5" i="41"/>
  <c r="D53" i="10"/>
  <c r="I5" i="10"/>
  <c r="D53" i="14"/>
  <c r="I5" i="14"/>
  <c r="E53" i="18"/>
  <c r="I5" i="18"/>
  <c r="E53" i="22"/>
  <c r="I5" i="22"/>
  <c r="E53" i="26"/>
  <c r="I5" i="26"/>
  <c r="E53" i="30"/>
  <c r="I5" i="30"/>
  <c r="D53" i="34"/>
  <c r="I5" i="34"/>
  <c r="E53" i="38"/>
  <c r="I5" i="38"/>
  <c r="N9" i="9"/>
  <c r="G12" i="9"/>
  <c r="G23" i="9"/>
  <c r="D7" i="9"/>
  <c r="D8" i="9" s="1"/>
  <c r="I20" i="9"/>
  <c r="I18" i="9"/>
  <c r="F38" i="9"/>
  <c r="G14" i="9"/>
  <c r="J29" i="9"/>
  <c r="C1" i="15"/>
  <c r="E53" i="41"/>
  <c r="E53" i="35"/>
  <c r="E53" i="23"/>
  <c r="E53" i="17"/>
  <c r="E53" i="15"/>
  <c r="E53" i="13"/>
  <c r="E53" i="11"/>
  <c r="E53" i="9"/>
  <c r="G44" i="9"/>
  <c r="E53" i="40"/>
  <c r="E53" i="34"/>
  <c r="E53" i="28"/>
  <c r="E53" i="24"/>
  <c r="E53" i="16"/>
  <c r="E53" i="14"/>
  <c r="E53" i="12"/>
  <c r="E53" i="10"/>
  <c r="I8" i="9"/>
  <c r="G13" i="9"/>
  <c r="I17" i="9"/>
  <c r="I19" i="9"/>
  <c r="I21" i="9"/>
  <c r="G26" i="9"/>
  <c r="F34" i="9"/>
  <c r="D51" i="9"/>
  <c r="O10" i="42"/>
  <c r="N40" i="42"/>
  <c r="O40" i="42" s="1"/>
  <c r="N38" i="42"/>
  <c r="O38" i="42" s="1"/>
  <c r="N36" i="42"/>
  <c r="O36" i="42" s="1"/>
  <c r="N34" i="42"/>
  <c r="O34" i="42" s="1"/>
  <c r="N32" i="42"/>
  <c r="O32" i="42" s="1"/>
  <c r="N30" i="42"/>
  <c r="O30" i="42" s="1"/>
  <c r="N28" i="42"/>
  <c r="O28" i="42" s="1"/>
  <c r="N26" i="42"/>
  <c r="O26" i="42" s="1"/>
  <c r="N24" i="42"/>
  <c r="O24" i="42" s="1"/>
  <c r="N22" i="42"/>
  <c r="O22" i="42" s="1"/>
  <c r="N20" i="42"/>
  <c r="O20" i="42" s="1"/>
  <c r="N18" i="42"/>
  <c r="O18" i="42" s="1"/>
  <c r="N16" i="42"/>
  <c r="O16" i="42" s="1"/>
  <c r="N14" i="42"/>
  <c r="O14" i="42" s="1"/>
  <c r="N12" i="42"/>
  <c r="O12" i="42" s="1"/>
  <c r="N41" i="42"/>
  <c r="O41" i="42" s="1"/>
  <c r="N37" i="42"/>
  <c r="O37" i="42" s="1"/>
  <c r="N35" i="42"/>
  <c r="O35" i="42" s="1"/>
  <c r="N33" i="42"/>
  <c r="O33" i="42" s="1"/>
  <c r="N31" i="42"/>
  <c r="O31" i="42" s="1"/>
  <c r="N29" i="42"/>
  <c r="O29" i="42" s="1"/>
  <c r="N27" i="42"/>
  <c r="O27" i="42" s="1"/>
  <c r="N25" i="42"/>
  <c r="O25" i="42" s="1"/>
  <c r="N23" i="42"/>
  <c r="O23" i="42" s="1"/>
  <c r="N21" i="42"/>
  <c r="O21" i="42" s="1"/>
  <c r="N19" i="42"/>
  <c r="O19" i="42" s="1"/>
  <c r="N17" i="42"/>
  <c r="O17" i="42" s="1"/>
  <c r="N15" i="42"/>
  <c r="O15" i="42" s="1"/>
  <c r="N13" i="42"/>
  <c r="O13" i="42" s="1"/>
  <c r="F10" i="42"/>
  <c r="F14" i="42"/>
  <c r="F43" i="42"/>
  <c r="F42" i="42"/>
  <c r="F40" i="42"/>
  <c r="F38" i="42"/>
  <c r="F36" i="42"/>
  <c r="F34" i="42"/>
  <c r="F32" i="42"/>
  <c r="F30" i="42"/>
  <c r="F28" i="42"/>
  <c r="F26" i="42"/>
  <c r="F24" i="42"/>
  <c r="F23" i="42"/>
  <c r="F21" i="42"/>
  <c r="F19" i="42"/>
  <c r="F17" i="42"/>
  <c r="F15" i="42"/>
  <c r="F13" i="42"/>
  <c r="F11" i="42"/>
  <c r="F41" i="42"/>
  <c r="F39" i="42"/>
  <c r="F37" i="42"/>
  <c r="F35" i="42"/>
  <c r="F33" i="42"/>
  <c r="F31" i="42"/>
  <c r="F29" i="42"/>
  <c r="F27" i="42"/>
  <c r="F25" i="42"/>
  <c r="F22" i="42"/>
  <c r="F20" i="42"/>
  <c r="F18" i="42"/>
  <c r="F16" i="42"/>
  <c r="F12" i="42"/>
  <c r="N7" i="9"/>
  <c r="N7" i="10"/>
  <c r="N9" i="10"/>
  <c r="N7" i="41"/>
  <c r="N9" i="41"/>
  <c r="N7" i="40"/>
  <c r="N9" i="40"/>
  <c r="N7" i="39"/>
  <c r="N9" i="39"/>
  <c r="N7" i="38"/>
  <c r="N9" i="38"/>
  <c r="N7" i="37"/>
  <c r="N9" i="37"/>
  <c r="N7" i="36"/>
  <c r="N9" i="36"/>
  <c r="N7" i="35"/>
  <c r="N9" i="35"/>
  <c r="N7" i="34"/>
  <c r="N9" i="34"/>
  <c r="N7" i="33"/>
  <c r="N9" i="33"/>
  <c r="N7" i="32"/>
  <c r="N9" i="32"/>
  <c r="N7" i="31"/>
  <c r="N9" i="31"/>
  <c r="N7" i="30"/>
  <c r="N9" i="30"/>
  <c r="N7" i="29"/>
  <c r="N9" i="29"/>
  <c r="N7" i="28"/>
  <c r="N9" i="28"/>
  <c r="N7" i="27"/>
  <c r="N9" i="27"/>
  <c r="N7" i="26"/>
  <c r="N9" i="26"/>
  <c r="N7" i="25"/>
  <c r="N9" i="25"/>
  <c r="N7" i="24"/>
  <c r="N9" i="24"/>
  <c r="N7" i="23"/>
  <c r="N9" i="23"/>
  <c r="N7" i="22"/>
  <c r="N9" i="22"/>
  <c r="N7" i="21"/>
  <c r="N9" i="21"/>
  <c r="N7" i="20"/>
  <c r="N9" i="20"/>
  <c r="N7" i="19"/>
  <c r="N9" i="19"/>
  <c r="N7" i="18"/>
  <c r="N9" i="18"/>
  <c r="N7" i="17"/>
  <c r="N9" i="17"/>
  <c r="N7" i="16"/>
  <c r="N9" i="16"/>
  <c r="N7" i="15"/>
  <c r="N9" i="15"/>
  <c r="N7" i="14"/>
  <c r="N9" i="14"/>
  <c r="N7" i="13"/>
  <c r="N9" i="13"/>
  <c r="N7" i="12"/>
  <c r="N9" i="12"/>
  <c r="N7" i="11"/>
  <c r="N9" i="11"/>
  <c r="N6" i="9"/>
  <c r="N8" i="9"/>
  <c r="N6" i="10"/>
  <c r="N8" i="10"/>
  <c r="N6" i="41"/>
  <c r="N8" i="41"/>
  <c r="N6" i="40"/>
  <c r="N8" i="40"/>
  <c r="N6" i="39"/>
  <c r="N8" i="39"/>
  <c r="N6" i="38"/>
  <c r="N8" i="38"/>
  <c r="N6" i="37"/>
  <c r="N8" i="37"/>
  <c r="N6" i="36"/>
  <c r="N8" i="36"/>
  <c r="N6" i="35"/>
  <c r="N8" i="35"/>
  <c r="N6" i="34"/>
  <c r="N8" i="34"/>
  <c r="N6" i="33"/>
  <c r="N8" i="33"/>
  <c r="N6" i="32"/>
  <c r="N8" i="32"/>
  <c r="N6" i="31"/>
  <c r="N8" i="31"/>
  <c r="N6" i="30"/>
  <c r="N8" i="30"/>
  <c r="N6" i="29"/>
  <c r="N8" i="29"/>
  <c r="N6" i="28"/>
  <c r="N8" i="28"/>
  <c r="N6" i="27"/>
  <c r="N8" i="27"/>
  <c r="N6" i="26"/>
  <c r="N8" i="26"/>
  <c r="N6" i="25"/>
  <c r="N8" i="25"/>
  <c r="N6" i="24"/>
  <c r="N8" i="24"/>
  <c r="N6" i="23"/>
  <c r="N8" i="23"/>
  <c r="N6" i="22"/>
  <c r="N8" i="22"/>
  <c r="N6" i="21"/>
  <c r="N8" i="21"/>
  <c r="N6" i="20"/>
  <c r="N8" i="20"/>
  <c r="N6" i="19"/>
  <c r="N8" i="19"/>
  <c r="N6" i="18"/>
  <c r="N8" i="18"/>
  <c r="N6" i="17"/>
  <c r="N8" i="17"/>
  <c r="N6" i="16"/>
  <c r="N8" i="16"/>
  <c r="N6" i="15"/>
  <c r="N8" i="15"/>
  <c r="N6" i="14"/>
  <c r="N8" i="14"/>
  <c r="N6" i="13"/>
  <c r="N8" i="13"/>
  <c r="N6" i="12"/>
  <c r="N8" i="12"/>
  <c r="N6" i="11"/>
  <c r="N8" i="11"/>
  <c r="G12" i="25"/>
  <c r="G23" i="25"/>
  <c r="G44" i="25"/>
  <c r="G12" i="26"/>
  <c r="G23" i="26"/>
  <c r="G44" i="26"/>
  <c r="G12" i="27"/>
  <c r="I28" i="9"/>
  <c r="F30" i="9"/>
  <c r="F36" i="9"/>
  <c r="E41" i="9"/>
  <c r="D50" i="9"/>
  <c r="D52" i="9"/>
  <c r="D5" i="25"/>
  <c r="I18" i="25"/>
  <c r="F30" i="25"/>
  <c r="D53" i="25"/>
  <c r="D5" i="26"/>
  <c r="I18" i="26"/>
  <c r="F30" i="26"/>
  <c r="D53" i="26"/>
  <c r="D5" i="27"/>
  <c r="I18" i="27"/>
  <c r="D5" i="28"/>
  <c r="D5" i="9"/>
  <c r="I6" i="9"/>
  <c r="I7" i="9"/>
  <c r="I9" i="9"/>
  <c r="H12" i="9"/>
  <c r="H13" i="9"/>
  <c r="H14" i="9"/>
  <c r="H18" i="9"/>
  <c r="H19" i="9"/>
  <c r="H20" i="9"/>
  <c r="H21" i="9"/>
  <c r="G22" i="9"/>
  <c r="F26" i="9"/>
  <c r="I27" i="9"/>
  <c r="F29" i="9"/>
  <c r="K29" i="9"/>
  <c r="F33" i="9"/>
  <c r="F35" i="9"/>
  <c r="F37" i="9"/>
  <c r="F41" i="9"/>
  <c r="F44" i="9"/>
  <c r="F45" i="9"/>
  <c r="E50" i="9"/>
  <c r="E51" i="9"/>
  <c r="E52" i="9"/>
  <c r="F30" i="17"/>
  <c r="D5" i="18"/>
  <c r="G12" i="18"/>
  <c r="I18" i="18"/>
  <c r="G23" i="18"/>
  <c r="F30" i="18"/>
  <c r="G44" i="18"/>
  <c r="D53" i="18"/>
  <c r="D5" i="19"/>
  <c r="G12" i="19"/>
  <c r="I18" i="19"/>
  <c r="G23" i="19"/>
  <c r="F30" i="19"/>
  <c r="G44" i="19"/>
  <c r="D53" i="19"/>
  <c r="D5" i="20"/>
  <c r="G12" i="20"/>
  <c r="I18" i="20"/>
  <c r="G23" i="20"/>
  <c r="F30" i="20"/>
  <c r="G44" i="20"/>
  <c r="D53" i="20"/>
  <c r="D5" i="21"/>
  <c r="G12" i="21"/>
  <c r="I18" i="21"/>
  <c r="G23" i="21"/>
  <c r="F30" i="21"/>
  <c r="G44" i="21"/>
  <c r="D53" i="21"/>
  <c r="D5" i="22"/>
  <c r="G12" i="22"/>
  <c r="I18" i="22"/>
  <c r="G23" i="22"/>
  <c r="F30" i="22"/>
  <c r="G44" i="22"/>
  <c r="D53" i="22"/>
  <c r="C1" i="20"/>
  <c r="I8" i="25"/>
  <c r="G14" i="25"/>
  <c r="I20" i="25"/>
  <c r="I28" i="25"/>
  <c r="D51" i="25"/>
  <c r="I8" i="26"/>
  <c r="G14" i="26"/>
  <c r="I20" i="26"/>
  <c r="I28" i="26"/>
  <c r="D51" i="26"/>
  <c r="I8" i="27"/>
  <c r="G14" i="27"/>
  <c r="I20" i="27"/>
  <c r="I8" i="18"/>
  <c r="G14" i="18"/>
  <c r="I20" i="18"/>
  <c r="I28" i="18"/>
  <c r="D51" i="18"/>
  <c r="I8" i="19"/>
  <c r="G14" i="19"/>
  <c r="I20" i="19"/>
  <c r="I28" i="19"/>
  <c r="D51" i="19"/>
  <c r="I8" i="20"/>
  <c r="G14" i="20"/>
  <c r="I20" i="20"/>
  <c r="I28" i="20"/>
  <c r="D51" i="20"/>
  <c r="I8" i="21"/>
  <c r="G14" i="21"/>
  <c r="I20" i="21"/>
  <c r="I28" i="21"/>
  <c r="D51" i="21"/>
  <c r="I8" i="22"/>
  <c r="G14" i="22"/>
  <c r="I20" i="22"/>
  <c r="I28" i="22"/>
  <c r="D51" i="22"/>
  <c r="C1" i="18"/>
  <c r="C1" i="22"/>
  <c r="D5" i="34"/>
  <c r="C1" i="11"/>
  <c r="C1" i="13"/>
  <c r="I7" i="17"/>
  <c r="I9" i="17"/>
  <c r="G13" i="17"/>
  <c r="I18" i="17"/>
  <c r="G23" i="17"/>
  <c r="C1" i="24"/>
  <c r="G23" i="27"/>
  <c r="I28" i="27"/>
  <c r="F30" i="27"/>
  <c r="G44" i="27"/>
  <c r="D51" i="27"/>
  <c r="D53" i="27"/>
  <c r="I8" i="28"/>
  <c r="G12" i="28"/>
  <c r="G14" i="28"/>
  <c r="I20" i="28"/>
  <c r="I28" i="28"/>
  <c r="D51" i="28"/>
  <c r="I7" i="29"/>
  <c r="I9" i="29"/>
  <c r="G13" i="29"/>
  <c r="I17" i="29"/>
  <c r="I19" i="29"/>
  <c r="I21" i="29"/>
  <c r="G26" i="29"/>
  <c r="J29" i="29"/>
  <c r="E41" i="29"/>
  <c r="D50" i="29"/>
  <c r="D52" i="29"/>
  <c r="I7" i="30"/>
  <c r="I9" i="30"/>
  <c r="G13" i="30"/>
  <c r="I17" i="30"/>
  <c r="I19" i="30"/>
  <c r="I21" i="30"/>
  <c r="G26" i="30"/>
  <c r="J29" i="30"/>
  <c r="E41" i="30"/>
  <c r="D50" i="30"/>
  <c r="D52" i="30"/>
  <c r="I7" i="31"/>
  <c r="I9" i="31"/>
  <c r="G13" i="31"/>
  <c r="I17" i="31"/>
  <c r="I19" i="31"/>
  <c r="I21" i="31"/>
  <c r="G26" i="31"/>
  <c r="J29" i="31"/>
  <c r="E41" i="31"/>
  <c r="D50" i="31"/>
  <c r="D52" i="31"/>
  <c r="I7" i="32"/>
  <c r="I9" i="32"/>
  <c r="G13" i="32"/>
  <c r="I17" i="32"/>
  <c r="I19" i="32"/>
  <c r="I21" i="32"/>
  <c r="G26" i="32"/>
  <c r="J29" i="32"/>
  <c r="E41" i="32"/>
  <c r="D50" i="32"/>
  <c r="D52" i="32"/>
  <c r="I7" i="33"/>
  <c r="I9" i="33"/>
  <c r="G13" i="33"/>
  <c r="I17" i="33"/>
  <c r="I19" i="33"/>
  <c r="I21" i="33"/>
  <c r="G26" i="33"/>
  <c r="J29" i="33"/>
  <c r="E41" i="33"/>
  <c r="D50" i="33"/>
  <c r="D52" i="33"/>
  <c r="I7" i="34"/>
  <c r="C1" i="25"/>
  <c r="C1" i="27"/>
  <c r="C1" i="29"/>
  <c r="C1" i="31"/>
  <c r="C1" i="33"/>
  <c r="C1" i="35"/>
  <c r="D5" i="36"/>
  <c r="I8" i="36"/>
  <c r="G12" i="36"/>
  <c r="G14" i="36"/>
  <c r="I18" i="36"/>
  <c r="I20" i="36"/>
  <c r="G23" i="36"/>
  <c r="I28" i="36"/>
  <c r="F30" i="36"/>
  <c r="G44" i="36"/>
  <c r="D51" i="36"/>
  <c r="D53" i="36"/>
  <c r="D5" i="37"/>
  <c r="I8" i="37"/>
  <c r="G12" i="37"/>
  <c r="G14" i="37"/>
  <c r="I18" i="37"/>
  <c r="I20" i="37"/>
  <c r="G23" i="37"/>
  <c r="I28" i="37"/>
  <c r="F30" i="37"/>
  <c r="G44" i="37"/>
  <c r="D51" i="37"/>
  <c r="D53" i="37"/>
  <c r="D5" i="38"/>
  <c r="I8" i="38"/>
  <c r="G12" i="38"/>
  <c r="G14" i="38"/>
  <c r="I18" i="38"/>
  <c r="I20" i="38"/>
  <c r="G23" i="38"/>
  <c r="I28" i="38"/>
  <c r="F30" i="38"/>
  <c r="G44" i="38"/>
  <c r="D51" i="38"/>
  <c r="D53" i="38"/>
  <c r="D5" i="39"/>
  <c r="I8" i="39"/>
  <c r="G12" i="39"/>
  <c r="G14" i="39"/>
  <c r="I18" i="39"/>
  <c r="I20" i="39"/>
  <c r="G23" i="39"/>
  <c r="I28" i="39"/>
  <c r="F30" i="39"/>
  <c r="G44" i="39"/>
  <c r="D51" i="39"/>
  <c r="D53" i="39"/>
  <c r="C1" i="37"/>
  <c r="C1" i="39"/>
  <c r="C1" i="41"/>
  <c r="C1" i="10"/>
  <c r="C1" i="12"/>
  <c r="C1" i="14"/>
  <c r="C1" i="16"/>
  <c r="D5" i="17"/>
  <c r="I8" i="17"/>
  <c r="G12" i="17"/>
  <c r="G14" i="17"/>
  <c r="I20" i="17"/>
  <c r="I28" i="17"/>
  <c r="I7" i="18"/>
  <c r="I9" i="18"/>
  <c r="G13" i="18"/>
  <c r="I17" i="18"/>
  <c r="I19" i="18"/>
  <c r="I21" i="18"/>
  <c r="G26" i="18"/>
  <c r="J29" i="18"/>
  <c r="E41" i="18"/>
  <c r="D50" i="18"/>
  <c r="D52" i="18"/>
  <c r="I7" i="19"/>
  <c r="I9" i="19"/>
  <c r="G13" i="19"/>
  <c r="I17" i="19"/>
  <c r="I19" i="19"/>
  <c r="I21" i="19"/>
  <c r="G26" i="19"/>
  <c r="J29" i="19"/>
  <c r="E41" i="19"/>
  <c r="D50" i="19"/>
  <c r="D52" i="19"/>
  <c r="I7" i="20"/>
  <c r="I9" i="20"/>
  <c r="G13" i="20"/>
  <c r="I17" i="20"/>
  <c r="I19" i="20"/>
  <c r="I21" i="20"/>
  <c r="G26" i="20"/>
  <c r="J29" i="20"/>
  <c r="E41" i="20"/>
  <c r="D50" i="20"/>
  <c r="D52" i="20"/>
  <c r="I7" i="21"/>
  <c r="I9" i="21"/>
  <c r="G13" i="21"/>
  <c r="I17" i="21"/>
  <c r="I19" i="21"/>
  <c r="I21" i="21"/>
  <c r="G26" i="21"/>
  <c r="J29" i="21"/>
  <c r="E41" i="21"/>
  <c r="D50" i="21"/>
  <c r="D52" i="21"/>
  <c r="I7" i="22"/>
  <c r="I9" i="22"/>
  <c r="G13" i="22"/>
  <c r="I17" i="22"/>
  <c r="I19" i="22"/>
  <c r="I21" i="22"/>
  <c r="G26" i="22"/>
  <c r="J29" i="22"/>
  <c r="E41" i="22"/>
  <c r="D50" i="22"/>
  <c r="D52" i="22"/>
  <c r="C1" i="17"/>
  <c r="C1" i="19"/>
  <c r="C1" i="21"/>
  <c r="C1" i="23"/>
  <c r="I7" i="25"/>
  <c r="I9" i="25"/>
  <c r="G13" i="25"/>
  <c r="I17" i="25"/>
  <c r="I19" i="25"/>
  <c r="I21" i="25"/>
  <c r="G26" i="25"/>
  <c r="J29" i="25"/>
  <c r="E41" i="25"/>
  <c r="D50" i="25"/>
  <c r="D52" i="25"/>
  <c r="I7" i="26"/>
  <c r="I9" i="26"/>
  <c r="G13" i="26"/>
  <c r="I17" i="26"/>
  <c r="I19" i="26"/>
  <c r="I21" i="26"/>
  <c r="G26" i="26"/>
  <c r="J29" i="26"/>
  <c r="E41" i="26"/>
  <c r="D50" i="26"/>
  <c r="D52" i="26"/>
  <c r="I7" i="27"/>
  <c r="I9" i="27"/>
  <c r="G13" i="27"/>
  <c r="I17" i="27"/>
  <c r="I19" i="27"/>
  <c r="I21" i="27"/>
  <c r="G26" i="27"/>
  <c r="J29" i="27"/>
  <c r="E41" i="27"/>
  <c r="D50" i="27"/>
  <c r="D52" i="27"/>
  <c r="I7" i="28"/>
  <c r="I9" i="28"/>
  <c r="G13" i="28"/>
  <c r="I18" i="28"/>
  <c r="G23" i="28"/>
  <c r="F30" i="28"/>
  <c r="G44" i="28"/>
  <c r="D53" i="28"/>
  <c r="D5" i="29"/>
  <c r="I8" i="29"/>
  <c r="G12" i="29"/>
  <c r="G14" i="29"/>
  <c r="I18" i="29"/>
  <c r="I20" i="29"/>
  <c r="G23" i="29"/>
  <c r="I28" i="29"/>
  <c r="F30" i="29"/>
  <c r="G44" i="29"/>
  <c r="D51" i="29"/>
  <c r="D53" i="29"/>
  <c r="D5" i="30"/>
  <c r="J9" i="30" s="1"/>
  <c r="I8" i="30"/>
  <c r="G12" i="30"/>
  <c r="G14" i="30"/>
  <c r="I18" i="30"/>
  <c r="I20" i="30"/>
  <c r="G23" i="30"/>
  <c r="I28" i="30"/>
  <c r="F30" i="30"/>
  <c r="G44" i="30"/>
  <c r="D51" i="30"/>
  <c r="D53" i="30"/>
  <c r="D5" i="31"/>
  <c r="I8" i="31"/>
  <c r="G12" i="31"/>
  <c r="G14" i="31"/>
  <c r="I18" i="31"/>
  <c r="I20" i="31"/>
  <c r="G23" i="31"/>
  <c r="I28" i="31"/>
  <c r="F30" i="31"/>
  <c r="G44" i="31"/>
  <c r="D51" i="31"/>
  <c r="D53" i="31"/>
  <c r="D5" i="32"/>
  <c r="I8" i="32"/>
  <c r="G12" i="32"/>
  <c r="G14" i="32"/>
  <c r="I18" i="32"/>
  <c r="I20" i="32"/>
  <c r="G23" i="32"/>
  <c r="I28" i="32"/>
  <c r="F30" i="32"/>
  <c r="G44" i="32"/>
  <c r="D51" i="32"/>
  <c r="D53" i="32"/>
  <c r="D5" i="33"/>
  <c r="J7" i="33" s="1"/>
  <c r="I8" i="33"/>
  <c r="G12" i="33"/>
  <c r="G14" i="33"/>
  <c r="I18" i="33"/>
  <c r="I20" i="33"/>
  <c r="G23" i="33"/>
  <c r="I28" i="33"/>
  <c r="F30" i="33"/>
  <c r="G44" i="33"/>
  <c r="D51" i="33"/>
  <c r="D53" i="33"/>
  <c r="C1" i="26"/>
  <c r="C1" i="30"/>
  <c r="C1" i="32"/>
  <c r="C1" i="34"/>
  <c r="I7" i="36"/>
  <c r="I9" i="36"/>
  <c r="G13" i="36"/>
  <c r="I17" i="36"/>
  <c r="I19" i="36"/>
  <c r="I21" i="36"/>
  <c r="G26" i="36"/>
  <c r="J29" i="36"/>
  <c r="E41" i="36"/>
  <c r="D50" i="36"/>
  <c r="D52" i="36"/>
  <c r="I7" i="37"/>
  <c r="I9" i="37"/>
  <c r="G13" i="37"/>
  <c r="I17" i="37"/>
  <c r="I19" i="37"/>
  <c r="I21" i="37"/>
  <c r="G26" i="37"/>
  <c r="J29" i="37"/>
  <c r="E41" i="37"/>
  <c r="D50" i="37"/>
  <c r="D52" i="37"/>
  <c r="I7" i="38"/>
  <c r="I9" i="38"/>
  <c r="G13" i="38"/>
  <c r="I17" i="38"/>
  <c r="I19" i="38"/>
  <c r="I21" i="38"/>
  <c r="G26" i="38"/>
  <c r="J29" i="38"/>
  <c r="E41" i="38"/>
  <c r="D50" i="38"/>
  <c r="D52" i="38"/>
  <c r="I7" i="39"/>
  <c r="I9" i="39"/>
  <c r="G13" i="39"/>
  <c r="I17" i="39"/>
  <c r="I19" i="39"/>
  <c r="I21" i="39"/>
  <c r="G26" i="39"/>
  <c r="J29" i="39"/>
  <c r="E41" i="39"/>
  <c r="D50" i="39"/>
  <c r="D52" i="39"/>
  <c r="C1" i="36"/>
  <c r="C1" i="38"/>
  <c r="C1" i="40"/>
  <c r="I6" i="36"/>
  <c r="D7" i="36"/>
  <c r="D8" i="36" s="1"/>
  <c r="H12" i="36"/>
  <c r="H13" i="36"/>
  <c r="H14" i="36"/>
  <c r="H18" i="36"/>
  <c r="H19" i="36"/>
  <c r="H20" i="36"/>
  <c r="H21" i="36"/>
  <c r="G22" i="36"/>
  <c r="F26" i="36"/>
  <c r="I27" i="36"/>
  <c r="F29" i="36"/>
  <c r="K29" i="36"/>
  <c r="F33" i="36"/>
  <c r="F34" i="36"/>
  <c r="F35" i="36"/>
  <c r="F36" i="36"/>
  <c r="F37" i="36"/>
  <c r="F38" i="36"/>
  <c r="F41" i="36"/>
  <c r="F44" i="36"/>
  <c r="F45" i="36"/>
  <c r="E50" i="36"/>
  <c r="E51" i="36"/>
  <c r="E52" i="36"/>
  <c r="I6" i="37"/>
  <c r="D7" i="37"/>
  <c r="D8" i="37" s="1"/>
  <c r="H12" i="37"/>
  <c r="H13" i="37"/>
  <c r="H14" i="37"/>
  <c r="H18" i="37"/>
  <c r="H19" i="37"/>
  <c r="H20" i="37"/>
  <c r="H21" i="37"/>
  <c r="G22" i="37"/>
  <c r="F26" i="37"/>
  <c r="I27" i="37"/>
  <c r="F29" i="37"/>
  <c r="K29" i="37"/>
  <c r="F33" i="37"/>
  <c r="F34" i="37"/>
  <c r="F35" i="37"/>
  <c r="F36" i="37"/>
  <c r="F37" i="37"/>
  <c r="F38" i="37"/>
  <c r="F41" i="37"/>
  <c r="F44" i="37"/>
  <c r="F45" i="37"/>
  <c r="E50" i="37"/>
  <c r="E51" i="37"/>
  <c r="E52" i="37"/>
  <c r="I6" i="38"/>
  <c r="D7" i="38"/>
  <c r="D8" i="38" s="1"/>
  <c r="H12" i="38"/>
  <c r="H13" i="38"/>
  <c r="H14" i="38"/>
  <c r="H18" i="38"/>
  <c r="H19" i="38"/>
  <c r="H20" i="38"/>
  <c r="H21" i="38"/>
  <c r="G22" i="38"/>
  <c r="F26" i="38"/>
  <c r="I27" i="38"/>
  <c r="F29" i="38"/>
  <c r="K29" i="38"/>
  <c r="F33" i="38"/>
  <c r="F34" i="38"/>
  <c r="F35" i="38"/>
  <c r="F36" i="38"/>
  <c r="F37" i="38"/>
  <c r="F38" i="38"/>
  <c r="F41" i="38"/>
  <c r="F44" i="38"/>
  <c r="F45" i="38"/>
  <c r="E50" i="38"/>
  <c r="E51" i="38"/>
  <c r="E52" i="38"/>
  <c r="I6" i="39"/>
  <c r="D7" i="39"/>
  <c r="D8" i="39" s="1"/>
  <c r="H12" i="39"/>
  <c r="H13" i="39"/>
  <c r="H14" i="39"/>
  <c r="H18" i="39"/>
  <c r="H19" i="39"/>
  <c r="H20" i="39"/>
  <c r="H21" i="39"/>
  <c r="G22" i="39"/>
  <c r="F26" i="39"/>
  <c r="I27" i="39"/>
  <c r="F29" i="39"/>
  <c r="K29" i="39"/>
  <c r="F33" i="39"/>
  <c r="F34" i="39"/>
  <c r="F35" i="39"/>
  <c r="F36" i="39"/>
  <c r="F37" i="39"/>
  <c r="F38" i="39"/>
  <c r="F41" i="39"/>
  <c r="F44" i="39"/>
  <c r="F45" i="39"/>
  <c r="E50" i="39"/>
  <c r="E51" i="39"/>
  <c r="E52" i="39"/>
  <c r="I6" i="40"/>
  <c r="D7" i="40"/>
  <c r="D8" i="40" s="1"/>
  <c r="H12" i="40"/>
  <c r="H13" i="40"/>
  <c r="H14" i="40"/>
  <c r="H18" i="40"/>
  <c r="H19" i="40"/>
  <c r="H20" i="40"/>
  <c r="H21" i="40"/>
  <c r="G22" i="40"/>
  <c r="F26" i="40"/>
  <c r="I27" i="40"/>
  <c r="F29" i="40"/>
  <c r="K29" i="40"/>
  <c r="F33" i="40"/>
  <c r="F34" i="40"/>
  <c r="F35" i="40"/>
  <c r="F36" i="40"/>
  <c r="F37" i="40"/>
  <c r="F38" i="40"/>
  <c r="F41" i="40"/>
  <c r="F44" i="40"/>
  <c r="F45" i="40"/>
  <c r="E50" i="40"/>
  <c r="E51" i="40"/>
  <c r="E52" i="40"/>
  <c r="I6" i="41"/>
  <c r="D7" i="41"/>
  <c r="D8" i="41" s="1"/>
  <c r="H12" i="41"/>
  <c r="H13" i="41"/>
  <c r="H14" i="41"/>
  <c r="H18" i="41"/>
  <c r="H19" i="41"/>
  <c r="H20" i="41"/>
  <c r="H21" i="41"/>
  <c r="G22" i="41"/>
  <c r="F26" i="41"/>
  <c r="I27" i="41"/>
  <c r="F29" i="41"/>
  <c r="K29" i="41"/>
  <c r="F33" i="41"/>
  <c r="F34" i="41"/>
  <c r="F35" i="41"/>
  <c r="F36" i="41"/>
  <c r="F37" i="41"/>
  <c r="F38" i="41"/>
  <c r="F41" i="41"/>
  <c r="F44" i="41"/>
  <c r="F45" i="41"/>
  <c r="E50" i="41"/>
  <c r="E51" i="41"/>
  <c r="E52" i="41"/>
  <c r="D5" i="40"/>
  <c r="I7" i="40"/>
  <c r="I8" i="40"/>
  <c r="I9" i="40"/>
  <c r="G12" i="40"/>
  <c r="G13" i="40"/>
  <c r="G14" i="40"/>
  <c r="I17" i="40"/>
  <c r="I18" i="40"/>
  <c r="I19" i="40"/>
  <c r="I20" i="40"/>
  <c r="I21" i="40"/>
  <c r="G23" i="40"/>
  <c r="G26" i="40"/>
  <c r="I28" i="40"/>
  <c r="J29" i="40"/>
  <c r="F30" i="40"/>
  <c r="E41" i="40"/>
  <c r="G44" i="40"/>
  <c r="D50" i="40"/>
  <c r="D51" i="40"/>
  <c r="D52" i="40"/>
  <c r="D5" i="41"/>
  <c r="I7" i="41"/>
  <c r="I8" i="41"/>
  <c r="I9" i="41"/>
  <c r="G12" i="41"/>
  <c r="G13" i="41"/>
  <c r="G14" i="41"/>
  <c r="I17" i="41"/>
  <c r="I18" i="41"/>
  <c r="I19" i="41"/>
  <c r="I20" i="41"/>
  <c r="I21" i="41"/>
  <c r="G23" i="41"/>
  <c r="G26" i="41"/>
  <c r="I28" i="41"/>
  <c r="J29" i="41"/>
  <c r="F30" i="41"/>
  <c r="E41" i="41"/>
  <c r="G44" i="41"/>
  <c r="D50" i="41"/>
  <c r="D51" i="41"/>
  <c r="D52" i="41"/>
  <c r="E52" i="28"/>
  <c r="E51" i="28"/>
  <c r="E50" i="28"/>
  <c r="F45" i="28"/>
  <c r="F44" i="28"/>
  <c r="F41" i="28"/>
  <c r="F38" i="28"/>
  <c r="F37" i="28"/>
  <c r="F36" i="28"/>
  <c r="F35" i="28"/>
  <c r="F34" i="28"/>
  <c r="F33" i="28"/>
  <c r="K29" i="28"/>
  <c r="F29" i="28"/>
  <c r="I27" i="28"/>
  <c r="F26" i="28"/>
  <c r="G22" i="28"/>
  <c r="H21" i="28"/>
  <c r="H20" i="28"/>
  <c r="H19" i="28"/>
  <c r="H18" i="28"/>
  <c r="H14" i="28"/>
  <c r="I6" i="25"/>
  <c r="D7" i="25"/>
  <c r="D8" i="25" s="1"/>
  <c r="H12" i="25"/>
  <c r="H13" i="25"/>
  <c r="H14" i="25"/>
  <c r="H18" i="25"/>
  <c r="H19" i="25"/>
  <c r="H20" i="25"/>
  <c r="H21" i="25"/>
  <c r="G22" i="25"/>
  <c r="F26" i="25"/>
  <c r="I27" i="25"/>
  <c r="F29" i="25"/>
  <c r="K29" i="25"/>
  <c r="F33" i="25"/>
  <c r="F34" i="25"/>
  <c r="F35" i="25"/>
  <c r="F36" i="25"/>
  <c r="F37" i="25"/>
  <c r="F38" i="25"/>
  <c r="F41" i="25"/>
  <c r="F44" i="25"/>
  <c r="F45" i="25"/>
  <c r="E50" i="25"/>
  <c r="E51" i="25"/>
  <c r="E52" i="25"/>
  <c r="I6" i="26"/>
  <c r="D7" i="26"/>
  <c r="D8" i="26" s="1"/>
  <c r="H12" i="26"/>
  <c r="H13" i="26"/>
  <c r="H14" i="26"/>
  <c r="H18" i="26"/>
  <c r="H19" i="26"/>
  <c r="H20" i="26"/>
  <c r="H21" i="26"/>
  <c r="G22" i="26"/>
  <c r="F26" i="26"/>
  <c r="I27" i="26"/>
  <c r="F29" i="26"/>
  <c r="K29" i="26"/>
  <c r="F33" i="26"/>
  <c r="F34" i="26"/>
  <c r="F35" i="26"/>
  <c r="F36" i="26"/>
  <c r="F37" i="26"/>
  <c r="F38" i="26"/>
  <c r="F41" i="26"/>
  <c r="F44" i="26"/>
  <c r="F45" i="26"/>
  <c r="E50" i="26"/>
  <c r="E51" i="26"/>
  <c r="E52" i="26"/>
  <c r="I6" i="27"/>
  <c r="D7" i="27"/>
  <c r="D8" i="27" s="1"/>
  <c r="H12" i="27"/>
  <c r="H13" i="27"/>
  <c r="H14" i="27"/>
  <c r="H18" i="27"/>
  <c r="H19" i="27"/>
  <c r="H20" i="27"/>
  <c r="H21" i="27"/>
  <c r="G22" i="27"/>
  <c r="F26" i="27"/>
  <c r="I27" i="27"/>
  <c r="F29" i="27"/>
  <c r="K29" i="27"/>
  <c r="F33" i="27"/>
  <c r="F34" i="27"/>
  <c r="F35" i="27"/>
  <c r="F36" i="27"/>
  <c r="F37" i="27"/>
  <c r="F38" i="27"/>
  <c r="F41" i="27"/>
  <c r="F44" i="27"/>
  <c r="F45" i="27"/>
  <c r="E50" i="27"/>
  <c r="E51" i="27"/>
  <c r="E52" i="27"/>
  <c r="I6" i="28"/>
  <c r="D7" i="28"/>
  <c r="D8" i="28" s="1"/>
  <c r="H12" i="28"/>
  <c r="H13" i="28"/>
  <c r="I17" i="28"/>
  <c r="I19" i="28"/>
  <c r="I21" i="28"/>
  <c r="G26" i="28"/>
  <c r="J29" i="28"/>
  <c r="E41" i="28"/>
  <c r="D50" i="28"/>
  <c r="D52" i="28"/>
  <c r="I6" i="29"/>
  <c r="D7" i="29"/>
  <c r="D8" i="29" s="1"/>
  <c r="H12" i="29"/>
  <c r="H13" i="29"/>
  <c r="H14" i="29"/>
  <c r="H18" i="29"/>
  <c r="H19" i="29"/>
  <c r="H20" i="29"/>
  <c r="H21" i="29"/>
  <c r="G22" i="29"/>
  <c r="F26" i="29"/>
  <c r="I27" i="29"/>
  <c r="F29" i="29"/>
  <c r="K29" i="29"/>
  <c r="F33" i="29"/>
  <c r="F34" i="29"/>
  <c r="F35" i="29"/>
  <c r="F36" i="29"/>
  <c r="F37" i="29"/>
  <c r="F38" i="29"/>
  <c r="F41" i="29"/>
  <c r="F44" i="29"/>
  <c r="F45" i="29"/>
  <c r="E50" i="29"/>
  <c r="E51" i="29"/>
  <c r="E52" i="29"/>
  <c r="I6" i="30"/>
  <c r="D7" i="30"/>
  <c r="D8" i="30" s="1"/>
  <c r="H12" i="30"/>
  <c r="H13" i="30"/>
  <c r="H14" i="30"/>
  <c r="H18" i="30"/>
  <c r="H19" i="30"/>
  <c r="H20" i="30"/>
  <c r="H21" i="30"/>
  <c r="G22" i="30"/>
  <c r="F26" i="30"/>
  <c r="I27" i="30"/>
  <c r="F29" i="30"/>
  <c r="K29" i="30"/>
  <c r="F33" i="30"/>
  <c r="F34" i="30"/>
  <c r="F35" i="30"/>
  <c r="F36" i="30"/>
  <c r="F37" i="30"/>
  <c r="F38" i="30"/>
  <c r="F41" i="30"/>
  <c r="F44" i="30"/>
  <c r="F45" i="30"/>
  <c r="E50" i="30"/>
  <c r="E51" i="30"/>
  <c r="E52" i="30"/>
  <c r="I6" i="31"/>
  <c r="D7" i="31"/>
  <c r="D8" i="31" s="1"/>
  <c r="H12" i="31"/>
  <c r="H13" i="31"/>
  <c r="H14" i="31"/>
  <c r="H18" i="31"/>
  <c r="H19" i="31"/>
  <c r="H20" i="31"/>
  <c r="H21" i="31"/>
  <c r="G22" i="31"/>
  <c r="F26" i="31"/>
  <c r="I27" i="31"/>
  <c r="F29" i="31"/>
  <c r="K29" i="31"/>
  <c r="F33" i="31"/>
  <c r="F34" i="31"/>
  <c r="F35" i="31"/>
  <c r="F36" i="31"/>
  <c r="F37" i="31"/>
  <c r="F38" i="31"/>
  <c r="F41" i="31"/>
  <c r="F44" i="31"/>
  <c r="F45" i="31"/>
  <c r="E50" i="31"/>
  <c r="E51" i="31"/>
  <c r="E52" i="31"/>
  <c r="I6" i="32"/>
  <c r="D7" i="32"/>
  <c r="D8" i="32" s="1"/>
  <c r="H12" i="32"/>
  <c r="H13" i="32"/>
  <c r="H14" i="32"/>
  <c r="H18" i="32"/>
  <c r="H19" i="32"/>
  <c r="H20" i="32"/>
  <c r="H21" i="32"/>
  <c r="G22" i="32"/>
  <c r="F26" i="32"/>
  <c r="I27" i="32"/>
  <c r="F29" i="32"/>
  <c r="K29" i="32"/>
  <c r="F33" i="32"/>
  <c r="F34" i="32"/>
  <c r="F35" i="32"/>
  <c r="F36" i="32"/>
  <c r="F37" i="32"/>
  <c r="F38" i="32"/>
  <c r="F41" i="32"/>
  <c r="F44" i="32"/>
  <c r="F45" i="32"/>
  <c r="E50" i="32"/>
  <c r="E51" i="32"/>
  <c r="E52" i="32"/>
  <c r="I6" i="33"/>
  <c r="D7" i="33"/>
  <c r="D8" i="33" s="1"/>
  <c r="H12" i="33"/>
  <c r="H13" i="33"/>
  <c r="H14" i="33"/>
  <c r="H18" i="33"/>
  <c r="H19" i="33"/>
  <c r="H20" i="33"/>
  <c r="H21" i="33"/>
  <c r="G22" i="33"/>
  <c r="F26" i="33"/>
  <c r="I27" i="33"/>
  <c r="F29" i="33"/>
  <c r="K29" i="33"/>
  <c r="F33" i="33"/>
  <c r="F34" i="33"/>
  <c r="F35" i="33"/>
  <c r="F36" i="33"/>
  <c r="F37" i="33"/>
  <c r="F38" i="33"/>
  <c r="F41" i="33"/>
  <c r="F44" i="33"/>
  <c r="F45" i="33"/>
  <c r="E50" i="33"/>
  <c r="E51" i="33"/>
  <c r="E52" i="33"/>
  <c r="I6" i="34"/>
  <c r="D7" i="34"/>
  <c r="D8" i="34" s="1"/>
  <c r="H12" i="34"/>
  <c r="H13" i="34"/>
  <c r="H14" i="34"/>
  <c r="H18" i="34"/>
  <c r="H19" i="34"/>
  <c r="H20" i="34"/>
  <c r="H21" i="34"/>
  <c r="G22" i="34"/>
  <c r="F26" i="34"/>
  <c r="I27" i="34"/>
  <c r="F29" i="34"/>
  <c r="K29" i="34"/>
  <c r="F33" i="34"/>
  <c r="F34" i="34"/>
  <c r="F35" i="34"/>
  <c r="F36" i="34"/>
  <c r="F37" i="34"/>
  <c r="F38" i="34"/>
  <c r="F41" i="34"/>
  <c r="F44" i="34"/>
  <c r="F45" i="34"/>
  <c r="E50" i="34"/>
  <c r="E51" i="34"/>
  <c r="E52" i="34"/>
  <c r="I6" i="35"/>
  <c r="D7" i="35"/>
  <c r="D8" i="35" s="1"/>
  <c r="H12" i="35"/>
  <c r="H13" i="35"/>
  <c r="H14" i="35"/>
  <c r="H18" i="35"/>
  <c r="H19" i="35"/>
  <c r="H20" i="35"/>
  <c r="H21" i="35"/>
  <c r="G22" i="35"/>
  <c r="F26" i="35"/>
  <c r="I27" i="35"/>
  <c r="F29" i="35"/>
  <c r="K29" i="35"/>
  <c r="F33" i="35"/>
  <c r="F34" i="35"/>
  <c r="F35" i="35"/>
  <c r="F36" i="35"/>
  <c r="F37" i="35"/>
  <c r="F38" i="35"/>
  <c r="F41" i="35"/>
  <c r="F44" i="35"/>
  <c r="F45" i="35"/>
  <c r="E50" i="35"/>
  <c r="E51" i="35"/>
  <c r="E52" i="35"/>
  <c r="I8" i="34"/>
  <c r="I9" i="34"/>
  <c r="G12" i="34"/>
  <c r="G13" i="34"/>
  <c r="G14" i="34"/>
  <c r="I17" i="34"/>
  <c r="I18" i="34"/>
  <c r="I19" i="34"/>
  <c r="I20" i="34"/>
  <c r="I21" i="34"/>
  <c r="G23" i="34"/>
  <c r="G26" i="34"/>
  <c r="I28" i="34"/>
  <c r="J29" i="34"/>
  <c r="F30" i="34"/>
  <c r="E41" i="34"/>
  <c r="G44" i="34"/>
  <c r="D50" i="34"/>
  <c r="D51" i="34"/>
  <c r="D52" i="34"/>
  <c r="D5" i="35"/>
  <c r="I7" i="35"/>
  <c r="I8" i="35"/>
  <c r="I9" i="35"/>
  <c r="G12" i="35"/>
  <c r="G13" i="35"/>
  <c r="G14" i="35"/>
  <c r="I17" i="35"/>
  <c r="I18" i="35"/>
  <c r="I19" i="35"/>
  <c r="I20" i="35"/>
  <c r="I21" i="35"/>
  <c r="G23" i="35"/>
  <c r="G26" i="35"/>
  <c r="I28" i="35"/>
  <c r="J29" i="35"/>
  <c r="F30" i="35"/>
  <c r="E41" i="35"/>
  <c r="G44" i="35"/>
  <c r="D50" i="35"/>
  <c r="D51" i="35"/>
  <c r="D52" i="35"/>
  <c r="G44" i="17"/>
  <c r="D51" i="17"/>
  <c r="E52" i="17"/>
  <c r="E51" i="17"/>
  <c r="E50" i="17"/>
  <c r="F45" i="17"/>
  <c r="F44" i="17"/>
  <c r="F41" i="17"/>
  <c r="F38" i="17"/>
  <c r="F37" i="17"/>
  <c r="F36" i="17"/>
  <c r="F35" i="17"/>
  <c r="F34" i="17"/>
  <c r="F33" i="17"/>
  <c r="K29" i="17"/>
  <c r="F29" i="17"/>
  <c r="I27" i="17"/>
  <c r="F26" i="17"/>
  <c r="G22" i="17"/>
  <c r="H21" i="17"/>
  <c r="H20" i="17"/>
  <c r="H19" i="17"/>
  <c r="H18" i="17"/>
  <c r="H14" i="17"/>
  <c r="I6" i="17"/>
  <c r="D7" i="17"/>
  <c r="D8" i="17" s="1"/>
  <c r="H12" i="17"/>
  <c r="H13" i="17"/>
  <c r="I17" i="17"/>
  <c r="I19" i="17"/>
  <c r="I21" i="17"/>
  <c r="G26" i="17"/>
  <c r="J29" i="17"/>
  <c r="E41" i="17"/>
  <c r="D50" i="17"/>
  <c r="D52" i="17"/>
  <c r="I6" i="18"/>
  <c r="D7" i="18"/>
  <c r="D8" i="18" s="1"/>
  <c r="H12" i="18"/>
  <c r="H13" i="18"/>
  <c r="H14" i="18"/>
  <c r="H18" i="18"/>
  <c r="H19" i="18"/>
  <c r="H20" i="18"/>
  <c r="H21" i="18"/>
  <c r="G22" i="18"/>
  <c r="F26" i="18"/>
  <c r="I27" i="18"/>
  <c r="F29" i="18"/>
  <c r="K29" i="18"/>
  <c r="F33" i="18"/>
  <c r="F34" i="18"/>
  <c r="F35" i="18"/>
  <c r="F36" i="18"/>
  <c r="F37" i="18"/>
  <c r="F38" i="18"/>
  <c r="F41" i="18"/>
  <c r="F44" i="18"/>
  <c r="F45" i="18"/>
  <c r="E50" i="18"/>
  <c r="E51" i="18"/>
  <c r="E52" i="18"/>
  <c r="I6" i="19"/>
  <c r="D7" i="19"/>
  <c r="D8" i="19" s="1"/>
  <c r="H12" i="19"/>
  <c r="H13" i="19"/>
  <c r="H14" i="19"/>
  <c r="H18" i="19"/>
  <c r="H19" i="19"/>
  <c r="H20" i="19"/>
  <c r="H21" i="19"/>
  <c r="G22" i="19"/>
  <c r="F26" i="19"/>
  <c r="I27" i="19"/>
  <c r="F29" i="19"/>
  <c r="K29" i="19"/>
  <c r="F33" i="19"/>
  <c r="F34" i="19"/>
  <c r="F35" i="19"/>
  <c r="F36" i="19"/>
  <c r="F37" i="19"/>
  <c r="F38" i="19"/>
  <c r="F41" i="19"/>
  <c r="F44" i="19"/>
  <c r="F45" i="19"/>
  <c r="E50" i="19"/>
  <c r="E51" i="19"/>
  <c r="E52" i="19"/>
  <c r="I6" i="20"/>
  <c r="D7" i="20"/>
  <c r="D8" i="20" s="1"/>
  <c r="H12" i="20"/>
  <c r="H13" i="20"/>
  <c r="H14" i="20"/>
  <c r="H18" i="20"/>
  <c r="H19" i="20"/>
  <c r="H20" i="20"/>
  <c r="H21" i="20"/>
  <c r="G22" i="20"/>
  <c r="F26" i="20"/>
  <c r="I27" i="20"/>
  <c r="F29" i="20"/>
  <c r="K29" i="20"/>
  <c r="F33" i="20"/>
  <c r="F34" i="20"/>
  <c r="F35" i="20"/>
  <c r="F36" i="20"/>
  <c r="F37" i="20"/>
  <c r="F38" i="20"/>
  <c r="F41" i="20"/>
  <c r="F44" i="20"/>
  <c r="F45" i="20"/>
  <c r="E50" i="20"/>
  <c r="E51" i="20"/>
  <c r="E52" i="20"/>
  <c r="I6" i="21"/>
  <c r="D7" i="21"/>
  <c r="D8" i="21" s="1"/>
  <c r="H12" i="21"/>
  <c r="H13" i="21"/>
  <c r="H14" i="21"/>
  <c r="H18" i="21"/>
  <c r="H19" i="21"/>
  <c r="H20" i="21"/>
  <c r="H21" i="21"/>
  <c r="G22" i="21"/>
  <c r="F26" i="21"/>
  <c r="I27" i="21"/>
  <c r="F29" i="21"/>
  <c r="K29" i="21"/>
  <c r="F33" i="21"/>
  <c r="F34" i="21"/>
  <c r="F35" i="21"/>
  <c r="F36" i="21"/>
  <c r="F37" i="21"/>
  <c r="F38" i="21"/>
  <c r="F41" i="21"/>
  <c r="F44" i="21"/>
  <c r="F45" i="21"/>
  <c r="E50" i="21"/>
  <c r="E51" i="21"/>
  <c r="E52" i="21"/>
  <c r="I6" i="22"/>
  <c r="D7" i="22"/>
  <c r="D8" i="22" s="1"/>
  <c r="H12" i="22"/>
  <c r="H13" i="22"/>
  <c r="H14" i="22"/>
  <c r="H18" i="22"/>
  <c r="H19" i="22"/>
  <c r="H20" i="22"/>
  <c r="H21" i="22"/>
  <c r="G22" i="22"/>
  <c r="F26" i="22"/>
  <c r="I27" i="22"/>
  <c r="F29" i="22"/>
  <c r="K29" i="22"/>
  <c r="F33" i="22"/>
  <c r="F34" i="22"/>
  <c r="F35" i="22"/>
  <c r="F36" i="22"/>
  <c r="F37" i="22"/>
  <c r="F38" i="22"/>
  <c r="F41" i="22"/>
  <c r="F44" i="22"/>
  <c r="F45" i="22"/>
  <c r="E50" i="22"/>
  <c r="E51" i="22"/>
  <c r="E52" i="22"/>
  <c r="I6" i="23"/>
  <c r="D7" i="23"/>
  <c r="D8" i="23" s="1"/>
  <c r="H12" i="23"/>
  <c r="H13" i="23"/>
  <c r="H14" i="23"/>
  <c r="H18" i="23"/>
  <c r="H19" i="23"/>
  <c r="H20" i="23"/>
  <c r="H21" i="23"/>
  <c r="G22" i="23"/>
  <c r="F26" i="23"/>
  <c r="I27" i="23"/>
  <c r="F29" i="23"/>
  <c r="K29" i="23"/>
  <c r="F33" i="23"/>
  <c r="F34" i="23"/>
  <c r="F35" i="23"/>
  <c r="F36" i="23"/>
  <c r="F37" i="23"/>
  <c r="F38" i="23"/>
  <c r="F41" i="23"/>
  <c r="F44" i="23"/>
  <c r="F45" i="23"/>
  <c r="E50" i="23"/>
  <c r="E51" i="23"/>
  <c r="E52" i="23"/>
  <c r="I6" i="24"/>
  <c r="D7" i="24"/>
  <c r="D8" i="24" s="1"/>
  <c r="H12" i="24"/>
  <c r="H13" i="24"/>
  <c r="H14" i="24"/>
  <c r="H18" i="24"/>
  <c r="H19" i="24"/>
  <c r="H20" i="24"/>
  <c r="H21" i="24"/>
  <c r="G22" i="24"/>
  <c r="F26" i="24"/>
  <c r="I27" i="24"/>
  <c r="F29" i="24"/>
  <c r="K29" i="24"/>
  <c r="F33" i="24"/>
  <c r="F34" i="24"/>
  <c r="F35" i="24"/>
  <c r="F36" i="24"/>
  <c r="F37" i="24"/>
  <c r="F38" i="24"/>
  <c r="F41" i="24"/>
  <c r="F44" i="24"/>
  <c r="F45" i="24"/>
  <c r="E50" i="24"/>
  <c r="E51" i="24"/>
  <c r="E52" i="24"/>
  <c r="D5" i="23"/>
  <c r="I7" i="23"/>
  <c r="I8" i="23"/>
  <c r="I9" i="23"/>
  <c r="G12" i="23"/>
  <c r="G13" i="23"/>
  <c r="G14" i="23"/>
  <c r="I17" i="23"/>
  <c r="I18" i="23"/>
  <c r="I19" i="23"/>
  <c r="I20" i="23"/>
  <c r="I21" i="23"/>
  <c r="G23" i="23"/>
  <c r="G26" i="23"/>
  <c r="I28" i="23"/>
  <c r="J29" i="23"/>
  <c r="F30" i="23"/>
  <c r="E41" i="23"/>
  <c r="G44" i="23"/>
  <c r="D50" i="23"/>
  <c r="D51" i="23"/>
  <c r="D52" i="23"/>
  <c r="D5" i="24"/>
  <c r="I7" i="24"/>
  <c r="I8" i="24"/>
  <c r="I9" i="24"/>
  <c r="G12" i="24"/>
  <c r="G13" i="24"/>
  <c r="G14" i="24"/>
  <c r="I17" i="24"/>
  <c r="I18" i="24"/>
  <c r="I19" i="24"/>
  <c r="I20" i="24"/>
  <c r="I21" i="24"/>
  <c r="G23" i="24"/>
  <c r="G26" i="24"/>
  <c r="I28" i="24"/>
  <c r="J29" i="24"/>
  <c r="F30" i="24"/>
  <c r="E41" i="24"/>
  <c r="G44" i="24"/>
  <c r="D50" i="24"/>
  <c r="D51" i="24"/>
  <c r="D52" i="24"/>
  <c r="I6" i="13"/>
  <c r="D7" i="13"/>
  <c r="D8" i="13" s="1"/>
  <c r="H12" i="13"/>
  <c r="H13" i="13"/>
  <c r="H14" i="13"/>
  <c r="H18" i="13"/>
  <c r="H19" i="13"/>
  <c r="H20" i="13"/>
  <c r="H21" i="13"/>
  <c r="G22" i="13"/>
  <c r="F26" i="13"/>
  <c r="I27" i="13"/>
  <c r="F29" i="13"/>
  <c r="K29" i="13"/>
  <c r="F33" i="13"/>
  <c r="F34" i="13"/>
  <c r="F35" i="13"/>
  <c r="F36" i="13"/>
  <c r="F37" i="13"/>
  <c r="F38" i="13"/>
  <c r="F41" i="13"/>
  <c r="F44" i="13"/>
  <c r="F45" i="13"/>
  <c r="E50" i="13"/>
  <c r="E51" i="13"/>
  <c r="E52" i="13"/>
  <c r="I6" i="14"/>
  <c r="D7" i="14"/>
  <c r="D8" i="14" s="1"/>
  <c r="H12" i="14"/>
  <c r="H13" i="14"/>
  <c r="H14" i="14"/>
  <c r="H18" i="14"/>
  <c r="H19" i="14"/>
  <c r="H20" i="14"/>
  <c r="H21" i="14"/>
  <c r="G22" i="14"/>
  <c r="F26" i="14"/>
  <c r="I27" i="14"/>
  <c r="F29" i="14"/>
  <c r="K29" i="14"/>
  <c r="F33" i="14"/>
  <c r="F34" i="14"/>
  <c r="F35" i="14"/>
  <c r="F36" i="14"/>
  <c r="F37" i="14"/>
  <c r="F38" i="14"/>
  <c r="F41" i="14"/>
  <c r="F44" i="14"/>
  <c r="F45" i="14"/>
  <c r="E50" i="14"/>
  <c r="E51" i="14"/>
  <c r="E52" i="14"/>
  <c r="I6" i="15"/>
  <c r="D7" i="15"/>
  <c r="D8" i="15" s="1"/>
  <c r="H12" i="15"/>
  <c r="H13" i="15"/>
  <c r="H14" i="15"/>
  <c r="H18" i="15"/>
  <c r="H19" i="15"/>
  <c r="H20" i="15"/>
  <c r="H21" i="15"/>
  <c r="G22" i="15"/>
  <c r="F26" i="15"/>
  <c r="I27" i="15"/>
  <c r="F29" i="15"/>
  <c r="K29" i="15"/>
  <c r="F33" i="15"/>
  <c r="F34" i="15"/>
  <c r="F35" i="15"/>
  <c r="F36" i="15"/>
  <c r="F37" i="15"/>
  <c r="F38" i="15"/>
  <c r="F41" i="15"/>
  <c r="F44" i="15"/>
  <c r="F45" i="15"/>
  <c r="E50" i="15"/>
  <c r="E51" i="15"/>
  <c r="E52" i="15"/>
  <c r="I6" i="16"/>
  <c r="D7" i="16"/>
  <c r="D8" i="16" s="1"/>
  <c r="H12" i="16"/>
  <c r="H13" i="16"/>
  <c r="H14" i="16"/>
  <c r="H18" i="16"/>
  <c r="H19" i="16"/>
  <c r="H20" i="16"/>
  <c r="H21" i="16"/>
  <c r="G22" i="16"/>
  <c r="F26" i="16"/>
  <c r="I27" i="16"/>
  <c r="F29" i="16"/>
  <c r="K29" i="16"/>
  <c r="F33" i="16"/>
  <c r="F34" i="16"/>
  <c r="F35" i="16"/>
  <c r="F36" i="16"/>
  <c r="F37" i="16"/>
  <c r="F38" i="16"/>
  <c r="F41" i="16"/>
  <c r="F44" i="16"/>
  <c r="F45" i="16"/>
  <c r="E50" i="16"/>
  <c r="E51" i="16"/>
  <c r="E52" i="16"/>
  <c r="D5" i="13"/>
  <c r="I7" i="13"/>
  <c r="I8" i="13"/>
  <c r="I9" i="13"/>
  <c r="G12" i="13"/>
  <c r="G13" i="13"/>
  <c r="G14" i="13"/>
  <c r="I17" i="13"/>
  <c r="I18" i="13"/>
  <c r="I19" i="13"/>
  <c r="I20" i="13"/>
  <c r="I21" i="13"/>
  <c r="G23" i="13"/>
  <c r="G26" i="13"/>
  <c r="I28" i="13"/>
  <c r="J29" i="13"/>
  <c r="F30" i="13"/>
  <c r="E41" i="13"/>
  <c r="G44" i="13"/>
  <c r="D50" i="13"/>
  <c r="D51" i="13"/>
  <c r="D52" i="13"/>
  <c r="D5" i="14"/>
  <c r="I7" i="14"/>
  <c r="I8" i="14"/>
  <c r="I9" i="14"/>
  <c r="G12" i="14"/>
  <c r="G13" i="14"/>
  <c r="G14" i="14"/>
  <c r="I17" i="14"/>
  <c r="I18" i="14"/>
  <c r="I19" i="14"/>
  <c r="I20" i="14"/>
  <c r="I21" i="14"/>
  <c r="G23" i="14"/>
  <c r="G26" i="14"/>
  <c r="I28" i="14"/>
  <c r="J29" i="14"/>
  <c r="F30" i="14"/>
  <c r="E41" i="14"/>
  <c r="G44" i="14"/>
  <c r="D50" i="14"/>
  <c r="D51" i="14"/>
  <c r="D52" i="14"/>
  <c r="D5" i="15"/>
  <c r="I7" i="15"/>
  <c r="I8" i="15"/>
  <c r="I9" i="15"/>
  <c r="G12" i="15"/>
  <c r="G13" i="15"/>
  <c r="G14" i="15"/>
  <c r="I17" i="15"/>
  <c r="I18" i="15"/>
  <c r="I19" i="15"/>
  <c r="I20" i="15"/>
  <c r="I21" i="15"/>
  <c r="G23" i="15"/>
  <c r="G26" i="15"/>
  <c r="I28" i="15"/>
  <c r="J29" i="15"/>
  <c r="F30" i="15"/>
  <c r="E41" i="15"/>
  <c r="G44" i="15"/>
  <c r="D50" i="15"/>
  <c r="D51" i="15"/>
  <c r="D52" i="15"/>
  <c r="D5" i="16"/>
  <c r="I7" i="16"/>
  <c r="I8" i="16"/>
  <c r="I9" i="16"/>
  <c r="G12" i="16"/>
  <c r="G13" i="16"/>
  <c r="G14" i="16"/>
  <c r="I17" i="16"/>
  <c r="I18" i="16"/>
  <c r="I19" i="16"/>
  <c r="I20" i="16"/>
  <c r="I21" i="16"/>
  <c r="G23" i="16"/>
  <c r="G26" i="16"/>
  <c r="I28" i="16"/>
  <c r="J29" i="16"/>
  <c r="F30" i="16"/>
  <c r="E41" i="16"/>
  <c r="G44" i="16"/>
  <c r="D50" i="16"/>
  <c r="D51" i="16"/>
  <c r="D52" i="16"/>
  <c r="I6" i="11"/>
  <c r="D7" i="11"/>
  <c r="D8" i="11" s="1"/>
  <c r="H12" i="11"/>
  <c r="H13" i="11"/>
  <c r="H14" i="11"/>
  <c r="H18" i="11"/>
  <c r="H19" i="11"/>
  <c r="H20" i="11"/>
  <c r="H21" i="11"/>
  <c r="G22" i="11"/>
  <c r="F26" i="11"/>
  <c r="I27" i="11"/>
  <c r="F29" i="11"/>
  <c r="K29" i="11"/>
  <c r="F33" i="11"/>
  <c r="F34" i="11"/>
  <c r="F35" i="11"/>
  <c r="F36" i="11"/>
  <c r="F37" i="11"/>
  <c r="F38" i="11"/>
  <c r="F41" i="11"/>
  <c r="F44" i="11"/>
  <c r="F45" i="11"/>
  <c r="E50" i="11"/>
  <c r="E51" i="11"/>
  <c r="E52" i="11"/>
  <c r="I6" i="12"/>
  <c r="D7" i="12"/>
  <c r="D8" i="12" s="1"/>
  <c r="H12" i="12"/>
  <c r="H13" i="12"/>
  <c r="H14" i="12"/>
  <c r="H18" i="12"/>
  <c r="H19" i="12"/>
  <c r="H20" i="12"/>
  <c r="H21" i="12"/>
  <c r="G22" i="12"/>
  <c r="F26" i="12"/>
  <c r="I27" i="12"/>
  <c r="F29" i="12"/>
  <c r="K29" i="12"/>
  <c r="F33" i="12"/>
  <c r="F34" i="12"/>
  <c r="F35" i="12"/>
  <c r="F36" i="12"/>
  <c r="F37" i="12"/>
  <c r="F38" i="12"/>
  <c r="F41" i="12"/>
  <c r="F44" i="12"/>
  <c r="F45" i="12"/>
  <c r="E50" i="12"/>
  <c r="E51" i="12"/>
  <c r="E52" i="12"/>
  <c r="D5" i="11"/>
  <c r="I7" i="11"/>
  <c r="I8" i="11"/>
  <c r="I9" i="11"/>
  <c r="G12" i="11"/>
  <c r="G13" i="11"/>
  <c r="G14" i="11"/>
  <c r="I17" i="11"/>
  <c r="I18" i="11"/>
  <c r="I19" i="11"/>
  <c r="I20" i="11"/>
  <c r="I21" i="11"/>
  <c r="G23" i="11"/>
  <c r="G26" i="11"/>
  <c r="I28" i="11"/>
  <c r="J29" i="11"/>
  <c r="F30" i="11"/>
  <c r="E41" i="11"/>
  <c r="G44" i="11"/>
  <c r="D50" i="11"/>
  <c r="D51" i="11"/>
  <c r="D52" i="11"/>
  <c r="D5" i="12"/>
  <c r="I7" i="12"/>
  <c r="I8" i="12"/>
  <c r="I9" i="12"/>
  <c r="G12" i="12"/>
  <c r="G13" i="12"/>
  <c r="G14" i="12"/>
  <c r="I17" i="12"/>
  <c r="I18" i="12"/>
  <c r="I19" i="12"/>
  <c r="I20" i="12"/>
  <c r="I21" i="12"/>
  <c r="G23" i="12"/>
  <c r="G26" i="12"/>
  <c r="I28" i="12"/>
  <c r="J29" i="12"/>
  <c r="F30" i="12"/>
  <c r="E41" i="12"/>
  <c r="G44" i="12"/>
  <c r="D50" i="12"/>
  <c r="D51" i="12"/>
  <c r="D52" i="12"/>
  <c r="I6" i="10"/>
  <c r="D7" i="10"/>
  <c r="D8" i="10" s="1"/>
  <c r="H12" i="10"/>
  <c r="H13" i="10"/>
  <c r="H14" i="10"/>
  <c r="H18" i="10"/>
  <c r="H19" i="10"/>
  <c r="H20" i="10"/>
  <c r="H21" i="10"/>
  <c r="G22" i="10"/>
  <c r="F26" i="10"/>
  <c r="I27" i="10"/>
  <c r="F29" i="10"/>
  <c r="K29" i="10"/>
  <c r="F33" i="10"/>
  <c r="F34" i="10"/>
  <c r="F35" i="10"/>
  <c r="F36" i="10"/>
  <c r="F37" i="10"/>
  <c r="F38" i="10"/>
  <c r="F41" i="10"/>
  <c r="F44" i="10"/>
  <c r="F45" i="10"/>
  <c r="E50" i="10"/>
  <c r="E51" i="10"/>
  <c r="E52" i="10"/>
  <c r="D5" i="10"/>
  <c r="I7" i="10"/>
  <c r="I8" i="10"/>
  <c r="I9" i="10"/>
  <c r="G12" i="10"/>
  <c r="G13" i="10"/>
  <c r="G14" i="10"/>
  <c r="I17" i="10"/>
  <c r="I18" i="10"/>
  <c r="I19" i="10"/>
  <c r="I20" i="10"/>
  <c r="I21" i="10"/>
  <c r="G23" i="10"/>
  <c r="G26" i="10"/>
  <c r="I28" i="10"/>
  <c r="J29" i="10"/>
  <c r="F30" i="10"/>
  <c r="E41" i="10"/>
  <c r="G44" i="10"/>
  <c r="D50" i="10"/>
  <c r="D51" i="10"/>
  <c r="D52" i="10"/>
  <c r="D53" i="9"/>
  <c r="J7" i="29" l="1"/>
  <c r="J9" i="39"/>
  <c r="J9" i="37"/>
  <c r="J7" i="17"/>
  <c r="J6" i="36"/>
  <c r="J7" i="36"/>
  <c r="J5" i="38"/>
  <c r="J5" i="32"/>
  <c r="J5" i="30"/>
  <c r="J7" i="34"/>
  <c r="J8" i="19"/>
  <c r="J8" i="34"/>
  <c r="J6" i="34"/>
  <c r="J8" i="9"/>
  <c r="P15" i="42"/>
  <c r="P11" i="42"/>
  <c r="P19" i="42"/>
  <c r="P23" i="42"/>
  <c r="P27" i="42"/>
  <c r="P31" i="42"/>
  <c r="P35" i="42"/>
  <c r="P39" i="42"/>
  <c r="P12" i="42"/>
  <c r="P16" i="42"/>
  <c r="P20" i="42"/>
  <c r="P24" i="42"/>
  <c r="P28" i="42"/>
  <c r="P32" i="42"/>
  <c r="P36" i="42"/>
  <c r="P40" i="42"/>
  <c r="P13" i="42"/>
  <c r="P17" i="42"/>
  <c r="P21" i="42"/>
  <c r="P25" i="42"/>
  <c r="P29" i="42"/>
  <c r="P33" i="42"/>
  <c r="P37" i="42"/>
  <c r="P14" i="42"/>
  <c r="P18" i="42"/>
  <c r="P22" i="42"/>
  <c r="P26" i="42"/>
  <c r="P30" i="42"/>
  <c r="P34" i="42"/>
  <c r="P38" i="42"/>
  <c r="P10" i="42"/>
  <c r="H31" i="42"/>
  <c r="J5" i="9"/>
  <c r="J9" i="22"/>
  <c r="J6" i="33"/>
  <c r="J6" i="31"/>
  <c r="J6" i="29"/>
  <c r="J8" i="18"/>
  <c r="G36" i="9"/>
  <c r="J7" i="26"/>
  <c r="J6" i="17"/>
  <c r="J6" i="26"/>
  <c r="J5" i="25"/>
  <c r="J7" i="21"/>
  <c r="J7" i="28"/>
  <c r="J5" i="21"/>
  <c r="J5" i="19"/>
  <c r="J6" i="28"/>
  <c r="J5" i="27"/>
  <c r="J6" i="39"/>
  <c r="J6" i="37"/>
  <c r="J7" i="39"/>
  <c r="J7" i="37"/>
  <c r="J7" i="32"/>
  <c r="J9" i="21"/>
  <c r="G31" i="42"/>
  <c r="H12" i="42"/>
  <c r="G43" i="42"/>
  <c r="G41" i="42"/>
  <c r="G39" i="42"/>
  <c r="G37" i="42"/>
  <c r="G35" i="42"/>
  <c r="G33" i="42"/>
  <c r="G29" i="42"/>
  <c r="G27" i="42"/>
  <c r="G25" i="42"/>
  <c r="G23" i="42"/>
  <c r="G21" i="42"/>
  <c r="G19" i="42"/>
  <c r="G17" i="42"/>
  <c r="G15" i="42"/>
  <c r="G13" i="42"/>
  <c r="G11" i="42"/>
  <c r="H43" i="42"/>
  <c r="H41" i="42"/>
  <c r="H39" i="42"/>
  <c r="H37" i="42"/>
  <c r="H35" i="42"/>
  <c r="H33" i="42"/>
  <c r="H29" i="42"/>
  <c r="H27" i="42"/>
  <c r="H25" i="42"/>
  <c r="H23" i="42"/>
  <c r="H21" i="42"/>
  <c r="H19" i="42"/>
  <c r="H17" i="42"/>
  <c r="H15" i="42"/>
  <c r="H13" i="42"/>
  <c r="H11" i="42"/>
  <c r="H10" i="42"/>
  <c r="G42" i="42"/>
  <c r="G40" i="42"/>
  <c r="G38" i="42"/>
  <c r="G36" i="42"/>
  <c r="G34" i="42"/>
  <c r="G32" i="42"/>
  <c r="G30" i="42"/>
  <c r="G28" i="42"/>
  <c r="G26" i="42"/>
  <c r="G24" i="42"/>
  <c r="G22" i="42"/>
  <c r="G20" i="42"/>
  <c r="G18" i="42"/>
  <c r="G16" i="42"/>
  <c r="G14" i="42"/>
  <c r="G12" i="42"/>
  <c r="G10" i="42"/>
  <c r="H42" i="42"/>
  <c r="H40" i="42"/>
  <c r="H38" i="42"/>
  <c r="H36" i="42"/>
  <c r="H34" i="42"/>
  <c r="H32" i="42"/>
  <c r="H30" i="42"/>
  <c r="H28" i="42"/>
  <c r="H26" i="42"/>
  <c r="H24" i="42"/>
  <c r="H22" i="42"/>
  <c r="H20" i="42"/>
  <c r="H18" i="42"/>
  <c r="H16" i="42"/>
  <c r="H14" i="42"/>
  <c r="J8" i="27"/>
  <c r="J8" i="25"/>
  <c r="J8" i="38"/>
  <c r="J7" i="20"/>
  <c r="G33" i="9"/>
  <c r="J5" i="20"/>
  <c r="J5" i="18"/>
  <c r="J9" i="32"/>
  <c r="G37" i="9"/>
  <c r="J8" i="36"/>
  <c r="J8" i="31"/>
  <c r="J8" i="30"/>
  <c r="J7" i="38"/>
  <c r="J9" i="33"/>
  <c r="J9" i="29"/>
  <c r="J9" i="17"/>
  <c r="J7" i="22"/>
  <c r="J9" i="20"/>
  <c r="J9" i="18"/>
  <c r="J7" i="9"/>
  <c r="J9" i="9"/>
  <c r="J5" i="22"/>
  <c r="J6" i="22"/>
  <c r="J6" i="20"/>
  <c r="J6" i="18"/>
  <c r="J6" i="32"/>
  <c r="J6" i="30"/>
  <c r="J5" i="36"/>
  <c r="J6" i="38"/>
  <c r="J9" i="38"/>
  <c r="J9" i="36"/>
  <c r="J8" i="32"/>
  <c r="J9" i="31"/>
  <c r="J7" i="18"/>
  <c r="J8" i="17"/>
  <c r="J8" i="39"/>
  <c r="J8" i="37"/>
  <c r="J8" i="22"/>
  <c r="J8" i="20"/>
  <c r="G35" i="9"/>
  <c r="J8" i="33"/>
  <c r="J8" i="29"/>
  <c r="J7" i="30"/>
  <c r="J8" i="21"/>
  <c r="J9" i="19"/>
  <c r="J8" i="28"/>
  <c r="J7" i="27"/>
  <c r="J8" i="26"/>
  <c r="J7" i="25"/>
  <c r="G38" i="9"/>
  <c r="G34" i="9"/>
  <c r="J6" i="21"/>
  <c r="J6" i="19"/>
  <c r="J5" i="17"/>
  <c r="J7" i="19"/>
  <c r="J9" i="34"/>
  <c r="J5" i="34"/>
  <c r="J5" i="33"/>
  <c r="J5" i="31"/>
  <c r="J5" i="29"/>
  <c r="J5" i="28"/>
  <c r="J6" i="27"/>
  <c r="J5" i="26"/>
  <c r="J6" i="25"/>
  <c r="J7" i="31"/>
  <c r="J5" i="39"/>
  <c r="J5" i="37"/>
  <c r="J9" i="28"/>
  <c r="J9" i="27"/>
  <c r="J9" i="26"/>
  <c r="J9" i="25"/>
  <c r="J6" i="9"/>
  <c r="G38" i="10"/>
  <c r="G37" i="24"/>
  <c r="G37" i="23"/>
  <c r="G38" i="22"/>
  <c r="G38" i="21"/>
  <c r="G37" i="20"/>
  <c r="G38" i="19"/>
  <c r="G37" i="18"/>
  <c r="G33" i="17"/>
  <c r="G38" i="27"/>
  <c r="G37" i="26"/>
  <c r="G38" i="25"/>
  <c r="G37" i="12"/>
  <c r="G37" i="11"/>
  <c r="G37" i="16"/>
  <c r="G37" i="15"/>
  <c r="G37" i="14"/>
  <c r="G37" i="13"/>
  <c r="G38" i="23"/>
  <c r="G37" i="22"/>
  <c r="G37" i="35"/>
  <c r="G37" i="34"/>
  <c r="G37" i="33"/>
  <c r="G37" i="32"/>
  <c r="G38" i="31"/>
  <c r="G37" i="30"/>
  <c r="G38" i="29"/>
  <c r="G33" i="28"/>
  <c r="G38" i="41"/>
  <c r="G38" i="40"/>
  <c r="G37" i="39"/>
  <c r="G37" i="38"/>
  <c r="G37" i="36"/>
  <c r="G37" i="37"/>
  <c r="J6" i="40"/>
  <c r="J5" i="40"/>
  <c r="J9" i="40"/>
  <c r="J8" i="40"/>
  <c r="J7" i="40"/>
  <c r="G36" i="41"/>
  <c r="G34" i="41"/>
  <c r="G36" i="40"/>
  <c r="G34" i="40"/>
  <c r="G35" i="39"/>
  <c r="G33" i="39"/>
  <c r="G35" i="38"/>
  <c r="G33" i="38"/>
  <c r="G35" i="37"/>
  <c r="G33" i="37"/>
  <c r="G35" i="36"/>
  <c r="G33" i="36"/>
  <c r="J6" i="41"/>
  <c r="J5" i="41"/>
  <c r="J9" i="41"/>
  <c r="J8" i="41"/>
  <c r="J7" i="41"/>
  <c r="G37" i="41"/>
  <c r="G35" i="41"/>
  <c r="G33" i="41"/>
  <c r="G37" i="40"/>
  <c r="G35" i="40"/>
  <c r="G33" i="40"/>
  <c r="G38" i="39"/>
  <c r="G36" i="39"/>
  <c r="G34" i="39"/>
  <c r="G38" i="38"/>
  <c r="G36" i="38"/>
  <c r="G34" i="38"/>
  <c r="G38" i="37"/>
  <c r="G36" i="37"/>
  <c r="G34" i="37"/>
  <c r="G38" i="36"/>
  <c r="G36" i="36"/>
  <c r="G34" i="36"/>
  <c r="J6" i="35"/>
  <c r="J5" i="35"/>
  <c r="J9" i="35"/>
  <c r="J8" i="35"/>
  <c r="J7" i="35"/>
  <c r="G35" i="35"/>
  <c r="G33" i="35"/>
  <c r="G35" i="34"/>
  <c r="G33" i="34"/>
  <c r="G35" i="33"/>
  <c r="G33" i="33"/>
  <c r="G35" i="32"/>
  <c r="G33" i="32"/>
  <c r="G36" i="31"/>
  <c r="G34" i="31"/>
  <c r="G35" i="30"/>
  <c r="G33" i="30"/>
  <c r="G36" i="29"/>
  <c r="G34" i="29"/>
  <c r="G36" i="27"/>
  <c r="G34" i="27"/>
  <c r="G35" i="26"/>
  <c r="G33" i="26"/>
  <c r="G36" i="25"/>
  <c r="G34" i="25"/>
  <c r="G35" i="28"/>
  <c r="G37" i="28"/>
  <c r="G38" i="35"/>
  <c r="G36" i="35"/>
  <c r="G34" i="35"/>
  <c r="G38" i="34"/>
  <c r="G36" i="34"/>
  <c r="G34" i="34"/>
  <c r="G38" i="33"/>
  <c r="G36" i="33"/>
  <c r="G34" i="33"/>
  <c r="G38" i="32"/>
  <c r="G36" i="32"/>
  <c r="G34" i="32"/>
  <c r="G37" i="31"/>
  <c r="G35" i="31"/>
  <c r="G33" i="31"/>
  <c r="G38" i="30"/>
  <c r="G36" i="30"/>
  <c r="G34" i="30"/>
  <c r="G37" i="29"/>
  <c r="G35" i="29"/>
  <c r="G33" i="29"/>
  <c r="G37" i="27"/>
  <c r="G35" i="27"/>
  <c r="G33" i="27"/>
  <c r="G38" i="26"/>
  <c r="G36" i="26"/>
  <c r="G34" i="26"/>
  <c r="G37" i="25"/>
  <c r="G35" i="25"/>
  <c r="G33" i="25"/>
  <c r="G34" i="28"/>
  <c r="G36" i="28"/>
  <c r="G38" i="28"/>
  <c r="G34" i="17"/>
  <c r="J6" i="23"/>
  <c r="J5" i="23"/>
  <c r="J9" i="23"/>
  <c r="J8" i="23"/>
  <c r="J7" i="23"/>
  <c r="G35" i="24"/>
  <c r="G33" i="24"/>
  <c r="G35" i="23"/>
  <c r="G33" i="23"/>
  <c r="G36" i="22"/>
  <c r="G34" i="22"/>
  <c r="G36" i="21"/>
  <c r="G34" i="21"/>
  <c r="G35" i="20"/>
  <c r="G33" i="20"/>
  <c r="G36" i="19"/>
  <c r="G34" i="19"/>
  <c r="G35" i="18"/>
  <c r="G33" i="18"/>
  <c r="G36" i="17"/>
  <c r="G38" i="17"/>
  <c r="J6" i="24"/>
  <c r="J5" i="24"/>
  <c r="J9" i="24"/>
  <c r="J8" i="24"/>
  <c r="J7" i="24"/>
  <c r="G38" i="24"/>
  <c r="G36" i="24"/>
  <c r="G34" i="24"/>
  <c r="G36" i="23"/>
  <c r="G34" i="23"/>
  <c r="G35" i="22"/>
  <c r="G33" i="22"/>
  <c r="G37" i="21"/>
  <c r="G35" i="21"/>
  <c r="G33" i="21"/>
  <c r="G38" i="20"/>
  <c r="G36" i="20"/>
  <c r="G34" i="20"/>
  <c r="G37" i="19"/>
  <c r="G35" i="19"/>
  <c r="G33" i="19"/>
  <c r="G38" i="18"/>
  <c r="G36" i="18"/>
  <c r="G34" i="18"/>
  <c r="G35" i="17"/>
  <c r="G37" i="17"/>
  <c r="J6" i="16"/>
  <c r="J5" i="16"/>
  <c r="J9" i="16"/>
  <c r="J8" i="16"/>
  <c r="J7" i="16"/>
  <c r="J6" i="14"/>
  <c r="J5" i="14"/>
  <c r="J9" i="14"/>
  <c r="J8" i="14"/>
  <c r="J7" i="14"/>
  <c r="G38" i="16"/>
  <c r="G36" i="16"/>
  <c r="G34" i="16"/>
  <c r="G38" i="15"/>
  <c r="G36" i="15"/>
  <c r="G34" i="15"/>
  <c r="G38" i="14"/>
  <c r="G36" i="14"/>
  <c r="G34" i="14"/>
  <c r="G38" i="13"/>
  <c r="G36" i="13"/>
  <c r="G34" i="13"/>
  <c r="J6" i="15"/>
  <c r="J5" i="15"/>
  <c r="J9" i="15"/>
  <c r="J8" i="15"/>
  <c r="J7" i="15"/>
  <c r="J6" i="13"/>
  <c r="J5" i="13"/>
  <c r="J9" i="13"/>
  <c r="J8" i="13"/>
  <c r="J7" i="13"/>
  <c r="G35" i="16"/>
  <c r="G33" i="16"/>
  <c r="G35" i="15"/>
  <c r="G33" i="15"/>
  <c r="G35" i="14"/>
  <c r="G33" i="14"/>
  <c r="G35" i="13"/>
  <c r="G33" i="13"/>
  <c r="J6" i="11"/>
  <c r="J5" i="11"/>
  <c r="J9" i="11"/>
  <c r="J8" i="11"/>
  <c r="J7" i="11"/>
  <c r="G38" i="12"/>
  <c r="G36" i="12"/>
  <c r="G34" i="12"/>
  <c r="G38" i="11"/>
  <c r="G36" i="11"/>
  <c r="G34" i="11"/>
  <c r="J6" i="12"/>
  <c r="J5" i="12"/>
  <c r="J9" i="12"/>
  <c r="J8" i="12"/>
  <c r="J7" i="12"/>
  <c r="G35" i="12"/>
  <c r="G33" i="12"/>
  <c r="G35" i="11"/>
  <c r="G33" i="11"/>
  <c r="G36" i="10"/>
  <c r="G34" i="10"/>
  <c r="J6" i="10"/>
  <c r="J5" i="10"/>
  <c r="J9" i="10"/>
  <c r="J8" i="10"/>
  <c r="J7" i="10"/>
  <c r="G37" i="10"/>
  <c r="G35" i="10"/>
  <c r="G33" i="10"/>
  <c r="R11" i="42" l="1"/>
  <c r="R12" i="42"/>
  <c r="R13" i="42"/>
  <c r="R14" i="42"/>
  <c r="R15" i="42"/>
  <c r="R16" i="42"/>
  <c r="R17" i="42"/>
  <c r="R18" i="42"/>
  <c r="R19" i="42"/>
  <c r="R20" i="42"/>
  <c r="R21" i="42"/>
  <c r="R22" i="42"/>
  <c r="R23" i="42"/>
  <c r="R24" i="42"/>
  <c r="R25" i="42"/>
  <c r="R26" i="42"/>
  <c r="R27" i="42"/>
  <c r="R28" i="42"/>
  <c r="R29" i="42"/>
  <c r="R30" i="42"/>
  <c r="R31" i="42"/>
  <c r="R32" i="42"/>
  <c r="R33" i="42"/>
  <c r="R34" i="42"/>
  <c r="R35" i="42"/>
  <c r="R36" i="42"/>
  <c r="R37" i="42"/>
  <c r="R38" i="42"/>
  <c r="R39" i="42"/>
  <c r="R40" i="42"/>
  <c r="Q10" i="42"/>
  <c r="Q11" i="42"/>
  <c r="Q12" i="42"/>
  <c r="Q13" i="42"/>
  <c r="Q14" i="42"/>
  <c r="Q15" i="42"/>
  <c r="Q16" i="42"/>
  <c r="Q17" i="42"/>
  <c r="Q18" i="42"/>
  <c r="Q19" i="42"/>
  <c r="Q20" i="42"/>
  <c r="Q21" i="42"/>
  <c r="Q22" i="42"/>
  <c r="Q23" i="42"/>
  <c r="Q24" i="42"/>
  <c r="Q25" i="42"/>
  <c r="Q26" i="42"/>
  <c r="Q27" i="42"/>
  <c r="Q28" i="42"/>
  <c r="Q29" i="42"/>
  <c r="Q30" i="42"/>
  <c r="Q31" i="42"/>
  <c r="Q32" i="42"/>
  <c r="Q33" i="42"/>
  <c r="Q34" i="42"/>
  <c r="Q35" i="42"/>
  <c r="Q36" i="42"/>
  <c r="Q37" i="42"/>
  <c r="Q38" i="42"/>
  <c r="Q39" i="42"/>
  <c r="Q40" i="42"/>
  <c r="R10" i="42"/>
  <c r="H14" i="5"/>
  <c r="D53" i="5"/>
  <c r="E52" i="5"/>
  <c r="D52" i="5"/>
  <c r="E51" i="5"/>
  <c r="D51" i="5"/>
  <c r="E50" i="5"/>
  <c r="D50" i="5"/>
  <c r="F33" i="5"/>
  <c r="F45" i="5"/>
  <c r="F44" i="5"/>
  <c r="G44" i="5"/>
  <c r="F26" i="5"/>
  <c r="F30" i="5"/>
  <c r="I28" i="5"/>
  <c r="F41" i="5"/>
  <c r="E41" i="5"/>
  <c r="F38" i="5"/>
  <c r="F37" i="5"/>
  <c r="F36" i="5"/>
  <c r="F35" i="5"/>
  <c r="F34" i="5"/>
  <c r="F29" i="5"/>
  <c r="I27" i="5"/>
  <c r="J29" i="5"/>
  <c r="G26" i="5"/>
  <c r="K29" i="5"/>
  <c r="D5" i="5"/>
  <c r="G23" i="5"/>
  <c r="G22" i="5"/>
  <c r="G12" i="5"/>
  <c r="I21" i="5"/>
  <c r="H21" i="5"/>
  <c r="I20" i="5"/>
  <c r="H20" i="5"/>
  <c r="I19" i="5"/>
  <c r="H19" i="5"/>
  <c r="H18" i="5"/>
  <c r="I18" i="5"/>
  <c r="I17" i="5"/>
  <c r="G14" i="5"/>
  <c r="G13" i="5"/>
  <c r="H13" i="5"/>
  <c r="H12" i="5"/>
  <c r="I8" i="5"/>
  <c r="G33" i="5" l="1"/>
  <c r="G36" i="5"/>
  <c r="G35" i="5"/>
  <c r="G34" i="5"/>
  <c r="G37" i="5"/>
  <c r="G38" i="5"/>
  <c r="J8" i="5"/>
  <c r="J9" i="5"/>
  <c r="J5" i="5"/>
  <c r="J6" i="5"/>
  <c r="J7" i="5"/>
</calcChain>
</file>

<file path=xl/sharedStrings.xml><?xml version="1.0" encoding="utf-8"?>
<sst xmlns="http://schemas.openxmlformats.org/spreadsheetml/2006/main" count="6471" uniqueCount="282">
  <si>
    <t>Counting</t>
  </si>
  <si>
    <t>Fiji</t>
  </si>
  <si>
    <t>Cook Islands</t>
  </si>
  <si>
    <t>Samoa</t>
  </si>
  <si>
    <t>Italy</t>
  </si>
  <si>
    <t>Malta</t>
  </si>
  <si>
    <t>Croatia</t>
  </si>
  <si>
    <t>Greece</t>
  </si>
  <si>
    <t>Serbia</t>
  </si>
  <si>
    <t>Poland</t>
  </si>
  <si>
    <t>Egypt</t>
  </si>
  <si>
    <t>Sudan</t>
  </si>
  <si>
    <t>Iran</t>
  </si>
  <si>
    <t>Iraq</t>
  </si>
  <si>
    <t>Turkey</t>
  </si>
  <si>
    <t>Lebanon</t>
  </si>
  <si>
    <t>Cambodia</t>
  </si>
  <si>
    <t>Thailand</t>
  </si>
  <si>
    <t>Vietnam</t>
  </si>
  <si>
    <t>Indonesia</t>
  </si>
  <si>
    <t>Malaysia</t>
  </si>
  <si>
    <t>Philippines</t>
  </si>
  <si>
    <t>Bangladesh</t>
  </si>
  <si>
    <t>India</t>
  </si>
  <si>
    <t>Pakistan</t>
  </si>
  <si>
    <t>Sri Lanka</t>
  </si>
  <si>
    <t>Afghanistan</t>
  </si>
  <si>
    <t>Chile</t>
  </si>
  <si>
    <t>Somalia</t>
  </si>
  <si>
    <t>Mauritius</t>
  </si>
  <si>
    <t>Total</t>
  </si>
  <si>
    <t>Population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</si>
  <si>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</si>
  <si>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</si>
  <si>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</si>
  <si>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</si>
  <si>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</si>
  <si>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</si>
  <si>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</si>
  <si>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</si>
  <si>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</si>
  <si>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</si>
  <si>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</si>
  <si>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</si>
  <si>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</si>
  <si>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</si>
  <si>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</si>
  <si>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</si>
  <si>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</si>
  <si>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</si>
  <si>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</si>
  <si>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</si>
  <si>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</si>
  <si>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</si>
  <si>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Whitehorse</t>
  </si>
  <si>
    <t>Whittlesea</t>
  </si>
  <si>
    <t>Wyndham</t>
  </si>
  <si>
    <t>Yarra</t>
  </si>
  <si>
    <t>Cardinia</t>
  </si>
  <si>
    <t>Melton</t>
  </si>
  <si>
    <t>Mornington Peninsula</t>
  </si>
  <si>
    <t>Nillumbik</t>
  </si>
  <si>
    <t>Yarra Ranges</t>
  </si>
  <si>
    <t>Age 0-6</t>
  </si>
  <si>
    <t>Age O to 14</t>
  </si>
  <si>
    <t>15 to 24</t>
  </si>
  <si>
    <t>Age 15 to 24</t>
  </si>
  <si>
    <t>15-64</t>
  </si>
  <si>
    <t>Age 15-64</t>
  </si>
  <si>
    <t>65+</t>
  </si>
  <si>
    <t>Age 65+</t>
  </si>
  <si>
    <t>Female</t>
  </si>
  <si>
    <t>Children Ever Born: Female, 15 to 24</t>
  </si>
  <si>
    <t>Sex</t>
  </si>
  <si>
    <t>Population and Age</t>
  </si>
  <si>
    <t>Lone Parents</t>
  </si>
  <si>
    <t>Males</t>
  </si>
  <si>
    <t>Females</t>
  </si>
  <si>
    <t>Marital Status: persons aged 24 to 44</t>
  </si>
  <si>
    <t>Early School Leaving: persons 18 +</t>
  </si>
  <si>
    <t>Unemployed</t>
  </si>
  <si>
    <t>Employment: persons 15-64</t>
  </si>
  <si>
    <t>Arrived past 4.5 years</t>
  </si>
  <si>
    <t>Employment by gender: persons 25-64</t>
  </si>
  <si>
    <t>Employment by year of arrival, persons 25-64</t>
  </si>
  <si>
    <t>Occupation: employed persons 15-64</t>
  </si>
  <si>
    <t>Post-school Qualifications persons 25-44</t>
  </si>
  <si>
    <t>20-24 years</t>
  </si>
  <si>
    <t>Youth Disengagement by gender: persons 20-24 years</t>
  </si>
  <si>
    <t>Median Weely Income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</si>
  <si>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</si>
  <si>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</si>
  <si>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</si>
  <si>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</si>
  <si>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</si>
  <si>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</si>
  <si>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</si>
  <si>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Religion</t>
  </si>
  <si>
    <t>Year of arrival</t>
  </si>
  <si>
    <t>Family</t>
  </si>
  <si>
    <t>Humanitarian</t>
  </si>
  <si>
    <t>Skilled</t>
  </si>
  <si>
    <t>Unknown</t>
  </si>
  <si>
    <t>Immigration 2013/14</t>
  </si>
  <si>
    <t>Other</t>
  </si>
  <si>
    <t>Housing Tenure Type</t>
  </si>
  <si>
    <t>Disability 25 to 44</t>
  </si>
  <si>
    <t>Lone persons 65+</t>
  </si>
  <si>
    <t>Speak English Not Well</t>
  </si>
  <si>
    <t>English Fluency All Persons</t>
  </si>
  <si>
    <t>English Fluency 15-64</t>
  </si>
  <si>
    <t>English Fluency 15-24</t>
  </si>
  <si>
    <t>English Fluency 65+</t>
  </si>
  <si>
    <t>% 15-24 year olds who had given birth</t>
  </si>
  <si>
    <t>% 24-44 year olds Widowed, divorsed or separated</t>
  </si>
  <si>
    <t>% Population Female</t>
  </si>
  <si>
    <t>% Lone Parents Female</t>
  </si>
  <si>
    <t>Number of Lone Parents</t>
  </si>
  <si>
    <t>% 18+ who had left school early</t>
  </si>
  <si>
    <t>Disengagement rate 20-24 Males</t>
  </si>
  <si>
    <t>Disengagement rate 20-24 Females</t>
  </si>
  <si>
    <t>Disengagement rate 20-24 Persons</t>
  </si>
  <si>
    <t>Unemployment rate</t>
  </si>
  <si>
    <t>% 25-44 with Diploma or Certificate</t>
  </si>
  <si>
    <t>% 25-44 with Degree</t>
  </si>
  <si>
    <t>% Males 25-64 Employed</t>
  </si>
  <si>
    <t>% Females 25-64 Employed</t>
  </si>
  <si>
    <t>% Arrived in past 4.5 yr who are employed</t>
  </si>
  <si>
    <t>Median Weekly Individual Income</t>
  </si>
  <si>
    <t>% Arrived past 4.5 years</t>
  </si>
  <si>
    <t>% Renting their homes</t>
  </si>
  <si>
    <t>% Persons 25-44 with Disability</t>
  </si>
  <si>
    <t>% Speak English Not Well</t>
  </si>
  <si>
    <t>Bosnia</t>
  </si>
  <si>
    <t>Macedonia</t>
  </si>
  <si>
    <t>Russia</t>
  </si>
  <si>
    <t>Burma</t>
  </si>
  <si>
    <t>China</t>
  </si>
  <si>
    <t>24-44 year olds Widowed, divorsed or separated</t>
  </si>
  <si>
    <t>Disengaged 20-24 Males</t>
  </si>
  <si>
    <t>Disengaged 20-24 Females</t>
  </si>
  <si>
    <t>Disengaged 20-24 Persons</t>
  </si>
  <si>
    <t>Persons 25-44 with Disability</t>
  </si>
  <si>
    <t xml:space="preserve"> 15-24 Speak English Not Well</t>
  </si>
  <si>
    <t>% 15-24 Speak English Not Well</t>
  </si>
  <si>
    <t>15-64 Speak English Not Well</t>
  </si>
  <si>
    <t>% 15-64 Speak English Not Well</t>
  </si>
  <si>
    <t>65+ Speak English Not Well</t>
  </si>
  <si>
    <t>% 65+ Speak English Not Well</t>
  </si>
  <si>
    <t>Number 15-24 year olds who had given birth</t>
  </si>
  <si>
    <t>Mornington Pen</t>
  </si>
  <si>
    <t>Nilumbik</t>
  </si>
  <si>
    <t>Metro. Melbourne</t>
  </si>
  <si>
    <t>Population:</t>
  </si>
  <si>
    <t>Females (%):</t>
  </si>
  <si>
    <t>0 to 6</t>
  </si>
  <si>
    <t>0 to 14</t>
  </si>
  <si>
    <t>15 to 64</t>
  </si>
  <si>
    <t>Number</t>
  </si>
  <si>
    <t>Per cent</t>
  </si>
  <si>
    <t>POPULATION AND AGE PROFILE</t>
  </si>
  <si>
    <t>FAMILIES</t>
  </si>
  <si>
    <t>15 to 24 year-olds who have given birth:</t>
  </si>
  <si>
    <t>Lone parents</t>
  </si>
  <si>
    <t>22 to 44 year-olds widowed, divorced or separated:</t>
  </si>
  <si>
    <t>EDUCATION</t>
  </si>
  <si>
    <t>Persons who left school before completing year 11</t>
  </si>
  <si>
    <t>Disengagement (from school &amp; employment)</t>
  </si>
  <si>
    <t>Persons</t>
  </si>
  <si>
    <t>- persons aged 20 to 24</t>
  </si>
  <si>
    <t>% 25-44 yo's with a diploma/certificate</t>
  </si>
  <si>
    <t xml:space="preserve">Unemployment </t>
  </si>
  <si>
    <t>Rate</t>
  </si>
  <si>
    <t>%  Employed persons 15-64 who work in labouring, machinery or trades occupations</t>
  </si>
  <si>
    <t>%  Employed persons 15-64 who work in managerial &amp; professional occupations</t>
  </si>
  <si>
    <t>EMPLOYMENT &amp; INCOMES</t>
  </si>
  <si>
    <t>Median weekly gross individual income</t>
  </si>
  <si>
    <t>RELIGION</t>
  </si>
  <si>
    <t>SETTLEMENT</t>
  </si>
  <si>
    <t>%  of employed persons 15-64 in labouring, machinery or trades jobs</t>
  </si>
  <si>
    <t>DISABILITY AND AGEING</t>
  </si>
  <si>
    <t>Persons 25-44 with a disability</t>
  </si>
  <si>
    <t>Lone persons aged 65 years or more</t>
  </si>
  <si>
    <t>LANGUAGE</t>
  </si>
  <si>
    <t>Limited English fluency</t>
  </si>
  <si>
    <t>15-24</t>
  </si>
  <si>
    <t xml:space="preserve">                                         …..with a degree</t>
  </si>
  <si>
    <t>[per cent female]</t>
  </si>
  <si>
    <t>All</t>
  </si>
  <si>
    <t>Atheist</t>
  </si>
  <si>
    <t>%  of employed persons 15-64 in managerial &amp; professional jobs</t>
  </si>
  <si>
    <t>Age Profile</t>
  </si>
  <si>
    <t>% persons aged 25-64 employed</t>
  </si>
  <si>
    <t xml:space="preserve">spoken </t>
  </si>
  <si>
    <t>at home</t>
  </si>
  <si>
    <t>Languages</t>
  </si>
  <si>
    <t>F</t>
  </si>
  <si>
    <t>Select municipality here</t>
  </si>
  <si>
    <t>Number 20-24 who had left school early</t>
  </si>
  <si>
    <t>% 20-24 who had left school early</t>
  </si>
  <si>
    <t>Early School Leaving: persons 20-24</t>
  </si>
  <si>
    <t>-</t>
  </si>
  <si>
    <r>
      <t xml:space="preserve">Disengagement </t>
    </r>
    <r>
      <rPr>
        <sz val="10"/>
        <rFont val="Garamond"/>
        <family val="1"/>
      </rPr>
      <t>(not in school or employment)</t>
    </r>
  </si>
  <si>
    <t>0-14</t>
  </si>
  <si>
    <t>25-64</t>
  </si>
  <si>
    <t>Persons aged 25-64</t>
  </si>
  <si>
    <t xml:space="preserve">                       </t>
  </si>
  <si>
    <t>No</t>
  </si>
  <si>
    <t>Adj no</t>
  </si>
  <si>
    <t>Rank</t>
  </si>
  <si>
    <t>Population aged 0-6</t>
  </si>
  <si>
    <t>Population aged  O to 14</t>
  </si>
  <si>
    <t>Population aged  15 to 24</t>
  </si>
  <si>
    <t>Population aged  15-64</t>
  </si>
  <si>
    <t>Population aged  65+</t>
  </si>
  <si>
    <t>Per cent of  Population Female</t>
  </si>
  <si>
    <t>Number of disengaged 20-24 year-old males</t>
  </si>
  <si>
    <t>Disengagement rate: 20-24 year-old males</t>
  </si>
  <si>
    <t>Number of disengaged 20-24 year-old females</t>
  </si>
  <si>
    <t>Disengagement rate 20-24 year-old females</t>
  </si>
  <si>
    <t>Number of disengaged 20-24 year-old persons</t>
  </si>
  <si>
    <t>Disengagement rate 20-24 year-old persons</t>
  </si>
  <si>
    <t>Per cent of  25-44 with a diploma or certificate</t>
  </si>
  <si>
    <t>Per cent of  25-44 year-olds with a degree</t>
  </si>
  <si>
    <t>Number of persons unemployed</t>
  </si>
  <si>
    <t>Per cent of  males aged 25-64 who are employed</t>
  </si>
  <si>
    <t>Per cent of  females aged 25-64 who are employed</t>
  </si>
  <si>
    <t>Per cent of employed persons aged 15-64 years, who work in managerial or professional occupations</t>
  </si>
  <si>
    <t>Per cent of employed persons aged 15-64 years, who work in labouring, machinery or trades occupations</t>
  </si>
  <si>
    <t>Number of persons who adhere to Buddhism</t>
  </si>
  <si>
    <t>Number of persons who adhere to Christianity</t>
  </si>
  <si>
    <t>Number of persons who adhere to Hinduism</t>
  </si>
  <si>
    <t>Number of persons who adhere to Islam</t>
  </si>
  <si>
    <t>Number of persons who adhere to Judaism</t>
  </si>
  <si>
    <t>Number of persons who adhere to Other Religions</t>
  </si>
  <si>
    <t>Number of persons who adhere to No Religion</t>
  </si>
  <si>
    <t>Number of persons who arrived in the previous 4.5 years</t>
  </si>
  <si>
    <t>Per cent of persons who arrived in the previous 4.5 years</t>
  </si>
  <si>
    <t>Number of persons who settled in Australia in 2013/14 under family reunion schemes</t>
  </si>
  <si>
    <t>Number of persons who settled in Australia in 2013/14 under humanitarian provisions</t>
  </si>
  <si>
    <t>Number of persons who settled in Australia in 2013/14 under skilled entry provisions</t>
  </si>
  <si>
    <t>Number of persons who settled in Australia in 2013/14 under unknown provisions</t>
  </si>
  <si>
    <t>Number of persons who settled in Australia in 2013/14</t>
  </si>
  <si>
    <t>Number of persons aged 25-44 years, who have a severe or profound disability</t>
  </si>
  <si>
    <t>Per cent of persons aged 25-44 years, who have a severe or profound disability</t>
  </si>
  <si>
    <t>Number of persons living alone and aged 65+ years</t>
  </si>
  <si>
    <t>Per cent of persons who have limited English fluency</t>
  </si>
  <si>
    <t>Number of persons aged 15-64, who have limited English fluency</t>
  </si>
  <si>
    <t>Number of persons aged 65+, who have limited English fluency</t>
  </si>
  <si>
    <t>Per cent of persons aged 65+, who have limited English fluency</t>
  </si>
  <si>
    <t>Per cent of persons aged 15-64, who have limited English fluency</t>
  </si>
  <si>
    <t>Number of persons who have limited English fluency</t>
  </si>
  <si>
    <t>Number of persons aged 15-24  years, who have limited English fluency</t>
  </si>
  <si>
    <t>Per cent of persons aged 15-24  years, who have limited English fluency</t>
  </si>
  <si>
    <t>Number of 24-44 year-olds who are widowed, divorced or separated</t>
  </si>
  <si>
    <t>Per cent of 24-44 year-olds who are widowed, divorced or separated</t>
  </si>
  <si>
    <t>Number of 15-24 year-olds who have given birth</t>
  </si>
  <si>
    <t>Per cent of  15-24 year-olds who have given birth</t>
  </si>
  <si>
    <t>Number of lone parents</t>
  </si>
  <si>
    <t>Per cent of  lone parents who are female</t>
  </si>
  <si>
    <t>Per cent of  18+ who had left school before completing year 11</t>
  </si>
  <si>
    <t>Number 20-24 who had left school before completing year 11</t>
  </si>
  <si>
    <t>Per cent of  20-24 who had left school before completing year 11</t>
  </si>
  <si>
    <t>Back to the front sheet</t>
  </si>
  <si>
    <t>Comparisons between social conditions, within municipalities and birthplaces</t>
  </si>
  <si>
    <t xml:space="preserve">(%) based on </t>
  </si>
  <si>
    <t>[per cent of 22-44 year-olds]</t>
  </si>
  <si>
    <t>[per cent of 15-24 year-olds]</t>
  </si>
  <si>
    <t xml:space="preserve">Care should be excersised in interpreting percentages where the actual numbers of people are low </t>
  </si>
  <si>
    <t>Back to the font page</t>
  </si>
  <si>
    <t>18+ years</t>
  </si>
  <si>
    <t>Males (%):</t>
  </si>
  <si>
    <t>Ethiopia</t>
  </si>
  <si>
    <t>Hong Kong</t>
  </si>
  <si>
    <t>Korea, South</t>
  </si>
  <si>
    <t>Singapore</t>
  </si>
  <si>
    <t>Timor-Leste</t>
  </si>
  <si>
    <r>
      <t xml:space="preserve">% Arrived </t>
    </r>
    <r>
      <rPr>
        <i/>
        <sz val="6"/>
        <rFont val="Calibri"/>
        <family val="2"/>
        <scheme val="minor"/>
      </rPr>
      <t>before</t>
    </r>
    <r>
      <rPr>
        <sz val="6"/>
        <rFont val="Calibri"/>
        <family val="2"/>
        <scheme val="minor"/>
      </rPr>
      <t xml:space="preserve"> past 4.5 yr who are employed</t>
    </r>
  </si>
  <si>
    <t>Arrived 2016 or later</t>
  </si>
  <si>
    <r>
      <rPr>
        <sz val="24"/>
        <color rgb="FFFFFF99"/>
        <rFont val="Garamond"/>
        <family val="1"/>
      </rPr>
      <t>PROFILES OF CULTURAL DIVERSITY 2021</t>
    </r>
    <r>
      <rPr>
        <sz val="18"/>
        <color rgb="FFFFFF99"/>
        <rFont val="Garamond"/>
        <family val="1"/>
      </rPr>
      <t xml:space="preserve">
Social statistics about residents from major birthplaces, 
in metropolitan municipalities</t>
    </r>
  </si>
  <si>
    <t>Sources of this information: ABS Census 2021</t>
  </si>
  <si>
    <t>Victorian pop.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</si>
</sst>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&quot;$&quot;#,##0"/>
    <numFmt numFmtId="167" formatCode="#,##0.0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6"/>
      <name val="Calibri"/>
      <family val="2"/>
      <scheme val="minor"/>
    </font>
    <font>
      <sz val="7"/>
      <name val="Calibri"/>
      <family val="2"/>
      <scheme val="minor"/>
    </font>
    <font>
      <sz val="6"/>
      <name val="Arial"/>
      <family val="2"/>
    </font>
    <font>
      <b/>
      <sz val="6"/>
      <name val="Calibri"/>
      <family val="2"/>
      <scheme val="minor"/>
    </font>
    <font>
      <sz val="10"/>
      <name val="Garamond"/>
      <family val="1"/>
    </font>
    <font>
      <sz val="9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sz val="12"/>
      <name val="Garamond"/>
      <family val="1"/>
    </font>
    <font>
      <b/>
      <sz val="10"/>
      <name val="Garamond"/>
      <family val="1"/>
    </font>
    <font>
      <sz val="10.5"/>
      <name val="Garamond"/>
      <family val="1"/>
    </font>
    <font>
      <sz val="9"/>
      <name val="Garamond"/>
      <family val="1"/>
    </font>
    <font>
      <i/>
      <sz val="10"/>
      <name val="Garamond"/>
      <family val="1"/>
    </font>
    <font>
      <sz val="10"/>
      <color theme="0" tint="-0.34998626667073579"/>
      <name val="Garamond"/>
      <family val="1"/>
    </font>
    <font>
      <b/>
      <sz val="20"/>
      <name val="Wingdings"/>
      <charset val="2"/>
    </font>
    <font>
      <b/>
      <sz val="8"/>
      <name val="Garamond"/>
      <family val="1"/>
    </font>
    <font>
      <sz val="5"/>
      <color theme="0"/>
      <name val="Garamond"/>
      <family val="1"/>
    </font>
    <font>
      <sz val="8"/>
      <color theme="0"/>
      <name val="Garamond"/>
      <family val="1"/>
    </font>
    <font>
      <sz val="10"/>
      <color theme="0"/>
      <name val="Arial"/>
      <family val="2"/>
    </font>
    <font>
      <sz val="10"/>
      <color theme="0"/>
      <name val="Garamond"/>
      <family val="1"/>
    </font>
    <font>
      <b/>
      <sz val="16"/>
      <color theme="3" tint="-0.499984740745262"/>
      <name val="Garamond"/>
      <family val="1"/>
    </font>
    <font>
      <b/>
      <sz val="14"/>
      <color theme="3" tint="-0.499984740745262"/>
      <name val="Garamond"/>
      <family val="1"/>
    </font>
    <font>
      <sz val="16"/>
      <name val="Garamond"/>
      <family val="1"/>
    </font>
    <font>
      <sz val="7"/>
      <color theme="0"/>
      <name val="Garamond"/>
      <family val="1"/>
    </font>
    <font>
      <sz val="6"/>
      <color theme="0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sz val="7"/>
      <color theme="1"/>
      <name val="Garamond"/>
      <family val="1"/>
    </font>
    <font>
      <b/>
      <sz val="10"/>
      <color theme="0"/>
      <name val="Garamond"/>
      <family val="1"/>
    </font>
    <font>
      <sz val="18"/>
      <color rgb="FFFFFF99"/>
      <name val="Garamond"/>
      <family val="1"/>
    </font>
    <font>
      <sz val="8"/>
      <name val="Arial"/>
      <family val="2"/>
    </font>
    <font>
      <sz val="11"/>
      <color theme="1"/>
      <name val="Garamond"/>
      <family val="1"/>
    </font>
    <font>
      <b/>
      <sz val="12"/>
      <color rgb="FFFFFF99"/>
      <name val="Garamond"/>
      <family val="1"/>
    </font>
    <font>
      <sz val="11"/>
      <color rgb="FFFFFF00"/>
      <name val="Garamond"/>
      <family val="1"/>
    </font>
    <font>
      <sz val="7"/>
      <name val="Garamond"/>
      <family val="1"/>
    </font>
    <font>
      <sz val="6"/>
      <name val="Garamond"/>
      <family val="1"/>
    </font>
    <font>
      <i/>
      <sz val="8"/>
      <name val="Garamond"/>
      <family val="1"/>
    </font>
    <font>
      <sz val="11"/>
      <color theme="0"/>
      <name val="Garamond"/>
      <family val="1"/>
    </font>
    <font>
      <sz val="16"/>
      <color theme="1"/>
      <name val="Garamond"/>
      <family val="1"/>
    </font>
    <font>
      <b/>
      <sz val="11"/>
      <name val="Garamond"/>
      <family val="1"/>
    </font>
    <font>
      <b/>
      <sz val="9"/>
      <name val="Garamond"/>
      <family val="1"/>
    </font>
    <font>
      <sz val="24"/>
      <color rgb="FFFFFF99"/>
      <name val="Garamond"/>
      <family val="1"/>
    </font>
    <font>
      <b/>
      <sz val="12"/>
      <color theme="1"/>
      <name val="Garamond"/>
      <family val="1"/>
    </font>
    <font>
      <b/>
      <sz val="10.5"/>
      <color theme="1"/>
      <name val="Garamond"/>
      <family val="1"/>
    </font>
    <font>
      <b/>
      <sz val="12"/>
      <color indexed="8"/>
      <name val="Garamond"/>
      <family val="1"/>
    </font>
    <font>
      <b/>
      <sz val="10.5"/>
      <color indexed="8"/>
      <name val="Garamond"/>
      <family val="1"/>
    </font>
    <font>
      <sz val="7"/>
      <color theme="4" tint="0.79998168889431442"/>
      <name val="Garamond"/>
      <family val="1"/>
    </font>
    <font>
      <sz val="8"/>
      <color theme="1"/>
      <name val="Calibri"/>
      <family val="2"/>
      <scheme val="minor"/>
    </font>
    <font>
      <i/>
      <sz val="6"/>
      <name val="Calibri"/>
      <family val="2"/>
      <scheme val="minor"/>
    </font>
    <font>
      <sz val="10"/>
      <color theme="8" tint="0.79998168889431442"/>
      <name val="Arial"/>
      <family val="2"/>
    </font>
    <font>
      <b/>
      <sz val="10.5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3" tint="-0.499984740745262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/>
      <right/>
      <top style="thin">
        <color theme="3" tint="-0.24994659260841701"/>
      </top>
      <bottom/>
      <diagonal/>
    </border>
    <border>
      <left/>
      <right style="thick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 style="thin">
        <color theme="3" tint="-0.24994659260841701"/>
      </left>
      <right/>
      <top/>
      <bottom style="thick">
        <color theme="3" tint="-0.24994659260841701"/>
      </bottom>
      <diagonal/>
    </border>
    <border>
      <left/>
      <right/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/>
      <bottom style="thick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</borders>
  <cellStyleXfs count="13">
    <xf numFmtId="0" fontId="0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164" fontId="3" fillId="0" borderId="0" applyFont="0" applyFill="0" applyBorder="0" applyAlignment="0" applyProtection="0"/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6" fillId="0" borderId="0">
      <protection locked="0"/>
    </xf>
    <xf numFmtId="0" fontId="3" fillId="3" borderId="2">
      <alignment vertical="center"/>
      <protection locked="0"/>
    </xf>
    <xf numFmtId="0" fontId="5" fillId="0" borderId="0">
      <protection locked="0"/>
    </xf>
    <xf numFmtId="0" fontId="3" fillId="2" borderId="0">
      <protection locked="0"/>
    </xf>
    <xf numFmtId="0" fontId="2" fillId="0" borderId="0"/>
    <xf numFmtId="0" fontId="1" fillId="0" borderId="0"/>
  </cellStyleXfs>
  <cellXfs count="167">
    <xf numFmtId="0" fontId="0" fillId="0" borderId="0" xfId="0">
      <protection locked="0"/>
    </xf>
    <xf numFmtId="3" fontId="7" fillId="0" borderId="0" xfId="0" applyNumberFormat="1" applyFont="1" applyAlignment="1">
      <alignment horizontal="center"/>
      <protection locked="0"/>
    </xf>
    <xf numFmtId="3" fontId="7" fillId="0" borderId="0" xfId="3" applyNumberFormat="1" applyFont="1" applyAlignment="1">
      <alignment horizontal="center"/>
    </xf>
    <xf numFmtId="3" fontId="7" fillId="0" borderId="3" xfId="0" applyNumberFormat="1" applyFont="1" applyBorder="1" applyAlignment="1">
      <alignment horizontal="center"/>
      <protection locked="0"/>
    </xf>
    <xf numFmtId="0" fontId="11" fillId="0" borderId="0" xfId="0" applyFont="1">
      <protection locked="0"/>
    </xf>
    <xf numFmtId="3" fontId="7" fillId="5" borderId="6" xfId="1" applyNumberFormat="1" applyFont="1" applyFill="1" applyBorder="1" applyAlignment="1">
      <alignment horizontal="center" wrapText="1"/>
      <protection locked="0"/>
    </xf>
    <xf numFmtId="3" fontId="7" fillId="5" borderId="3" xfId="1" applyNumberFormat="1" applyFont="1" applyFill="1" applyBorder="1" applyAlignment="1">
      <alignment horizontal="center" wrapText="1"/>
      <protection locked="0"/>
    </xf>
    <xf numFmtId="3" fontId="7" fillId="0" borderId="0" xfId="0" applyNumberFormat="1" applyFont="1">
      <protection locked="0"/>
    </xf>
    <xf numFmtId="3" fontId="7" fillId="0" borderId="0" xfId="0" applyNumberFormat="1" applyFont="1" applyAlignment="1">
      <alignment wrapText="1"/>
      <protection locked="0"/>
    </xf>
    <xf numFmtId="3" fontId="9" fillId="0" borderId="0" xfId="0" applyNumberFormat="1" applyFont="1">
      <protection locked="0"/>
    </xf>
    <xf numFmtId="3" fontId="12" fillId="9" borderId="5" xfId="5" applyNumberFormat="1" applyFont="1" applyFill="1" applyBorder="1" applyAlignment="1">
      <alignment vertical="center" wrapText="1"/>
      <protection locked="0"/>
    </xf>
    <xf numFmtId="3" fontId="9" fillId="9" borderId="5" xfId="0" applyNumberFormat="1" applyFont="1" applyFill="1" applyBorder="1" applyAlignment="1">
      <alignment vertical="center" wrapText="1"/>
      <protection locked="0"/>
    </xf>
    <xf numFmtId="3" fontId="9" fillId="10" borderId="5" xfId="2" applyNumberFormat="1" applyFont="1" applyFill="1" applyBorder="1" applyAlignment="1">
      <alignment horizontal="center" vertical="center" wrapText="1"/>
      <protection locked="0"/>
    </xf>
    <xf numFmtId="3" fontId="7" fillId="0" borderId="5" xfId="8" applyNumberFormat="1" applyFont="1" applyFill="1" applyBorder="1">
      <alignment vertical="center"/>
      <protection locked="0"/>
    </xf>
    <xf numFmtId="3" fontId="7" fillId="0" borderId="6" xfId="8" applyNumberFormat="1" applyFont="1" applyFill="1" applyBorder="1">
      <alignment vertical="center"/>
      <protection locked="0"/>
    </xf>
    <xf numFmtId="3" fontId="7" fillId="0" borderId="6" xfId="1" applyNumberFormat="1" applyFont="1" applyFill="1" applyBorder="1" applyAlignment="1">
      <alignment horizontal="center"/>
      <protection locked="0"/>
    </xf>
    <xf numFmtId="3" fontId="7" fillId="5" borderId="6" xfId="1" applyNumberFormat="1" applyFont="1" applyFill="1" applyBorder="1" applyAlignment="1">
      <alignment horizontal="center"/>
      <protection locked="0"/>
    </xf>
    <xf numFmtId="3" fontId="7" fillId="5" borderId="3" xfId="8" applyNumberFormat="1" applyFont="1" applyFill="1" applyBorder="1">
      <alignment vertical="center"/>
      <protection locked="0"/>
    </xf>
    <xf numFmtId="3" fontId="7" fillId="5" borderId="3" xfId="1" applyNumberFormat="1" applyFont="1" applyFill="1" applyBorder="1" applyAlignment="1">
      <alignment horizontal="center"/>
      <protection locked="0"/>
    </xf>
    <xf numFmtId="3" fontId="7" fillId="0" borderId="3" xfId="1" applyNumberFormat="1" applyFont="1" applyFill="1" applyBorder="1" applyAlignment="1">
      <alignment horizontal="center"/>
      <protection locked="0"/>
    </xf>
    <xf numFmtId="3" fontId="7" fillId="5" borderId="2" xfId="8" applyNumberFormat="1" applyFont="1" applyFill="1">
      <alignment vertical="center"/>
      <protection locked="0"/>
    </xf>
    <xf numFmtId="3" fontId="7" fillId="0" borderId="0" xfId="6" applyNumberFormat="1" applyFont="1">
      <protection locked="0"/>
    </xf>
    <xf numFmtId="3" fontId="7" fillId="0" borderId="0" xfId="1" applyNumberFormat="1" applyFont="1" applyFill="1" applyAlignment="1">
      <alignment horizontal="center"/>
      <protection locked="0"/>
    </xf>
    <xf numFmtId="3" fontId="8" fillId="0" borderId="0" xfId="10" applyNumberFormat="1" applyFont="1" applyFill="1">
      <protection locked="0"/>
    </xf>
    <xf numFmtId="3" fontId="7" fillId="0" borderId="0" xfId="3" applyNumberFormat="1" applyFont="1" applyAlignment="1">
      <alignment horizontal="right"/>
    </xf>
    <xf numFmtId="3" fontId="7" fillId="0" borderId="0" xfId="3" applyNumberFormat="1" applyFont="1" applyAlignment="1">
      <alignment horizontal="right" wrapText="1"/>
    </xf>
    <xf numFmtId="3" fontId="10" fillId="11" borderId="0" xfId="0" applyNumberFormat="1" applyFont="1" applyFill="1" applyAlignment="1">
      <alignment horizontal="center"/>
      <protection locked="0"/>
    </xf>
    <xf numFmtId="3" fontId="9" fillId="11" borderId="0" xfId="0" applyNumberFormat="1" applyFont="1" applyFill="1" applyAlignment="1">
      <alignment horizontal="center"/>
      <protection locked="0"/>
    </xf>
    <xf numFmtId="3" fontId="9" fillId="8" borderId="0" xfId="0" applyNumberFormat="1" applyFont="1" applyFill="1" applyAlignment="1">
      <alignment horizontal="center" vertical="center" wrapText="1"/>
      <protection locked="0"/>
    </xf>
    <xf numFmtId="3" fontId="9" fillId="0" borderId="0" xfId="3" applyNumberFormat="1" applyFont="1" applyAlignment="1">
      <alignment horizontal="right"/>
    </xf>
    <xf numFmtId="3" fontId="9" fillId="8" borderId="0" xfId="7" applyNumberFormat="1" applyFont="1" applyFill="1" applyAlignment="1">
      <alignment horizontal="center" vertical="center" wrapText="1"/>
      <protection locked="0"/>
    </xf>
    <xf numFmtId="0" fontId="13" fillId="0" borderId="0" xfId="0" applyFont="1" applyProtection="1">
      <protection hidden="1"/>
    </xf>
    <xf numFmtId="0" fontId="13" fillId="0" borderId="0" xfId="0" applyFont="1" applyProtection="1"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3" fillId="7" borderId="0" xfId="0" applyFont="1" applyFill="1" applyProtection="1">
      <protection hidden="1"/>
    </xf>
    <xf numFmtId="0" fontId="21" fillId="7" borderId="0" xfId="0" applyFont="1" applyFill="1" applyProtection="1">
      <protection hidden="1"/>
    </xf>
    <xf numFmtId="0" fontId="18" fillId="7" borderId="0" xfId="0" applyFont="1" applyFill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3" fontId="15" fillId="12" borderId="0" xfId="8" applyNumberFormat="1" applyFont="1" applyFill="1" applyBorder="1" applyProtection="1">
      <alignment vertical="center"/>
      <protection locked="0" hidden="1"/>
    </xf>
    <xf numFmtId="0" fontId="16" fillId="6" borderId="8" xfId="0" applyFont="1" applyFill="1" applyBorder="1" applyProtection="1">
      <protection hidden="1"/>
    </xf>
    <xf numFmtId="0" fontId="13" fillId="6" borderId="8" xfId="0" applyFont="1" applyFill="1" applyBorder="1" applyProtection="1">
      <protection hidden="1"/>
    </xf>
    <xf numFmtId="0" fontId="19" fillId="7" borderId="0" xfId="0" applyFont="1" applyFill="1" applyAlignment="1" applyProtection="1">
      <alignment horizontal="right"/>
      <protection hidden="1"/>
    </xf>
    <xf numFmtId="3" fontId="14" fillId="12" borderId="0" xfId="8" applyNumberFormat="1" applyFont="1" applyFill="1" applyBorder="1" applyProtection="1">
      <alignment vertical="center"/>
      <protection locked="0" hidden="1"/>
    </xf>
    <xf numFmtId="0" fontId="17" fillId="7" borderId="0" xfId="0" applyFont="1" applyFill="1" applyProtection="1">
      <protection hidden="1"/>
    </xf>
    <xf numFmtId="3" fontId="13" fillId="7" borderId="0" xfId="0" applyNumberFormat="1" applyFont="1" applyFill="1" applyAlignment="1" applyProtection="1">
      <alignment horizontal="left"/>
      <protection hidden="1"/>
    </xf>
    <xf numFmtId="0" fontId="17" fillId="7" borderId="0" xfId="0" applyFont="1" applyFill="1" applyAlignment="1" applyProtection="1">
      <alignment horizontal="right"/>
      <protection hidden="1"/>
    </xf>
    <xf numFmtId="3" fontId="13" fillId="7" borderId="0" xfId="0" applyNumberFormat="1" applyFont="1" applyFill="1" applyAlignment="1" applyProtection="1">
      <alignment horizontal="right"/>
      <protection hidden="1"/>
    </xf>
    <xf numFmtId="165" fontId="20" fillId="7" borderId="0" xfId="0" applyNumberFormat="1" applyFont="1" applyFill="1" applyAlignment="1" applyProtection="1">
      <alignment horizontal="center"/>
      <protection hidden="1"/>
    </xf>
    <xf numFmtId="0" fontId="13" fillId="7" borderId="3" xfId="0" applyFont="1" applyFill="1" applyBorder="1" applyProtection="1">
      <protection hidden="1"/>
    </xf>
    <xf numFmtId="3" fontId="13" fillId="7" borderId="3" xfId="0" applyNumberFormat="1" applyFont="1" applyFill="1" applyBorder="1" applyAlignment="1" applyProtection="1">
      <alignment horizontal="right"/>
      <protection hidden="1"/>
    </xf>
    <xf numFmtId="1" fontId="20" fillId="7" borderId="3" xfId="0" applyNumberFormat="1" applyFont="1" applyFill="1" applyBorder="1" applyAlignment="1" applyProtection="1">
      <alignment horizontal="center"/>
      <protection hidden="1"/>
    </xf>
    <xf numFmtId="3" fontId="20" fillId="7" borderId="0" xfId="0" applyNumberFormat="1" applyFont="1" applyFill="1" applyAlignment="1" applyProtection="1">
      <alignment horizontal="left"/>
      <protection hidden="1"/>
    </xf>
    <xf numFmtId="0" fontId="13" fillId="7" borderId="7" xfId="0" applyFont="1" applyFill="1" applyBorder="1" applyProtection="1">
      <protection hidden="1"/>
    </xf>
    <xf numFmtId="3" fontId="13" fillId="7" borderId="7" xfId="0" applyNumberFormat="1" applyFont="1" applyFill="1" applyBorder="1" applyAlignment="1" applyProtection="1">
      <alignment horizontal="right"/>
      <protection hidden="1"/>
    </xf>
    <xf numFmtId="165" fontId="20" fillId="7" borderId="7" xfId="0" applyNumberFormat="1" applyFont="1" applyFill="1" applyBorder="1" applyAlignment="1" applyProtection="1">
      <alignment horizontal="center"/>
      <protection hidden="1"/>
    </xf>
    <xf numFmtId="0" fontId="18" fillId="6" borderId="8" xfId="0" applyFont="1" applyFill="1" applyBorder="1" applyProtection="1">
      <protection hidden="1"/>
    </xf>
    <xf numFmtId="3" fontId="13" fillId="7" borderId="0" xfId="0" applyNumberFormat="1" applyFont="1" applyFill="1" applyAlignment="1" applyProtection="1">
      <alignment horizontal="center"/>
      <protection hidden="1"/>
    </xf>
    <xf numFmtId="3" fontId="13" fillId="7" borderId="7" xfId="0" applyNumberFormat="1" applyFont="1" applyFill="1" applyBorder="1" applyAlignment="1" applyProtection="1">
      <alignment horizontal="center"/>
      <protection hidden="1"/>
    </xf>
    <xf numFmtId="1" fontId="20" fillId="7" borderId="7" xfId="0" applyNumberFormat="1" applyFont="1" applyFill="1" applyBorder="1" applyAlignment="1" applyProtection="1">
      <alignment horizontal="center"/>
      <protection hidden="1"/>
    </xf>
    <xf numFmtId="3" fontId="20" fillId="7" borderId="7" xfId="0" applyNumberFormat="1" applyFont="1" applyFill="1" applyBorder="1" applyAlignment="1" applyProtection="1">
      <alignment horizontal="center"/>
      <protection hidden="1"/>
    </xf>
    <xf numFmtId="1" fontId="20" fillId="7" borderId="0" xfId="0" applyNumberFormat="1" applyFont="1" applyFill="1" applyAlignment="1" applyProtection="1">
      <alignment horizontal="center"/>
      <protection hidden="1"/>
    </xf>
    <xf numFmtId="0" fontId="13" fillId="7" borderId="4" xfId="0" applyFont="1" applyFill="1" applyBorder="1" applyProtection="1">
      <protection hidden="1"/>
    </xf>
    <xf numFmtId="3" fontId="13" fillId="7" borderId="4" xfId="0" applyNumberFormat="1" applyFont="1" applyFill="1" applyBorder="1" applyAlignment="1" applyProtection="1">
      <alignment horizontal="right"/>
      <protection hidden="1"/>
    </xf>
    <xf numFmtId="1" fontId="20" fillId="7" borderId="4" xfId="0" applyNumberFormat="1" applyFont="1" applyFill="1" applyBorder="1" applyAlignment="1" applyProtection="1">
      <alignment horizontal="center"/>
      <protection hidden="1"/>
    </xf>
    <xf numFmtId="0" fontId="13" fillId="7" borderId="9" xfId="0" applyFont="1" applyFill="1" applyBorder="1" applyProtection="1">
      <protection hidden="1"/>
    </xf>
    <xf numFmtId="3" fontId="13" fillId="7" borderId="9" xfId="0" applyNumberFormat="1" applyFont="1" applyFill="1" applyBorder="1" applyAlignment="1" applyProtection="1">
      <alignment horizontal="right"/>
      <protection hidden="1"/>
    </xf>
    <xf numFmtId="1" fontId="20" fillId="7" borderId="9" xfId="0" applyNumberFormat="1" applyFont="1" applyFill="1" applyBorder="1" applyAlignment="1" applyProtection="1">
      <alignment horizontal="center"/>
      <protection hidden="1"/>
    </xf>
    <xf numFmtId="0" fontId="19" fillId="7" borderId="4" xfId="0" applyFont="1" applyFill="1" applyBorder="1" applyAlignment="1" applyProtection="1">
      <alignment horizontal="center"/>
      <protection hidden="1"/>
    </xf>
    <xf numFmtId="0" fontId="17" fillId="7" borderId="0" xfId="0" applyFont="1" applyFill="1" applyAlignment="1" applyProtection="1">
      <alignment horizontal="left"/>
      <protection hidden="1"/>
    </xf>
    <xf numFmtId="0" fontId="16" fillId="6" borderId="4" xfId="0" applyFont="1" applyFill="1" applyBorder="1" applyProtection="1">
      <protection hidden="1"/>
    </xf>
    <xf numFmtId="0" fontId="18" fillId="6" borderId="4" xfId="0" applyFont="1" applyFill="1" applyBorder="1" applyProtection="1">
      <protection hidden="1"/>
    </xf>
    <xf numFmtId="0" fontId="19" fillId="7" borderId="4" xfId="0" applyFont="1" applyFill="1" applyBorder="1" applyAlignment="1" applyProtection="1">
      <alignment horizontal="right"/>
      <protection hidden="1"/>
    </xf>
    <xf numFmtId="0" fontId="13" fillId="7" borderId="10" xfId="0" applyFont="1" applyFill="1" applyBorder="1" applyProtection="1">
      <protection hidden="1"/>
    </xf>
    <xf numFmtId="3" fontId="13" fillId="7" borderId="10" xfId="0" applyNumberFormat="1" applyFont="1" applyFill="1" applyBorder="1" applyAlignment="1" applyProtection="1">
      <alignment horizontal="right"/>
      <protection hidden="1"/>
    </xf>
    <xf numFmtId="165" fontId="20" fillId="7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9" fillId="6" borderId="4" xfId="0" applyFont="1" applyFill="1" applyBorder="1" applyAlignment="1" applyProtection="1">
      <alignment horizontal="right"/>
      <protection hidden="1"/>
    </xf>
    <xf numFmtId="0" fontId="19" fillId="7" borderId="0" xfId="0" applyFont="1" applyFill="1" applyAlignment="1" applyProtection="1">
      <alignment horizontal="center"/>
      <protection hidden="1"/>
    </xf>
    <xf numFmtId="3" fontId="13" fillId="7" borderId="10" xfId="0" applyNumberFormat="1" applyFont="1" applyFill="1" applyBorder="1" applyAlignment="1" applyProtection="1">
      <alignment horizontal="center"/>
      <protection hidden="1"/>
    </xf>
    <xf numFmtId="3" fontId="13" fillId="7" borderId="3" xfId="0" applyNumberFormat="1" applyFont="1" applyFill="1" applyBorder="1" applyAlignment="1" applyProtection="1">
      <alignment horizontal="center"/>
      <protection hidden="1"/>
    </xf>
    <xf numFmtId="0" fontId="22" fillId="13" borderId="0" xfId="0" applyFont="1" applyFill="1" applyAlignment="1" applyProtection="1">
      <alignment horizontal="right" vertical="center"/>
      <protection hidden="1"/>
    </xf>
    <xf numFmtId="0" fontId="13" fillId="13" borderId="0" xfId="0" applyFont="1" applyFill="1" applyProtection="1">
      <protection hidden="1"/>
    </xf>
    <xf numFmtId="0" fontId="23" fillId="13" borderId="0" xfId="0" applyFont="1" applyFill="1" applyAlignment="1" applyProtection="1">
      <alignment vertical="center" wrapText="1"/>
      <protection hidden="1"/>
    </xf>
    <xf numFmtId="0" fontId="24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Protection="1">
      <protection locked="0" hidden="1"/>
    </xf>
    <xf numFmtId="0" fontId="27" fillId="0" borderId="0" xfId="0" applyFont="1" applyProtection="1">
      <protection hidden="1"/>
    </xf>
    <xf numFmtId="3" fontId="13" fillId="7" borderId="0" xfId="0" quotePrefix="1" applyNumberFormat="1" applyFont="1" applyFill="1" applyAlignment="1" applyProtection="1">
      <alignment horizontal="right"/>
      <protection hidden="1"/>
    </xf>
    <xf numFmtId="0" fontId="27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34" fillId="0" borderId="0" xfId="0" applyFont="1" applyAlignment="1" applyProtection="1">
      <alignment vertical="center"/>
      <protection hidden="1"/>
    </xf>
    <xf numFmtId="0" fontId="38" fillId="0" borderId="0" xfId="0" applyFont="1" applyAlignment="1">
      <alignment horizontal="center"/>
      <protection locked="0"/>
    </xf>
    <xf numFmtId="0" fontId="39" fillId="17" borderId="0" xfId="12" applyFont="1" applyFill="1"/>
    <xf numFmtId="0" fontId="42" fillId="7" borderId="0" xfId="0" applyFont="1" applyFill="1" applyProtection="1">
      <protection hidden="1"/>
    </xf>
    <xf numFmtId="0" fontId="43" fillId="7" borderId="0" xfId="0" applyFont="1" applyFill="1" applyAlignment="1" applyProtection="1">
      <alignment horizontal="left"/>
      <protection hidden="1"/>
    </xf>
    <xf numFmtId="0" fontId="44" fillId="7" borderId="0" xfId="0" applyFont="1" applyFill="1" applyAlignment="1" applyProtection="1">
      <alignment horizontal="left"/>
      <protection hidden="1"/>
    </xf>
    <xf numFmtId="0" fontId="48" fillId="7" borderId="0" xfId="0" applyFont="1" applyFill="1" applyProtection="1">
      <protection hidden="1"/>
    </xf>
    <xf numFmtId="0" fontId="33" fillId="7" borderId="0" xfId="0" applyFont="1" applyFill="1" applyProtection="1">
      <protection hidden="1"/>
    </xf>
    <xf numFmtId="0" fontId="35" fillId="7" borderId="0" xfId="0" applyFont="1" applyFill="1" applyAlignment="1" applyProtection="1">
      <alignment horizontal="center"/>
      <protection locked="0" hidden="1"/>
    </xf>
    <xf numFmtId="0" fontId="35" fillId="7" borderId="0" xfId="0" applyFont="1" applyFill="1" applyAlignment="1" applyProtection="1">
      <alignment horizontal="center"/>
      <protection hidden="1"/>
    </xf>
    <xf numFmtId="0" fontId="54" fillId="7" borderId="0" xfId="0" applyFont="1" applyFill="1" applyAlignment="1" applyProtection="1">
      <alignment horizontal="center"/>
      <protection hidden="1"/>
    </xf>
    <xf numFmtId="0" fontId="27" fillId="0" borderId="0" xfId="0" applyFont="1" applyAlignment="1" applyProtection="1">
      <alignment vertical="center"/>
      <protection locked="0" hidden="1"/>
    </xf>
    <xf numFmtId="0" fontId="33" fillId="5" borderId="0" xfId="0" applyFont="1" applyFill="1" applyAlignment="1" applyProtection="1">
      <alignment vertical="center"/>
      <protection hidden="1"/>
    </xf>
    <xf numFmtId="0" fontId="27" fillId="5" borderId="0" xfId="0" applyFont="1" applyFill="1" applyAlignment="1" applyProtection="1">
      <alignment vertical="center"/>
      <protection hidden="1"/>
    </xf>
    <xf numFmtId="0" fontId="31" fillId="5" borderId="0" xfId="0" applyFont="1" applyFill="1" applyAlignment="1" applyProtection="1">
      <alignment vertical="center"/>
      <protection hidden="1"/>
    </xf>
    <xf numFmtId="0" fontId="39" fillId="17" borderId="0" xfId="12" applyFont="1" applyFill="1" applyProtection="1">
      <protection hidden="1"/>
    </xf>
    <xf numFmtId="0" fontId="41" fillId="17" borderId="0" xfId="12" applyFont="1" applyFill="1" applyProtection="1">
      <protection hidden="1"/>
    </xf>
    <xf numFmtId="0" fontId="17" fillId="7" borderId="7" xfId="0" applyFont="1" applyFill="1" applyBorder="1" applyAlignment="1" applyProtection="1">
      <alignment horizontal="left"/>
      <protection hidden="1"/>
    </xf>
    <xf numFmtId="166" fontId="13" fillId="7" borderId="7" xfId="0" applyNumberFormat="1" applyFont="1" applyFill="1" applyBorder="1" applyAlignment="1" applyProtection="1">
      <alignment horizontal="center"/>
      <protection hidden="1"/>
    </xf>
    <xf numFmtId="0" fontId="13" fillId="7" borderId="7" xfId="0" applyFont="1" applyFill="1" applyBorder="1" applyAlignment="1" applyProtection="1">
      <alignment horizontal="left"/>
      <protection hidden="1"/>
    </xf>
    <xf numFmtId="0" fontId="55" fillId="0" borderId="3" xfId="0" applyFont="1" applyBorder="1">
      <protection locked="0"/>
    </xf>
    <xf numFmtId="3" fontId="20" fillId="7" borderId="4" xfId="0" applyNumberFormat="1" applyFont="1" applyFill="1" applyBorder="1" applyAlignment="1" applyProtection="1">
      <alignment horizontal="center"/>
      <protection hidden="1"/>
    </xf>
    <xf numFmtId="3" fontId="50" fillId="7" borderId="4" xfId="0" applyNumberFormat="1" applyFont="1" applyFill="1" applyBorder="1" applyAlignment="1" applyProtection="1">
      <alignment horizontal="left"/>
      <protection hidden="1"/>
    </xf>
    <xf numFmtId="0" fontId="51" fillId="7" borderId="0" xfId="0" applyFont="1" applyFill="1" applyProtection="1">
      <protection hidden="1"/>
    </xf>
    <xf numFmtId="0" fontId="16" fillId="7" borderId="8" xfId="0" applyFont="1" applyFill="1" applyBorder="1" applyProtection="1">
      <protection hidden="1"/>
    </xf>
    <xf numFmtId="0" fontId="13" fillId="7" borderId="8" xfId="0" applyFont="1" applyFill="1" applyBorder="1" applyProtection="1">
      <protection hidden="1"/>
    </xf>
    <xf numFmtId="0" fontId="18" fillId="7" borderId="7" xfId="0" applyFont="1" applyFill="1" applyBorder="1" applyProtection="1">
      <protection hidden="1"/>
    </xf>
    <xf numFmtId="3" fontId="52" fillId="7" borderId="4" xfId="0" applyNumberFormat="1" applyFont="1" applyFill="1" applyBorder="1" applyAlignment="1" applyProtection="1">
      <alignment horizontal="left"/>
      <protection hidden="1"/>
    </xf>
    <xf numFmtId="0" fontId="53" fillId="7" borderId="0" xfId="0" applyFont="1" applyFill="1" applyProtection="1">
      <protection hidden="1"/>
    </xf>
    <xf numFmtId="0" fontId="57" fillId="7" borderId="0" xfId="0" applyFont="1" applyFill="1">
      <protection locked="0"/>
    </xf>
    <xf numFmtId="0" fontId="0" fillId="7" borderId="0" xfId="0" applyFill="1">
      <protection locked="0"/>
    </xf>
    <xf numFmtId="0" fontId="58" fillId="7" borderId="0" xfId="0" applyFont="1" applyFill="1" applyProtection="1">
      <protection hidden="1"/>
    </xf>
    <xf numFmtId="0" fontId="32" fillId="5" borderId="0" xfId="0" applyFont="1" applyFill="1" applyAlignment="1" applyProtection="1">
      <alignment horizontal="center" vertical="center"/>
      <protection hidden="1"/>
    </xf>
    <xf numFmtId="0" fontId="27" fillId="5" borderId="0" xfId="0" applyFont="1" applyFill="1" applyAlignment="1" applyProtection="1">
      <alignment horizontal="center" vertical="center"/>
      <protection hidden="1"/>
    </xf>
    <xf numFmtId="167" fontId="31" fillId="5" borderId="0" xfId="0" applyNumberFormat="1" applyFont="1" applyFill="1" applyAlignment="1" applyProtection="1">
      <alignment horizontal="center" vertical="center"/>
      <protection hidden="1"/>
    </xf>
    <xf numFmtId="0" fontId="25" fillId="5" borderId="0" xfId="0" applyFont="1" applyFill="1" applyAlignment="1" applyProtection="1">
      <alignment horizontal="center" vertical="center"/>
      <protection hidden="1"/>
    </xf>
    <xf numFmtId="0" fontId="25" fillId="5" borderId="0" xfId="0" applyFont="1" applyFill="1" applyAlignment="1" applyProtection="1">
      <alignment vertical="center"/>
      <protection hidden="1"/>
    </xf>
    <xf numFmtId="0" fontId="37" fillId="17" borderId="0" xfId="12" applyFont="1" applyFill="1" applyAlignment="1" applyProtection="1">
      <alignment horizontal="center" wrapText="1"/>
      <protection hidden="1"/>
    </xf>
    <xf numFmtId="0" fontId="40" fillId="17" borderId="0" xfId="12" applyFont="1" applyFill="1" applyAlignment="1" applyProtection="1">
      <alignment horizontal="center"/>
      <protection hidden="1"/>
    </xf>
    <xf numFmtId="0" fontId="45" fillId="17" borderId="0" xfId="12" applyFont="1" applyFill="1" applyAlignment="1" applyProtection="1">
      <alignment horizontal="center" vertical="center" wrapText="1"/>
      <protection hidden="1"/>
    </xf>
    <xf numFmtId="0" fontId="45" fillId="17" borderId="0" xfId="12" applyFont="1" applyFill="1" applyAlignment="1" applyProtection="1">
      <alignment horizontal="center" vertical="center"/>
      <protection hidden="1"/>
    </xf>
    <xf numFmtId="3" fontId="28" fillId="7" borderId="0" xfId="0" applyNumberFormat="1" applyFont="1" applyFill="1" applyAlignment="1" applyProtection="1">
      <alignment horizontal="center"/>
      <protection hidden="1"/>
    </xf>
    <xf numFmtId="3" fontId="28" fillId="7" borderId="23" xfId="0" applyNumberFormat="1" applyFont="1" applyFill="1" applyBorder="1" applyAlignment="1" applyProtection="1">
      <alignment horizontal="center"/>
      <protection hidden="1"/>
    </xf>
    <xf numFmtId="0" fontId="17" fillId="7" borderId="0" xfId="0" applyFont="1" applyFill="1" applyAlignment="1" applyProtection="1">
      <alignment horizontal="center"/>
      <protection hidden="1"/>
    </xf>
    <xf numFmtId="0" fontId="34" fillId="2" borderId="19" xfId="10" applyFont="1" applyBorder="1" applyAlignment="1" applyProtection="1">
      <alignment horizontal="center" vertical="center" wrapText="1"/>
      <protection locked="0" hidden="1"/>
    </xf>
    <xf numFmtId="0" fontId="34" fillId="2" borderId="20" xfId="10" applyFont="1" applyBorder="1" applyAlignment="1" applyProtection="1">
      <alignment horizontal="center" vertical="center" wrapText="1"/>
      <protection locked="0" hidden="1"/>
    </xf>
    <xf numFmtId="0" fontId="34" fillId="2" borderId="21" xfId="10" applyFont="1" applyBorder="1" applyAlignment="1" applyProtection="1">
      <alignment horizontal="center" vertical="center" wrapText="1"/>
      <protection locked="0" hidden="1"/>
    </xf>
    <xf numFmtId="0" fontId="34" fillId="2" borderId="22" xfId="10" applyFont="1" applyBorder="1" applyAlignment="1" applyProtection="1">
      <alignment horizontal="center" vertical="center" wrapText="1"/>
      <protection locked="0" hidden="1"/>
    </xf>
    <xf numFmtId="0" fontId="34" fillId="2" borderId="0" xfId="10" applyFont="1" applyAlignment="1" applyProtection="1">
      <alignment horizontal="center" vertical="center" wrapText="1"/>
      <protection locked="0" hidden="1"/>
    </xf>
    <xf numFmtId="0" fontId="34" fillId="2" borderId="23" xfId="10" applyFont="1" applyBorder="1" applyAlignment="1" applyProtection="1">
      <alignment horizontal="center" vertical="center" wrapText="1"/>
      <protection locked="0" hidden="1"/>
    </xf>
    <xf numFmtId="0" fontId="34" fillId="2" borderId="24" xfId="10" applyFont="1" applyBorder="1" applyAlignment="1" applyProtection="1">
      <alignment horizontal="center" vertical="center" wrapText="1"/>
      <protection locked="0" hidden="1"/>
    </xf>
    <xf numFmtId="0" fontId="34" fillId="2" borderId="25" xfId="10" applyFont="1" applyBorder="1" applyAlignment="1" applyProtection="1">
      <alignment horizontal="center" vertical="center" wrapText="1"/>
      <protection locked="0" hidden="1"/>
    </xf>
    <xf numFmtId="0" fontId="34" fillId="2" borderId="26" xfId="10" applyFont="1" applyBorder="1" applyAlignment="1" applyProtection="1">
      <alignment horizontal="center" vertical="center" wrapText="1"/>
      <protection locked="0" hidden="1"/>
    </xf>
    <xf numFmtId="0" fontId="47" fillId="2" borderId="0" xfId="10" applyFont="1" applyAlignment="1">
      <alignment horizontal="center" vertical="center" wrapText="1"/>
      <protection locked="0"/>
    </xf>
    <xf numFmtId="3" fontId="29" fillId="7" borderId="0" xfId="0" applyNumberFormat="1" applyFont="1" applyFill="1" applyAlignment="1" applyProtection="1">
      <alignment horizontal="center"/>
      <protection hidden="1"/>
    </xf>
    <xf numFmtId="3" fontId="29" fillId="7" borderId="23" xfId="0" applyNumberFormat="1" applyFont="1" applyFill="1" applyBorder="1" applyAlignment="1" applyProtection="1">
      <alignment horizontal="center"/>
      <protection hidden="1"/>
    </xf>
    <xf numFmtId="0" fontId="37" fillId="14" borderId="0" xfId="0" applyFont="1" applyFill="1" applyAlignment="1" applyProtection="1">
      <alignment horizontal="center" vertical="center"/>
      <protection hidden="1"/>
    </xf>
    <xf numFmtId="0" fontId="46" fillId="2" borderId="11" xfId="10" applyFont="1" applyBorder="1" applyAlignment="1">
      <alignment horizontal="center" vertical="center" wrapText="1"/>
      <protection locked="0"/>
    </xf>
    <xf numFmtId="0" fontId="46" fillId="2" borderId="12" xfId="10" applyFont="1" applyBorder="1" applyAlignment="1">
      <alignment horizontal="center" vertical="center" wrapText="1"/>
      <protection locked="0"/>
    </xf>
    <xf numFmtId="0" fontId="46" fillId="2" borderId="13" xfId="10" applyFont="1" applyBorder="1" applyAlignment="1">
      <alignment horizontal="center" vertical="center" wrapText="1"/>
      <protection locked="0"/>
    </xf>
    <xf numFmtId="0" fontId="46" fillId="2" borderId="14" xfId="10" applyFont="1" applyBorder="1" applyAlignment="1">
      <alignment horizontal="center" vertical="center" wrapText="1"/>
      <protection locked="0"/>
    </xf>
    <xf numFmtId="0" fontId="46" fillId="2" borderId="0" xfId="10" applyFont="1" applyAlignment="1">
      <alignment horizontal="center" vertical="center" wrapText="1"/>
      <protection locked="0"/>
    </xf>
    <xf numFmtId="0" fontId="46" fillId="2" borderId="15" xfId="10" applyFont="1" applyBorder="1" applyAlignment="1">
      <alignment horizontal="center" vertical="center" wrapText="1"/>
      <protection locked="0"/>
    </xf>
    <xf numFmtId="0" fontId="46" fillId="2" borderId="16" xfId="10" applyFont="1" applyBorder="1" applyAlignment="1">
      <alignment horizontal="center" vertical="center" wrapText="1"/>
      <protection locked="0"/>
    </xf>
    <xf numFmtId="0" fontId="46" fillId="2" borderId="17" xfId="10" applyFont="1" applyBorder="1" applyAlignment="1">
      <alignment horizontal="center" vertical="center" wrapText="1"/>
      <protection locked="0"/>
    </xf>
    <xf numFmtId="0" fontId="46" fillId="2" borderId="18" xfId="10" applyFont="1" applyBorder="1" applyAlignment="1">
      <alignment horizontal="center" vertical="center" wrapText="1"/>
      <protection locked="0"/>
    </xf>
    <xf numFmtId="0" fontId="36" fillId="15" borderId="0" xfId="0" applyFont="1" applyFill="1" applyAlignment="1" applyProtection="1">
      <alignment horizontal="center" vertical="center" wrapText="1"/>
      <protection hidden="1"/>
    </xf>
    <xf numFmtId="0" fontId="36" fillId="16" borderId="0" xfId="0" applyFont="1" applyFill="1" applyAlignment="1" applyProtection="1">
      <alignment horizontal="center" vertical="center" wrapText="1"/>
      <protection hidden="1"/>
    </xf>
  </cellXfs>
  <cellStyles count="13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Normal 3" xfId="12" xr:uid="{00000000-0005-0000-0000-00000A000000}"/>
    <cellStyle name="rowfield" xfId="8" xr:uid="{00000000-0005-0000-0000-00000B000000}"/>
    <cellStyle name="Test" xfId="9" xr:uid="{00000000-0005-0000-0000-00000C000000}"/>
  </cellStyles>
  <dxfs count="0"/>
  <tableStyles count="0" defaultTableStyle="TableStyleMedium9" defaultPivotStyle="PivotStyleLight16"/>
  <colors>
    <mruColors>
      <color rgb="FFFFFF99"/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26.xml" Id="rId26" /><Relationship Type="http://schemas.openxmlformats.org/officeDocument/2006/relationships/styles" Target="styles.xml" Id="rId39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34.xml" Id="rId34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33.xml" Id="rId33" /><Relationship Type="http://schemas.openxmlformats.org/officeDocument/2006/relationships/theme" Target="theme/theme1.xml" Id="rId38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29.xml" Id="rId29" /><Relationship Type="http://schemas.openxmlformats.org/officeDocument/2006/relationships/calcChain" Target="calcChain.xml" Id="rId41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32.xml" Id="rId32" /><Relationship Type="http://schemas.openxmlformats.org/officeDocument/2006/relationships/worksheet" Target="worksheets/sheet37.xml" Id="rId37" /><Relationship Type="http://schemas.openxmlformats.org/officeDocument/2006/relationships/sharedStrings" Target="sharedStrings.xml" Id="rId40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worksheet" Target="worksheets/sheet28.xml" Id="rId28" /><Relationship Type="http://schemas.openxmlformats.org/officeDocument/2006/relationships/worksheet" Target="worksheets/sheet36.xml" Id="rId36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31.xml" Id="rId31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worksheet" Target="worksheets/sheet27.xml" Id="rId27" /><Relationship Type="http://schemas.openxmlformats.org/officeDocument/2006/relationships/worksheet" Target="worksheets/sheet30.xml" Id="rId30" /><Relationship Type="http://schemas.openxmlformats.org/officeDocument/2006/relationships/worksheet" Target="worksheets/sheet35.xml" Id="rId35" /><Relationship Type="http://schemas.openxmlformats.org/officeDocument/2006/relationships/customXml" Target="/customXml/item.xml" Id="R7a8410568fa54a5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8607560418583"/>
          <c:y val="9.3896713615023528E-3"/>
          <c:w val="0.78391564690777293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Front!$N$6:$N$9</c:f>
              <c:numCache>
                <c:formatCode>General</c:formatCode>
                <c:ptCount val="4"/>
                <c:pt idx="0">
                  <c:v>393</c:v>
                </c:pt>
                <c:pt idx="1">
                  <c:v>757</c:v>
                </c:pt>
                <c:pt idx="2">
                  <c:v>3532</c:v>
                </c:pt>
                <c:pt idx="3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1-449B-BE25-7278170E4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335040"/>
        <c:axId val="256774528"/>
      </c:barChart>
      <c:catAx>
        <c:axId val="255335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6774528"/>
        <c:crosses val="autoZero"/>
        <c:auto val="1"/>
        <c:lblAlgn val="ctr"/>
        <c:lblOffset val="100"/>
        <c:noMultiLvlLbl val="0"/>
      </c:catAx>
      <c:valAx>
        <c:axId val="256774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335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(4)'!$N$6:$N$9</c:f>
              <c:numCache>
                <c:formatCode>General</c:formatCode>
                <c:ptCount val="4"/>
                <c:pt idx="0">
                  <c:v>25</c:v>
                </c:pt>
                <c:pt idx="1">
                  <c:v>76</c:v>
                </c:pt>
                <c:pt idx="2">
                  <c:v>1030</c:v>
                </c:pt>
                <c:pt idx="3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F-4BBE-BC4D-8EEAEBFE7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907264"/>
        <c:axId val="160908800"/>
      </c:barChart>
      <c:catAx>
        <c:axId val="1609072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908800"/>
        <c:crosses val="autoZero"/>
        <c:auto val="1"/>
        <c:lblAlgn val="ctr"/>
        <c:lblOffset val="100"/>
        <c:noMultiLvlLbl val="0"/>
      </c:catAx>
      <c:valAx>
        <c:axId val="1609088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9072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(34)'!$N$6:$N$9</c:f>
              <c:numCache>
                <c:formatCode>General</c:formatCode>
                <c:ptCount val="4"/>
                <c:pt idx="0">
                  <c:v>360</c:v>
                </c:pt>
                <c:pt idx="1">
                  <c:v>909</c:v>
                </c:pt>
                <c:pt idx="2">
                  <c:v>10860</c:v>
                </c:pt>
                <c:pt idx="3">
                  <c:v>2565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0-4710-AA35-96760E010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438272"/>
        <c:axId val="342439808"/>
      </c:barChart>
      <c:catAx>
        <c:axId val="342438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439808"/>
        <c:crosses val="autoZero"/>
        <c:auto val="1"/>
        <c:lblAlgn val="ctr"/>
        <c:lblOffset val="100"/>
        <c:noMultiLvlLbl val="0"/>
      </c:catAx>
      <c:valAx>
        <c:axId val="342439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4382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(34)'!$G$33:$G$38</c:f>
              <c:numCache>
                <c:formatCode>0.0</c:formatCode>
                <c:ptCount val="6"/>
                <c:pt idx="0">
                  <c:v>48.033356497567752</c:v>
                </c:pt>
                <c:pt idx="1">
                  <c:v>26.226546212647673</c:v>
                </c:pt>
                <c:pt idx="2">
                  <c:v>0</c:v>
                </c:pt>
                <c:pt idx="3">
                  <c:v>0.10423905489923557</c:v>
                </c:pt>
                <c:pt idx="4">
                  <c:v>0.25712300208478112</c:v>
                </c:pt>
                <c:pt idx="5">
                  <c:v>25.378735232800555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2-4D67-A788-30B845826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459904"/>
        <c:axId val="342461440"/>
      </c:barChart>
      <c:catAx>
        <c:axId val="342459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461440"/>
        <c:crosses val="autoZero"/>
        <c:auto val="1"/>
        <c:lblAlgn val="ctr"/>
        <c:lblOffset val="100"/>
        <c:noMultiLvlLbl val="0"/>
      </c:catAx>
      <c:valAx>
        <c:axId val="3424614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4599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(34)'!$E$50:$E$53</c:f>
              <c:numCache>
                <c:formatCode>0.0</c:formatCode>
                <c:ptCount val="4"/>
                <c:pt idx="0">
                  <c:v>47.59168035030104</c:v>
                </c:pt>
                <c:pt idx="1">
                  <c:v>12.278761061946902</c:v>
                </c:pt>
                <c:pt idx="2">
                  <c:v>41.843790012804099</c:v>
                </c:pt>
                <c:pt idx="3">
                  <c:v>77.450980392156865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0-4C2A-AE33-23C7874FF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532096"/>
        <c:axId val="342533632"/>
      </c:barChart>
      <c:catAx>
        <c:axId val="342532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533632"/>
        <c:crosses val="autoZero"/>
        <c:auto val="1"/>
        <c:lblAlgn val="ctr"/>
        <c:lblOffset val="100"/>
        <c:noMultiLvlLbl val="0"/>
      </c:catAx>
      <c:valAx>
        <c:axId val="3425336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5320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48263848415384"/>
          <c:y val="4.5018546235439584E-2"/>
          <c:w val="0.84254313038456463"/>
          <c:h val="0.952117489491768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Sheet1!$G$10:$G$43</c:f>
              <c:strCache>
                <c:ptCount val="34"/>
                <c:pt idx="0">
                  <c:v>Vietnam</c:v>
                </c:pt>
                <c:pt idx="1">
                  <c:v>Turkey</c:v>
                </c:pt>
                <c:pt idx="2">
                  <c:v>China</c:v>
                </c:pt>
                <c:pt idx="3">
                  <c:v>Iraq</c:v>
                </c:pt>
                <c:pt idx="4">
                  <c:v>Greece</c:v>
                </c:pt>
                <c:pt idx="5">
                  <c:v>Bosnia</c:v>
                </c:pt>
                <c:pt idx="6">
                  <c:v>Lebanon</c:v>
                </c:pt>
                <c:pt idx="7">
                  <c:v>Afghanistan</c:v>
                </c:pt>
                <c:pt idx="8">
                  <c:v>Iran</c:v>
                </c:pt>
                <c:pt idx="9">
                  <c:v>Ethiopia</c:v>
                </c:pt>
                <c:pt idx="10">
                  <c:v>Timor-Leste</c:v>
                </c:pt>
                <c:pt idx="11">
                  <c:v>Korea, South</c:v>
                </c:pt>
                <c:pt idx="12">
                  <c:v>Cambodia</c:v>
                </c:pt>
                <c:pt idx="13">
                  <c:v>Mauritius</c:v>
                </c:pt>
                <c:pt idx="14">
                  <c:v>Croatia</c:v>
                </c:pt>
                <c:pt idx="15">
                  <c:v>Somalia</c:v>
                </c:pt>
                <c:pt idx="16">
                  <c:v>Italy</c:v>
                </c:pt>
                <c:pt idx="17">
                  <c:v>Burma</c:v>
                </c:pt>
                <c:pt idx="18">
                  <c:v>Samoa</c:v>
                </c:pt>
                <c:pt idx="19">
                  <c:v>Poland</c:v>
                </c:pt>
                <c:pt idx="20">
                  <c:v>Egypt</c:v>
                </c:pt>
                <c:pt idx="21">
                  <c:v>Sudan</c:v>
                </c:pt>
                <c:pt idx="22">
                  <c:v>Hong Kong</c:v>
                </c:pt>
                <c:pt idx="23">
                  <c:v>India</c:v>
                </c:pt>
                <c:pt idx="24">
                  <c:v>Indonesia</c:v>
                </c:pt>
                <c:pt idx="25">
                  <c:v>Macedonia</c:v>
                </c:pt>
                <c:pt idx="26">
                  <c:v>Bangladesh</c:v>
                </c:pt>
                <c:pt idx="27">
                  <c:v>Pakistan</c:v>
                </c:pt>
                <c:pt idx="28">
                  <c:v>Fiji</c:v>
                </c:pt>
                <c:pt idx="29">
                  <c:v>Philippines</c:v>
                </c:pt>
                <c:pt idx="30">
                  <c:v>Malaysia</c:v>
                </c:pt>
                <c:pt idx="31">
                  <c:v>Sri Lanka</c:v>
                </c:pt>
                <c:pt idx="32">
                  <c:v>Singapore</c:v>
                </c:pt>
                <c:pt idx="33">
                  <c:v>Cook Islands</c:v>
                </c:pt>
              </c:strCache>
            </c:strRef>
          </c:cat>
          <c:val>
            <c:numRef>
              <c:f>Sheet1!$H$10:$H$43</c:f>
              <c:numCache>
                <c:formatCode>General</c:formatCode>
                <c:ptCount val="34"/>
                <c:pt idx="0">
                  <c:v>42.094729819879923</c:v>
                </c:pt>
                <c:pt idx="1">
                  <c:v>37.168749141837154</c:v>
                </c:pt>
                <c:pt idx="2">
                  <c:v>35.378323108384457</c:v>
                </c:pt>
                <c:pt idx="3">
                  <c:v>34.972074295363029</c:v>
                </c:pt>
                <c:pt idx="4">
                  <c:v>24.050632911392405</c:v>
                </c:pt>
                <c:pt idx="5">
                  <c:v>23.478260869565219</c:v>
                </c:pt>
                <c:pt idx="6">
                  <c:v>23.21681624940954</c:v>
                </c:pt>
                <c:pt idx="7">
                  <c:v>22.327790973871732</c:v>
                </c:pt>
                <c:pt idx="8">
                  <c:v>20.26578073089701</c:v>
                </c:pt>
                <c:pt idx="9">
                  <c:v>19.90521327014218</c:v>
                </c:pt>
                <c:pt idx="10">
                  <c:v>19.574468085106382</c:v>
                </c:pt>
                <c:pt idx="11">
                  <c:v>16.891891891891891</c:v>
                </c:pt>
                <c:pt idx="12">
                  <c:v>16.417910447761194</c:v>
                </c:pt>
                <c:pt idx="13">
                  <c:v>14.858490566037736</c:v>
                </c:pt>
                <c:pt idx="14">
                  <c:v>14.485981308411214</c:v>
                </c:pt>
                <c:pt idx="15">
                  <c:v>14.180478821362799</c:v>
                </c:pt>
                <c:pt idx="16">
                  <c:v>13.84126984126984</c:v>
                </c:pt>
                <c:pt idx="17">
                  <c:v>12.195121951219512</c:v>
                </c:pt>
                <c:pt idx="18">
                  <c:v>11.986301369863012</c:v>
                </c:pt>
                <c:pt idx="19">
                  <c:v>9.7264437689969601</c:v>
                </c:pt>
                <c:pt idx="20">
                  <c:v>8.9118198874296439</c:v>
                </c:pt>
                <c:pt idx="21">
                  <c:v>6.2597402597402594</c:v>
                </c:pt>
                <c:pt idx="22">
                  <c:v>6.25</c:v>
                </c:pt>
                <c:pt idx="23">
                  <c:v>5.9243877114762107</c:v>
                </c:pt>
                <c:pt idx="24">
                  <c:v>5.3475935828877006</c:v>
                </c:pt>
                <c:pt idx="25">
                  <c:v>5.2545155993431854</c:v>
                </c:pt>
                <c:pt idx="26">
                  <c:v>5.186721991701245</c:v>
                </c:pt>
                <c:pt idx="27">
                  <c:v>4.1979787509717541</c:v>
                </c:pt>
                <c:pt idx="28">
                  <c:v>2.8419182948490231</c:v>
                </c:pt>
                <c:pt idx="29">
                  <c:v>1.9671168526130358</c:v>
                </c:pt>
                <c:pt idx="30">
                  <c:v>1.1904761904761905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A-4F5E-AD0B-E4C550F59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257746816"/>
        <c:axId val="257748352"/>
      </c:barChart>
      <c:catAx>
        <c:axId val="257746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57748352"/>
        <c:crosses val="autoZero"/>
        <c:auto val="1"/>
        <c:lblAlgn val="ctr"/>
        <c:lblOffset val="100"/>
        <c:noMultiLvlLbl val="0"/>
      </c:catAx>
      <c:valAx>
        <c:axId val="25774835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57746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5671704830002"/>
          <c:y val="3.6014830738625082E-2"/>
          <c:w val="0.84254313038456463"/>
          <c:h val="0.952117489491768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Sheet1!$Q$10:$Q$40</c:f>
              <c:strCache>
                <c:ptCount val="31"/>
                <c:pt idx="0">
                  <c:v>Greater Dandenong</c:v>
                </c:pt>
                <c:pt idx="1">
                  <c:v>Casey</c:v>
                </c:pt>
                <c:pt idx="2">
                  <c:v>Hobsons Bay</c:v>
                </c:pt>
                <c:pt idx="3">
                  <c:v>Brimbank</c:v>
                </c:pt>
                <c:pt idx="4">
                  <c:v>Yarra</c:v>
                </c:pt>
                <c:pt idx="5">
                  <c:v>Darebin</c:v>
                </c:pt>
                <c:pt idx="6">
                  <c:v>Maribyrnong</c:v>
                </c:pt>
                <c:pt idx="7">
                  <c:v>Melton</c:v>
                </c:pt>
                <c:pt idx="8">
                  <c:v>Cardinia</c:v>
                </c:pt>
                <c:pt idx="9">
                  <c:v>Hume</c:v>
                </c:pt>
                <c:pt idx="10">
                  <c:v>Wyndham</c:v>
                </c:pt>
                <c:pt idx="11">
                  <c:v>Whittlesea</c:v>
                </c:pt>
                <c:pt idx="12">
                  <c:v>Knox</c:v>
                </c:pt>
                <c:pt idx="13">
                  <c:v>Whitehorse</c:v>
                </c:pt>
                <c:pt idx="14">
                  <c:v>Frankston</c:v>
                </c:pt>
                <c:pt idx="15">
                  <c:v>Melbourne</c:v>
                </c:pt>
                <c:pt idx="16">
                  <c:v>Banyule</c:v>
                </c:pt>
                <c:pt idx="17">
                  <c:v>Moreland</c:v>
                </c:pt>
                <c:pt idx="18">
                  <c:v>Moonee Valley</c:v>
                </c:pt>
                <c:pt idx="19">
                  <c:v>Boroondara</c:v>
                </c:pt>
                <c:pt idx="20">
                  <c:v>Monash</c:v>
                </c:pt>
                <c:pt idx="21">
                  <c:v>Maroondah</c:v>
                </c:pt>
                <c:pt idx="22">
                  <c:v>Port Phillip</c:v>
                </c:pt>
                <c:pt idx="23">
                  <c:v>Kingston</c:v>
                </c:pt>
                <c:pt idx="24">
                  <c:v>Manningham</c:v>
                </c:pt>
                <c:pt idx="25">
                  <c:v>Glen Eira</c:v>
                </c:pt>
                <c:pt idx="26">
                  <c:v>Stonnington</c:v>
                </c:pt>
                <c:pt idx="27">
                  <c:v>Yarra Ranges</c:v>
                </c:pt>
                <c:pt idx="28">
                  <c:v>Nilumbik</c:v>
                </c:pt>
                <c:pt idx="29">
                  <c:v>Mornington Pen</c:v>
                </c:pt>
                <c:pt idx="30">
                  <c:v>Bayside</c:v>
                </c:pt>
              </c:strCache>
            </c:strRef>
          </c:cat>
          <c:val>
            <c:numRef>
              <c:f>Sheet1!$R$10:$R$40</c:f>
              <c:numCache>
                <c:formatCode>General</c:formatCode>
                <c:ptCount val="31"/>
                <c:pt idx="0">
                  <c:v>33.298560400584186</c:v>
                </c:pt>
                <c:pt idx="1">
                  <c:v>30.453829830926143</c:v>
                </c:pt>
                <c:pt idx="2">
                  <c:v>26.086956521739129</c:v>
                </c:pt>
                <c:pt idx="3">
                  <c:v>25.20458265139116</c:v>
                </c:pt>
                <c:pt idx="4">
                  <c:v>25</c:v>
                </c:pt>
                <c:pt idx="5">
                  <c:v>23.52941176470588</c:v>
                </c:pt>
                <c:pt idx="6">
                  <c:v>23.376623376623375</c:v>
                </c:pt>
                <c:pt idx="7">
                  <c:v>22.884012539184955</c:v>
                </c:pt>
                <c:pt idx="8">
                  <c:v>22.865013774104685</c:v>
                </c:pt>
                <c:pt idx="9">
                  <c:v>22.327790973871732</c:v>
                </c:pt>
                <c:pt idx="10">
                  <c:v>21.802325581395348</c:v>
                </c:pt>
                <c:pt idx="11">
                  <c:v>21.003134796238246</c:v>
                </c:pt>
                <c:pt idx="12">
                  <c:v>20.634920634920633</c:v>
                </c:pt>
                <c:pt idx="13">
                  <c:v>20.547945205479451</c:v>
                </c:pt>
                <c:pt idx="14">
                  <c:v>19.858156028368796</c:v>
                </c:pt>
                <c:pt idx="15">
                  <c:v>19.834710743801654</c:v>
                </c:pt>
                <c:pt idx="16">
                  <c:v>19.35483870967742</c:v>
                </c:pt>
                <c:pt idx="17">
                  <c:v>18.269230769230766</c:v>
                </c:pt>
                <c:pt idx="18">
                  <c:v>17.241379310344829</c:v>
                </c:pt>
                <c:pt idx="19">
                  <c:v>16</c:v>
                </c:pt>
                <c:pt idx="20">
                  <c:v>14.285714285714285</c:v>
                </c:pt>
                <c:pt idx="21">
                  <c:v>14.285714285714285</c:v>
                </c:pt>
                <c:pt idx="22">
                  <c:v>13.333333333333334</c:v>
                </c:pt>
                <c:pt idx="23">
                  <c:v>12.676056338028168</c:v>
                </c:pt>
                <c:pt idx="24">
                  <c:v>9.67741935483871</c:v>
                </c:pt>
                <c:pt idx="25">
                  <c:v>8.1081081081081088</c:v>
                </c:pt>
                <c:pt idx="26">
                  <c:v>7.6923076923076925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A-4F81-92CA-3E6BB3129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342625664"/>
        <c:axId val="342676608"/>
      </c:barChart>
      <c:catAx>
        <c:axId val="3426256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342676608"/>
        <c:crosses val="autoZero"/>
        <c:auto val="1"/>
        <c:lblAlgn val="ctr"/>
        <c:lblOffset val="100"/>
        <c:noMultiLvlLbl val="0"/>
      </c:catAx>
      <c:valAx>
        <c:axId val="34267660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342625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(4)'!$G$33:$G$38</c:f>
              <c:numCache>
                <c:formatCode>0.0</c:formatCode>
                <c:ptCount val="6"/>
                <c:pt idx="0">
                  <c:v>21.446179129005753</c:v>
                </c:pt>
                <c:pt idx="1">
                  <c:v>5.4231717337715697</c:v>
                </c:pt>
                <c:pt idx="2">
                  <c:v>0</c:v>
                </c:pt>
                <c:pt idx="3">
                  <c:v>70.912078882497937</c:v>
                </c:pt>
                <c:pt idx="4">
                  <c:v>0</c:v>
                </c:pt>
                <c:pt idx="5">
                  <c:v>2.218570254724733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0-4B68-B0D0-7ABFDEC16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932992"/>
        <c:axId val="160934528"/>
      </c:barChart>
      <c:catAx>
        <c:axId val="1609329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934528"/>
        <c:crosses val="autoZero"/>
        <c:auto val="1"/>
        <c:lblAlgn val="ctr"/>
        <c:lblOffset val="100"/>
        <c:noMultiLvlLbl val="0"/>
      </c:catAx>
      <c:valAx>
        <c:axId val="160934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9329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(4)'!$E$50:$E$53</c:f>
              <c:numCache>
                <c:formatCode>0.0</c:formatCode>
                <c:ptCount val="4"/>
                <c:pt idx="0">
                  <c:v>56.203779786359895</c:v>
                </c:pt>
                <c:pt idx="1">
                  <c:v>18.666666666666668</c:v>
                </c:pt>
                <c:pt idx="2">
                  <c:v>55.981735159817347</c:v>
                </c:pt>
                <c:pt idx="3">
                  <c:v>70.833333333333343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A-4F3E-9EB3-00E34A828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1013120"/>
        <c:axId val="161014912"/>
      </c:barChart>
      <c:catAx>
        <c:axId val="161013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1014912"/>
        <c:crosses val="autoZero"/>
        <c:auto val="1"/>
        <c:lblAlgn val="ctr"/>
        <c:lblOffset val="100"/>
        <c:noMultiLvlLbl val="0"/>
      </c:catAx>
      <c:valAx>
        <c:axId val="161014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1013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(5)'!$N$6:$N$9</c:f>
              <c:numCache>
                <c:formatCode>General</c:formatCode>
                <c:ptCount val="4"/>
                <c:pt idx="0">
                  <c:v>284</c:v>
                </c:pt>
                <c:pt idx="1">
                  <c:v>962</c:v>
                </c:pt>
                <c:pt idx="2">
                  <c:v>6191</c:v>
                </c:pt>
                <c:pt idx="3">
                  <c:v>1232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2-4A21-A436-B668FD488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82949760"/>
        <c:axId val="182951296"/>
      </c:barChart>
      <c:catAx>
        <c:axId val="1829497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2951296"/>
        <c:crosses val="autoZero"/>
        <c:auto val="1"/>
        <c:lblAlgn val="ctr"/>
        <c:lblOffset val="100"/>
        <c:noMultiLvlLbl val="0"/>
      </c:catAx>
      <c:valAx>
        <c:axId val="182951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829497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(5)'!$G$33:$G$38</c:f>
              <c:numCache>
                <c:formatCode>0.0</c:formatCode>
                <c:ptCount val="6"/>
                <c:pt idx="0">
                  <c:v>80.901668441604542</c:v>
                </c:pt>
                <c:pt idx="1">
                  <c:v>4.4018459353922612</c:v>
                </c:pt>
                <c:pt idx="2">
                  <c:v>9.4663353449295939E-2</c:v>
                </c:pt>
                <c:pt idx="3">
                  <c:v>0.4023192521595077</c:v>
                </c:pt>
                <c:pt idx="4">
                  <c:v>0.15382794935510591</c:v>
                </c:pt>
                <c:pt idx="5">
                  <c:v>14.045675068039284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B-4FFD-95E9-1FD0B7AA7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83127040"/>
        <c:axId val="188998400"/>
      </c:barChart>
      <c:catAx>
        <c:axId val="183127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8998400"/>
        <c:crosses val="autoZero"/>
        <c:auto val="1"/>
        <c:lblAlgn val="ctr"/>
        <c:lblOffset val="100"/>
        <c:noMultiLvlLbl val="0"/>
      </c:catAx>
      <c:valAx>
        <c:axId val="188998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83127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(5)'!$E$50:$E$53</c:f>
              <c:numCache>
                <c:formatCode>0.0</c:formatCode>
                <c:ptCount val="4"/>
                <c:pt idx="0">
                  <c:v>46.256529309344167</c:v>
                </c:pt>
                <c:pt idx="1">
                  <c:v>15.151515151515152</c:v>
                </c:pt>
                <c:pt idx="2">
                  <c:v>41.2988473432668</c:v>
                </c:pt>
                <c:pt idx="3">
                  <c:v>81.514657980456036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C-4AA0-9D3F-29A6D1039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3836544"/>
        <c:axId val="193838080"/>
      </c:barChart>
      <c:catAx>
        <c:axId val="1938365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3838080"/>
        <c:crosses val="autoZero"/>
        <c:auto val="1"/>
        <c:lblAlgn val="ctr"/>
        <c:lblOffset val="100"/>
        <c:noMultiLvlLbl val="0"/>
      </c:catAx>
      <c:valAx>
        <c:axId val="193838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383654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(6)'!$N$6:$N$9</c:f>
              <c:numCache>
                <c:formatCode>General</c:formatCode>
                <c:ptCount val="4"/>
                <c:pt idx="0">
                  <c:v>144</c:v>
                </c:pt>
                <c:pt idx="1">
                  <c:v>316</c:v>
                </c:pt>
                <c:pt idx="2">
                  <c:v>3430</c:v>
                </c:pt>
                <c:pt idx="3">
                  <c:v>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5-4F7C-AF03-97DEE378D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5198976"/>
        <c:axId val="195200512"/>
      </c:barChart>
      <c:catAx>
        <c:axId val="195198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5200512"/>
        <c:crosses val="autoZero"/>
        <c:auto val="1"/>
        <c:lblAlgn val="ctr"/>
        <c:lblOffset val="100"/>
        <c:noMultiLvlLbl val="0"/>
      </c:catAx>
      <c:valAx>
        <c:axId val="1952005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51989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(6)'!$G$33:$G$38</c:f>
              <c:numCache>
                <c:formatCode>0.0</c:formatCode>
                <c:ptCount val="6"/>
                <c:pt idx="0">
                  <c:v>13.96472070558589</c:v>
                </c:pt>
                <c:pt idx="1">
                  <c:v>12.4947501049979</c:v>
                </c:pt>
                <c:pt idx="2">
                  <c:v>6.2998740025199507E-2</c:v>
                </c:pt>
                <c:pt idx="3">
                  <c:v>1.4489710205795885</c:v>
                </c:pt>
                <c:pt idx="4">
                  <c:v>0.33599328013439733</c:v>
                </c:pt>
                <c:pt idx="5">
                  <c:v>71.692566148677031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B-4A78-A4E4-AAE3C9CD2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5224704"/>
        <c:axId val="195226240"/>
      </c:barChart>
      <c:catAx>
        <c:axId val="1952247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5226240"/>
        <c:crosses val="autoZero"/>
        <c:auto val="1"/>
        <c:lblAlgn val="ctr"/>
        <c:lblOffset val="100"/>
        <c:noMultiLvlLbl val="0"/>
      </c:catAx>
      <c:valAx>
        <c:axId val="1952262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52247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(6)'!$E$50:$E$53</c:f>
              <c:numCache>
                <c:formatCode>0.0</c:formatCode>
                <c:ptCount val="4"/>
                <c:pt idx="0">
                  <c:v>45.869297163995064</c:v>
                </c:pt>
                <c:pt idx="1">
                  <c:v>15.238095238095239</c:v>
                </c:pt>
                <c:pt idx="2">
                  <c:v>37.112299465240639</c:v>
                </c:pt>
                <c:pt idx="3">
                  <c:v>84.568527918781726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7-46CB-BC5B-CA494FFEC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492096"/>
        <c:axId val="197493888"/>
      </c:barChart>
      <c:catAx>
        <c:axId val="197492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493888"/>
        <c:crosses val="autoZero"/>
        <c:auto val="1"/>
        <c:lblAlgn val="ctr"/>
        <c:lblOffset val="100"/>
        <c:noMultiLvlLbl val="0"/>
      </c:catAx>
      <c:valAx>
        <c:axId val="1974938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4920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(7)'!$N$6:$N$9</c:f>
              <c:numCache>
                <c:formatCode>General</c:formatCode>
                <c:ptCount val="4"/>
                <c:pt idx="0">
                  <c:v>17</c:v>
                </c:pt>
                <c:pt idx="1">
                  <c:v>35</c:v>
                </c:pt>
                <c:pt idx="2">
                  <c:v>276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0-4E0F-A1C5-BCF8DFA7C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592576"/>
        <c:axId val="197594112"/>
      </c:barChart>
      <c:catAx>
        <c:axId val="1975925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594112"/>
        <c:crosses val="autoZero"/>
        <c:auto val="1"/>
        <c:lblAlgn val="ctr"/>
        <c:lblOffset val="100"/>
        <c:noMultiLvlLbl val="0"/>
      </c:catAx>
      <c:valAx>
        <c:axId val="1975941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5925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Front!$G$33:$G$38</c:f>
              <c:numCache>
                <c:formatCode>0.0</c:formatCode>
                <c:ptCount val="6"/>
                <c:pt idx="0">
                  <c:v>0</c:v>
                </c:pt>
                <c:pt idx="1">
                  <c:v>0.36055143160127251</c:v>
                </c:pt>
                <c:pt idx="2">
                  <c:v>0</c:v>
                </c:pt>
                <c:pt idx="3">
                  <c:v>96.309650053022267</c:v>
                </c:pt>
                <c:pt idx="4">
                  <c:v>0.12725344644750797</c:v>
                </c:pt>
                <c:pt idx="5">
                  <c:v>3.2025450689289503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D-4D1C-9F0E-ECADC825F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356352"/>
        <c:axId val="150357888"/>
      </c:barChart>
      <c:catAx>
        <c:axId val="1503563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357888"/>
        <c:crosses val="autoZero"/>
        <c:auto val="1"/>
        <c:lblAlgn val="ctr"/>
        <c:lblOffset val="100"/>
        <c:noMultiLvlLbl val="0"/>
      </c:catAx>
      <c:valAx>
        <c:axId val="1503578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3563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(7)'!$G$33:$G$38</c:f>
              <c:numCache>
                <c:formatCode>0.0</c:formatCode>
                <c:ptCount val="6"/>
                <c:pt idx="0">
                  <c:v>0</c:v>
                </c:pt>
                <c:pt idx="1">
                  <c:v>89.665653495440736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10.334346504559271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D-4ABE-9549-5E10CB8A6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634688"/>
        <c:axId val="197644672"/>
      </c:barChart>
      <c:catAx>
        <c:axId val="1976346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644672"/>
        <c:crosses val="autoZero"/>
        <c:auto val="1"/>
        <c:lblAlgn val="ctr"/>
        <c:lblOffset val="100"/>
        <c:noMultiLvlLbl val="0"/>
      </c:catAx>
      <c:valAx>
        <c:axId val="1976446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6346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(7)'!$E$50:$E$53</c:f>
              <c:numCache>
                <c:formatCode>0.0</c:formatCode>
                <c:ptCount val="4"/>
                <c:pt idx="0">
                  <c:v>8.9595375722543356</c:v>
                </c:pt>
                <c:pt idx="1">
                  <c:v>9.0909090909090917</c:v>
                </c:pt>
                <c:pt idx="2">
                  <c:v>6.9536423841059598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2-4B67-983B-5DCECD658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686400"/>
        <c:axId val="197687936"/>
      </c:barChart>
      <c:catAx>
        <c:axId val="1976864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687936"/>
        <c:crosses val="autoZero"/>
        <c:auto val="1"/>
        <c:lblAlgn val="ctr"/>
        <c:lblOffset val="100"/>
        <c:noMultiLvlLbl val="0"/>
      </c:catAx>
      <c:valAx>
        <c:axId val="1976879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6864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(8)'!$N$6:$N$9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346</c:v>
                </c:pt>
                <c:pt idx="3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A-4018-847D-46DD37941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721088"/>
        <c:axId val="198226688"/>
      </c:barChart>
      <c:catAx>
        <c:axId val="1977210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226688"/>
        <c:crosses val="autoZero"/>
        <c:auto val="1"/>
        <c:lblAlgn val="ctr"/>
        <c:lblOffset val="100"/>
        <c:noMultiLvlLbl val="0"/>
      </c:catAx>
      <c:valAx>
        <c:axId val="1982266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7210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(8)'!$G$33:$G$38</c:f>
              <c:numCache>
                <c:formatCode>0.0</c:formatCode>
                <c:ptCount val="6"/>
                <c:pt idx="0">
                  <c:v>0.42134831460674155</c:v>
                </c:pt>
                <c:pt idx="1">
                  <c:v>89.747191011235955</c:v>
                </c:pt>
                <c:pt idx="2">
                  <c:v>0</c:v>
                </c:pt>
                <c:pt idx="3">
                  <c:v>1.2640449438202246</c:v>
                </c:pt>
                <c:pt idx="4">
                  <c:v>0</c:v>
                </c:pt>
                <c:pt idx="5">
                  <c:v>8.5674157303370784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6-4584-A7E6-242F9923A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238592"/>
        <c:axId val="198240128"/>
      </c:barChart>
      <c:catAx>
        <c:axId val="1982385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240128"/>
        <c:crosses val="autoZero"/>
        <c:auto val="1"/>
        <c:lblAlgn val="ctr"/>
        <c:lblOffset val="100"/>
        <c:noMultiLvlLbl val="0"/>
      </c:catAx>
      <c:valAx>
        <c:axId val="1982401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2385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(8)'!$E$50:$E$53</c:f>
              <c:numCache>
                <c:formatCode>0.0</c:formatCode>
                <c:ptCount val="4"/>
                <c:pt idx="0">
                  <c:v>31.608391608391607</c:v>
                </c:pt>
                <c:pt idx="1">
                  <c:v>0</c:v>
                </c:pt>
                <c:pt idx="2">
                  <c:v>22.190201729106629</c:v>
                </c:pt>
                <c:pt idx="3">
                  <c:v>41.032608695652172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3-4B95-A1A7-98450EBCB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363776"/>
        <c:axId val="198381952"/>
      </c:barChart>
      <c:catAx>
        <c:axId val="198363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381952"/>
        <c:crosses val="autoZero"/>
        <c:auto val="1"/>
        <c:lblAlgn val="ctr"/>
        <c:lblOffset val="100"/>
        <c:noMultiLvlLbl val="0"/>
      </c:catAx>
      <c:valAx>
        <c:axId val="1983819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3637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(9)'!$N$6:$N$9</c:f>
              <c:numCache>
                <c:formatCode>General</c:formatCode>
                <c:ptCount val="4"/>
                <c:pt idx="0">
                  <c:v>14</c:v>
                </c:pt>
                <c:pt idx="1">
                  <c:v>44</c:v>
                </c:pt>
                <c:pt idx="2">
                  <c:v>122</c:v>
                </c:pt>
                <c:pt idx="3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F-4974-B416-D5CEE0DFF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472448"/>
        <c:axId val="198473984"/>
      </c:barChart>
      <c:catAx>
        <c:axId val="1984724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473984"/>
        <c:crosses val="autoZero"/>
        <c:auto val="1"/>
        <c:lblAlgn val="ctr"/>
        <c:lblOffset val="100"/>
        <c:noMultiLvlLbl val="0"/>
      </c:catAx>
      <c:valAx>
        <c:axId val="1984739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4724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(9)'!$G$33:$G$38</c:f>
              <c:numCache>
                <c:formatCode>0.0</c:formatCode>
                <c:ptCount val="6"/>
                <c:pt idx="0">
                  <c:v>0.86956521739130432</c:v>
                </c:pt>
                <c:pt idx="1">
                  <c:v>71.884057971014499</c:v>
                </c:pt>
                <c:pt idx="2">
                  <c:v>0</c:v>
                </c:pt>
                <c:pt idx="3">
                  <c:v>24.057971014492754</c:v>
                </c:pt>
                <c:pt idx="4">
                  <c:v>0.86956521739130432</c:v>
                </c:pt>
                <c:pt idx="5">
                  <c:v>2.318840579710145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D-45DC-902A-4F2E70DE6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498176"/>
        <c:axId val="198499712"/>
      </c:barChart>
      <c:catAx>
        <c:axId val="1984981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499712"/>
        <c:crosses val="autoZero"/>
        <c:auto val="1"/>
        <c:lblAlgn val="ctr"/>
        <c:lblOffset val="100"/>
        <c:noMultiLvlLbl val="0"/>
      </c:catAx>
      <c:valAx>
        <c:axId val="1984997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4981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(9)'!$E$50:$E$53</c:f>
              <c:numCache>
                <c:formatCode>0.0</c:formatCode>
                <c:ptCount val="4"/>
                <c:pt idx="0">
                  <c:v>13.333333333333334</c:v>
                </c:pt>
                <c:pt idx="1">
                  <c:v>0</c:v>
                </c:pt>
                <c:pt idx="2">
                  <c:v>9.8765432098765427</c:v>
                </c:pt>
                <c:pt idx="3">
                  <c:v>16.25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E-4765-8383-BAF6475B6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582656"/>
        <c:axId val="198584192"/>
      </c:barChart>
      <c:catAx>
        <c:axId val="1985826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584192"/>
        <c:crosses val="autoZero"/>
        <c:auto val="1"/>
        <c:lblAlgn val="ctr"/>
        <c:lblOffset val="100"/>
        <c:noMultiLvlLbl val="0"/>
      </c:catAx>
      <c:valAx>
        <c:axId val="1985841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5826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(10)'!$N$6:$N$9</c:f>
              <c:numCache>
                <c:formatCode>General</c:formatCode>
                <c:ptCount val="4"/>
                <c:pt idx="0">
                  <c:v>28</c:v>
                </c:pt>
                <c:pt idx="1">
                  <c:v>58</c:v>
                </c:pt>
                <c:pt idx="2">
                  <c:v>339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0-4D78-9C6A-08D6E17BE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711552"/>
        <c:axId val="198733824"/>
      </c:barChart>
      <c:catAx>
        <c:axId val="198711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733824"/>
        <c:crosses val="autoZero"/>
        <c:auto val="1"/>
        <c:lblAlgn val="ctr"/>
        <c:lblOffset val="100"/>
        <c:noMultiLvlLbl val="0"/>
      </c:catAx>
      <c:valAx>
        <c:axId val="1987338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7115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(10)'!$G$33:$G$38</c:f>
              <c:numCache>
                <c:formatCode>0.0</c:formatCode>
                <c:ptCount val="6"/>
                <c:pt idx="0">
                  <c:v>0</c:v>
                </c:pt>
                <c:pt idx="1">
                  <c:v>61.149425287356316</c:v>
                </c:pt>
                <c:pt idx="2">
                  <c:v>0</c:v>
                </c:pt>
                <c:pt idx="3">
                  <c:v>37.011494252873561</c:v>
                </c:pt>
                <c:pt idx="4">
                  <c:v>0</c:v>
                </c:pt>
                <c:pt idx="5">
                  <c:v>1.8390804597701149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E-4E8D-9461-C5EFC18D3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753664"/>
        <c:axId val="198755456"/>
      </c:barChart>
      <c:catAx>
        <c:axId val="1987536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755456"/>
        <c:crosses val="autoZero"/>
        <c:auto val="1"/>
        <c:lblAlgn val="ctr"/>
        <c:lblOffset val="100"/>
        <c:noMultiLvlLbl val="0"/>
      </c:catAx>
      <c:valAx>
        <c:axId val="1987554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7536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Front!$E$50:$E$53</c:f>
              <c:numCache>
                <c:formatCode>0.0</c:formatCode>
                <c:ptCount val="4"/>
                <c:pt idx="0">
                  <c:v>33.298560400584186</c:v>
                </c:pt>
                <c:pt idx="1">
                  <c:v>9.2961487383798147</c:v>
                </c:pt>
                <c:pt idx="2">
                  <c:v>32.754167644987085</c:v>
                </c:pt>
                <c:pt idx="3">
                  <c:v>95.070422535211264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5-4FBF-A86D-8C3DF3A7C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432384"/>
        <c:axId val="150434176"/>
      </c:barChart>
      <c:catAx>
        <c:axId val="1504323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434176"/>
        <c:crosses val="autoZero"/>
        <c:auto val="1"/>
        <c:lblAlgn val="ctr"/>
        <c:lblOffset val="100"/>
        <c:noMultiLvlLbl val="0"/>
      </c:catAx>
      <c:valAx>
        <c:axId val="1504341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43238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(10)'!$E$50:$E$53</c:f>
              <c:numCache>
                <c:formatCode>0.0</c:formatCode>
                <c:ptCount val="4"/>
                <c:pt idx="0">
                  <c:v>10.643015521064301</c:v>
                </c:pt>
                <c:pt idx="1">
                  <c:v>0</c:v>
                </c:pt>
                <c:pt idx="2">
                  <c:v>10.1010101010101</c:v>
                </c:pt>
                <c:pt idx="3">
                  <c:v>27.27272727272727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F-4E7D-A282-D36CB9ADE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834048"/>
        <c:axId val="198835584"/>
      </c:barChart>
      <c:catAx>
        <c:axId val="1988340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835584"/>
        <c:crosses val="autoZero"/>
        <c:auto val="1"/>
        <c:lblAlgn val="ctr"/>
        <c:lblOffset val="100"/>
        <c:noMultiLvlLbl val="0"/>
      </c:catAx>
      <c:valAx>
        <c:axId val="1988355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8340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(11)'!$N$6:$N$9</c:f>
              <c:numCache>
                <c:formatCode>General</c:formatCode>
                <c:ptCount val="4"/>
                <c:pt idx="0">
                  <c:v>11</c:v>
                </c:pt>
                <c:pt idx="1">
                  <c:v>31</c:v>
                </c:pt>
                <c:pt idx="2">
                  <c:v>448</c:v>
                </c:pt>
                <c:pt idx="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6-4B68-9CF2-6E0376727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913408"/>
        <c:axId val="198943872"/>
      </c:barChart>
      <c:catAx>
        <c:axId val="1989134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943872"/>
        <c:crosses val="autoZero"/>
        <c:auto val="1"/>
        <c:lblAlgn val="ctr"/>
        <c:lblOffset val="100"/>
        <c:noMultiLvlLbl val="0"/>
      </c:catAx>
      <c:valAx>
        <c:axId val="1989438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9134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(11)'!$G$33:$G$38</c:f>
              <c:numCache>
                <c:formatCode>0.0</c:formatCode>
                <c:ptCount val="6"/>
                <c:pt idx="0">
                  <c:v>0</c:v>
                </c:pt>
                <c:pt idx="1">
                  <c:v>24.221453287197232</c:v>
                </c:pt>
                <c:pt idx="2">
                  <c:v>47.058823529411761</c:v>
                </c:pt>
                <c:pt idx="3">
                  <c:v>22.145328719723185</c:v>
                </c:pt>
                <c:pt idx="4">
                  <c:v>0.51903114186851207</c:v>
                </c:pt>
                <c:pt idx="5">
                  <c:v>6.0553633217993079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E4-4FD6-813C-4A6F74BF5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032128"/>
        <c:axId val="230033664"/>
      </c:barChart>
      <c:catAx>
        <c:axId val="230032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033664"/>
        <c:crosses val="autoZero"/>
        <c:auto val="1"/>
        <c:lblAlgn val="ctr"/>
        <c:lblOffset val="100"/>
        <c:noMultiLvlLbl val="0"/>
      </c:catAx>
      <c:valAx>
        <c:axId val="230033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032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(11)'!$E$50:$E$53</c:f>
              <c:numCache>
                <c:formatCode>0.0</c:formatCode>
                <c:ptCount val="4"/>
                <c:pt idx="0">
                  <c:v>4.5840407470288627</c:v>
                </c:pt>
                <c:pt idx="1">
                  <c:v>0</c:v>
                </c:pt>
                <c:pt idx="2">
                  <c:v>1.2448132780082988</c:v>
                </c:pt>
                <c:pt idx="3">
                  <c:v>23.52941176470588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A-422D-B878-E066A8628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095872"/>
        <c:axId val="230105856"/>
      </c:barChart>
      <c:catAx>
        <c:axId val="230095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105856"/>
        <c:crosses val="autoZero"/>
        <c:auto val="1"/>
        <c:lblAlgn val="ctr"/>
        <c:lblOffset val="100"/>
        <c:noMultiLvlLbl val="0"/>
      </c:catAx>
      <c:valAx>
        <c:axId val="2301058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0958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(12)'!$N$6:$N$9</c:f>
              <c:numCache>
                <c:formatCode>General</c:formatCode>
                <c:ptCount val="4"/>
                <c:pt idx="0">
                  <c:v>25</c:v>
                </c:pt>
                <c:pt idx="1">
                  <c:v>55</c:v>
                </c:pt>
                <c:pt idx="2">
                  <c:v>473</c:v>
                </c:pt>
                <c:pt idx="3">
                  <c:v>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4-466F-90A2-AC6105D30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151296"/>
        <c:axId val="230152832"/>
      </c:barChart>
      <c:catAx>
        <c:axId val="230151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152832"/>
        <c:crosses val="autoZero"/>
        <c:auto val="1"/>
        <c:lblAlgn val="ctr"/>
        <c:lblOffset val="100"/>
        <c:noMultiLvlLbl val="0"/>
      </c:catAx>
      <c:valAx>
        <c:axId val="230152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1512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(12)'!$G$33:$G$38</c:f>
              <c:numCache>
                <c:formatCode>0.0</c:formatCode>
                <c:ptCount val="6"/>
                <c:pt idx="0">
                  <c:v>0</c:v>
                </c:pt>
                <c:pt idx="1">
                  <c:v>93.215507411630554</c:v>
                </c:pt>
                <c:pt idx="2">
                  <c:v>0</c:v>
                </c:pt>
                <c:pt idx="3">
                  <c:v>3.477765108323831</c:v>
                </c:pt>
                <c:pt idx="4">
                  <c:v>0.17103762827822122</c:v>
                </c:pt>
                <c:pt idx="5">
                  <c:v>3.1356898517673892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B-4235-A249-FB6DB4158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160640"/>
        <c:axId val="230383616"/>
      </c:barChart>
      <c:catAx>
        <c:axId val="2301606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383616"/>
        <c:crosses val="autoZero"/>
        <c:auto val="1"/>
        <c:lblAlgn val="ctr"/>
        <c:lblOffset val="100"/>
        <c:noMultiLvlLbl val="0"/>
      </c:catAx>
      <c:valAx>
        <c:axId val="2303836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1606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(12)'!$E$50:$E$53</c:f>
              <c:numCache>
                <c:formatCode>0.0</c:formatCode>
                <c:ptCount val="4"/>
                <c:pt idx="0">
                  <c:v>36.49801023308698</c:v>
                </c:pt>
                <c:pt idx="1">
                  <c:v>8.1967213114754092</c:v>
                </c:pt>
                <c:pt idx="2">
                  <c:v>13.271028037383179</c:v>
                </c:pt>
                <c:pt idx="3">
                  <c:v>47.880299251870326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E-4F70-A374-AC9D7BDA3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454016"/>
        <c:axId val="230455552"/>
      </c:barChart>
      <c:catAx>
        <c:axId val="2304540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455552"/>
        <c:crosses val="autoZero"/>
        <c:auto val="1"/>
        <c:lblAlgn val="ctr"/>
        <c:lblOffset val="100"/>
        <c:noMultiLvlLbl val="0"/>
      </c:catAx>
      <c:valAx>
        <c:axId val="2304555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4540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(13)'!$N$6:$N$9</c:f>
              <c:numCache>
                <c:formatCode>General</c:formatCode>
                <c:ptCount val="4"/>
                <c:pt idx="0">
                  <c:v>13</c:v>
                </c:pt>
                <c:pt idx="1">
                  <c:v>25</c:v>
                </c:pt>
                <c:pt idx="2">
                  <c:v>376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E-432B-B6B6-FB78B52DC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525568"/>
        <c:axId val="230539648"/>
      </c:barChart>
      <c:catAx>
        <c:axId val="2305255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539648"/>
        <c:crosses val="autoZero"/>
        <c:auto val="1"/>
        <c:lblAlgn val="ctr"/>
        <c:lblOffset val="100"/>
        <c:noMultiLvlLbl val="0"/>
      </c:catAx>
      <c:valAx>
        <c:axId val="2305396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52556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(13)'!$G$33:$G$38</c:f>
              <c:numCache>
                <c:formatCode>0.0</c:formatCode>
                <c:ptCount val="6"/>
                <c:pt idx="0">
                  <c:v>15.65217391304348</c:v>
                </c:pt>
                <c:pt idx="1">
                  <c:v>22.173913043478262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62.173913043478258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1-4974-BF6F-C54D390E6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576128"/>
        <c:axId val="230577664"/>
      </c:barChart>
      <c:catAx>
        <c:axId val="230576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577664"/>
        <c:crosses val="autoZero"/>
        <c:auto val="1"/>
        <c:lblAlgn val="ctr"/>
        <c:lblOffset val="100"/>
        <c:noMultiLvlLbl val="0"/>
      </c:catAx>
      <c:valAx>
        <c:axId val="230577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576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(13)'!$E$50:$E$53</c:f>
              <c:numCache>
                <c:formatCode>0.0</c:formatCode>
                <c:ptCount val="4"/>
                <c:pt idx="0">
                  <c:v>15.450643776824036</c:v>
                </c:pt>
                <c:pt idx="1">
                  <c:v>0</c:v>
                </c:pt>
                <c:pt idx="2">
                  <c:v>12.437810945273633</c:v>
                </c:pt>
                <c:pt idx="3">
                  <c:v>37.254901960784316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9-4533-84F8-98C648AE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648064"/>
        <c:axId val="230658048"/>
      </c:barChart>
      <c:catAx>
        <c:axId val="2306480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658048"/>
        <c:crosses val="autoZero"/>
        <c:auto val="1"/>
        <c:lblAlgn val="ctr"/>
        <c:lblOffset val="100"/>
        <c:noMultiLvlLbl val="0"/>
      </c:catAx>
      <c:valAx>
        <c:axId val="2306580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6480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(2)'!$N$6:$N$9</c:f>
              <c:numCache>
                <c:formatCode>General</c:formatCode>
                <c:ptCount val="4"/>
                <c:pt idx="0">
                  <c:v>46</c:v>
                </c:pt>
                <c:pt idx="1">
                  <c:v>42</c:v>
                </c:pt>
                <c:pt idx="2">
                  <c:v>435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7-4DC5-B10A-EA997CE3B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532864"/>
        <c:axId val="150534400"/>
      </c:barChart>
      <c:catAx>
        <c:axId val="150532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534400"/>
        <c:crosses val="autoZero"/>
        <c:auto val="1"/>
        <c:lblAlgn val="ctr"/>
        <c:lblOffset val="100"/>
        <c:noMultiLvlLbl val="0"/>
      </c:catAx>
      <c:valAx>
        <c:axId val="150534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5328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(14)'!$N$6:$N$9</c:f>
              <c:numCache>
                <c:formatCode>General</c:formatCode>
                <c:ptCount val="4"/>
                <c:pt idx="0">
                  <c:v>519</c:v>
                </c:pt>
                <c:pt idx="1">
                  <c:v>1831</c:v>
                </c:pt>
                <c:pt idx="2">
                  <c:v>8589</c:v>
                </c:pt>
                <c:pt idx="3">
                  <c:v>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5-4634-B8E4-095F3C41C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683008"/>
        <c:axId val="230684544"/>
      </c:barChart>
      <c:catAx>
        <c:axId val="2306830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684544"/>
        <c:crosses val="autoZero"/>
        <c:auto val="1"/>
        <c:lblAlgn val="ctr"/>
        <c:lblOffset val="100"/>
        <c:noMultiLvlLbl val="0"/>
      </c:catAx>
      <c:valAx>
        <c:axId val="2306845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6830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(14)'!$G$33:$G$38</c:f>
              <c:numCache>
                <c:formatCode>0.0</c:formatCode>
                <c:ptCount val="6"/>
                <c:pt idx="0">
                  <c:v>0.21385799828913601</c:v>
                </c:pt>
                <c:pt idx="1">
                  <c:v>22.087254063301966</c:v>
                </c:pt>
                <c:pt idx="2">
                  <c:v>39.221556886227546</c:v>
                </c:pt>
                <c:pt idx="3">
                  <c:v>3.6869118905047049</c:v>
                </c:pt>
                <c:pt idx="4">
                  <c:v>32.301112061591105</c:v>
                </c:pt>
                <c:pt idx="5">
                  <c:v>2.4893071000855431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9-4167-A77F-5C2528DC0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745600"/>
        <c:axId val="230747136"/>
      </c:barChart>
      <c:catAx>
        <c:axId val="2307456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747136"/>
        <c:crosses val="autoZero"/>
        <c:auto val="1"/>
        <c:lblAlgn val="ctr"/>
        <c:lblOffset val="100"/>
        <c:noMultiLvlLbl val="0"/>
      </c:catAx>
      <c:valAx>
        <c:axId val="2307471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7456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(14)'!$E$50:$E$53</c:f>
              <c:numCache>
                <c:formatCode>0.0</c:formatCode>
                <c:ptCount val="4"/>
                <c:pt idx="0">
                  <c:v>3.9935832489023979</c:v>
                </c:pt>
                <c:pt idx="1">
                  <c:v>0.49315068493150682</c:v>
                </c:pt>
                <c:pt idx="2">
                  <c:v>3.1174829211969595</c:v>
                </c:pt>
                <c:pt idx="3">
                  <c:v>10.92436974789916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D-4CB6-AE43-7E66FAA14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805504"/>
        <c:axId val="230807040"/>
      </c:barChart>
      <c:catAx>
        <c:axId val="2308055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807040"/>
        <c:crosses val="autoZero"/>
        <c:auto val="1"/>
        <c:lblAlgn val="ctr"/>
        <c:lblOffset val="100"/>
        <c:noMultiLvlLbl val="0"/>
      </c:catAx>
      <c:valAx>
        <c:axId val="2308070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8055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(15)'!$N$6:$N$9</c:f>
              <c:numCache>
                <c:formatCode>General</c:formatCode>
                <c:ptCount val="4"/>
                <c:pt idx="0">
                  <c:v>47</c:v>
                </c:pt>
                <c:pt idx="1">
                  <c:v>78</c:v>
                </c:pt>
                <c:pt idx="2">
                  <c:v>727</c:v>
                </c:pt>
                <c:pt idx="3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C-483F-8ACA-C2B88E2B4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897536"/>
        <c:axId val="230899072"/>
      </c:barChart>
      <c:catAx>
        <c:axId val="2308975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899072"/>
        <c:crosses val="autoZero"/>
        <c:auto val="1"/>
        <c:lblAlgn val="ctr"/>
        <c:lblOffset val="100"/>
        <c:noMultiLvlLbl val="0"/>
      </c:catAx>
      <c:valAx>
        <c:axId val="2308990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8975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(15)'!$G$33:$G$38</c:f>
              <c:numCache>
                <c:formatCode>0.0</c:formatCode>
                <c:ptCount val="6"/>
                <c:pt idx="0">
                  <c:v>7.939914163090128</c:v>
                </c:pt>
                <c:pt idx="1">
                  <c:v>46.566523605150209</c:v>
                </c:pt>
                <c:pt idx="2">
                  <c:v>5.7939914163090123</c:v>
                </c:pt>
                <c:pt idx="3">
                  <c:v>32.93991416309013</c:v>
                </c:pt>
                <c:pt idx="4">
                  <c:v>0</c:v>
                </c:pt>
                <c:pt idx="5">
                  <c:v>6.7596566523605155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9-4150-BFEF-C7842C1EA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910976"/>
        <c:axId val="230937344"/>
      </c:barChart>
      <c:catAx>
        <c:axId val="230910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937344"/>
        <c:crosses val="autoZero"/>
        <c:auto val="1"/>
        <c:lblAlgn val="ctr"/>
        <c:lblOffset val="100"/>
        <c:noMultiLvlLbl val="0"/>
      </c:catAx>
      <c:valAx>
        <c:axId val="2309373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9109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(15)'!$E$50:$E$53</c:f>
              <c:numCache>
                <c:formatCode>0.0</c:formatCode>
                <c:ptCount val="4"/>
                <c:pt idx="0">
                  <c:v>18.582169709989259</c:v>
                </c:pt>
                <c:pt idx="1">
                  <c:v>0</c:v>
                </c:pt>
                <c:pt idx="2">
                  <c:v>18.022528160200249</c:v>
                </c:pt>
                <c:pt idx="3">
                  <c:v>29.032258064516132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8-42C0-898C-519CD6634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991360"/>
        <c:axId val="230992896"/>
      </c:barChart>
      <c:catAx>
        <c:axId val="2309913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992896"/>
        <c:crosses val="autoZero"/>
        <c:auto val="1"/>
        <c:lblAlgn val="ctr"/>
        <c:lblOffset val="100"/>
        <c:noMultiLvlLbl val="0"/>
      </c:catAx>
      <c:valAx>
        <c:axId val="2309928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9913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(16)'!$N$6:$N$9</c:f>
              <c:numCache>
                <c:formatCode>General</c:formatCode>
                <c:ptCount val="4"/>
                <c:pt idx="0">
                  <c:v>92</c:v>
                </c:pt>
                <c:pt idx="1">
                  <c:v>180</c:v>
                </c:pt>
                <c:pt idx="2">
                  <c:v>425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A-4FF9-BB1B-E8C2FD577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1025664"/>
        <c:axId val="231043840"/>
      </c:barChart>
      <c:catAx>
        <c:axId val="2310256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1043840"/>
        <c:crosses val="autoZero"/>
        <c:auto val="1"/>
        <c:lblAlgn val="ctr"/>
        <c:lblOffset val="100"/>
        <c:noMultiLvlLbl val="0"/>
      </c:catAx>
      <c:valAx>
        <c:axId val="2310438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10256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(16)'!$G$33:$G$38</c:f>
              <c:numCache>
                <c:formatCode>0.0</c:formatCode>
                <c:ptCount val="6"/>
                <c:pt idx="0">
                  <c:v>0</c:v>
                </c:pt>
                <c:pt idx="1">
                  <c:v>13.96011396011396</c:v>
                </c:pt>
                <c:pt idx="2">
                  <c:v>0</c:v>
                </c:pt>
                <c:pt idx="3">
                  <c:v>59.544159544159548</c:v>
                </c:pt>
                <c:pt idx="4">
                  <c:v>11.538461538461538</c:v>
                </c:pt>
                <c:pt idx="5">
                  <c:v>14.957264957264957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2-49D1-9620-285161DE3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1068032"/>
        <c:axId val="231069568"/>
      </c:barChart>
      <c:catAx>
        <c:axId val="231068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1069568"/>
        <c:crosses val="autoZero"/>
        <c:auto val="1"/>
        <c:lblAlgn val="ctr"/>
        <c:lblOffset val="100"/>
        <c:noMultiLvlLbl val="0"/>
      </c:catAx>
      <c:valAx>
        <c:axId val="2310695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106803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(16)'!$E$50:$E$53</c:f>
              <c:numCache>
                <c:formatCode>0.0</c:formatCode>
                <c:ptCount val="4"/>
                <c:pt idx="0">
                  <c:v>19.553072625698324</c:v>
                </c:pt>
                <c:pt idx="1">
                  <c:v>1.7241379310344827</c:v>
                </c:pt>
                <c:pt idx="2">
                  <c:v>20.729684908789388</c:v>
                </c:pt>
                <c:pt idx="3">
                  <c:v>47.826086956521742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B-4162-858A-2E05C06AC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376960"/>
        <c:axId val="232378752"/>
      </c:barChart>
      <c:catAx>
        <c:axId val="2323769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378752"/>
        <c:crosses val="autoZero"/>
        <c:auto val="1"/>
        <c:lblAlgn val="ctr"/>
        <c:lblOffset val="100"/>
        <c:noMultiLvlLbl val="0"/>
      </c:catAx>
      <c:valAx>
        <c:axId val="2323787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3769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(17)'!$N$6:$N$9</c:f>
              <c:numCache>
                <c:formatCode>General</c:formatCode>
                <c:ptCount val="4"/>
                <c:pt idx="0">
                  <c:v>27</c:v>
                </c:pt>
                <c:pt idx="1">
                  <c:v>37</c:v>
                </c:pt>
                <c:pt idx="2">
                  <c:v>215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2-471E-9F0E-7C59F0ABD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502016"/>
        <c:axId val="232503552"/>
      </c:barChart>
      <c:catAx>
        <c:axId val="2325020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503552"/>
        <c:crosses val="autoZero"/>
        <c:auto val="1"/>
        <c:lblAlgn val="ctr"/>
        <c:lblOffset val="100"/>
        <c:noMultiLvlLbl val="0"/>
      </c:catAx>
      <c:valAx>
        <c:axId val="2325035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5020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(2)'!$G$33:$G$38</c:f>
              <c:numCache>
                <c:formatCode>0.0</c:formatCode>
                <c:ptCount val="6"/>
                <c:pt idx="0">
                  <c:v>0</c:v>
                </c:pt>
                <c:pt idx="1">
                  <c:v>0.75471698113207553</c:v>
                </c:pt>
                <c:pt idx="2">
                  <c:v>6.2264150943396226</c:v>
                </c:pt>
                <c:pt idx="3">
                  <c:v>87.547169811320757</c:v>
                </c:pt>
                <c:pt idx="4">
                  <c:v>0</c:v>
                </c:pt>
                <c:pt idx="5">
                  <c:v>5.4716981132075473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C-49BD-93F2-85AE0A13E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554496"/>
        <c:axId val="150556032"/>
      </c:barChart>
      <c:catAx>
        <c:axId val="1505544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556032"/>
        <c:crosses val="autoZero"/>
        <c:auto val="1"/>
        <c:lblAlgn val="ctr"/>
        <c:lblOffset val="100"/>
        <c:noMultiLvlLbl val="0"/>
      </c:catAx>
      <c:valAx>
        <c:axId val="1505560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5544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(17)'!$G$33:$G$38</c:f>
              <c:numCache>
                <c:formatCode>0.0</c:formatCode>
                <c:ptCount val="6"/>
                <c:pt idx="0">
                  <c:v>0</c:v>
                </c:pt>
                <c:pt idx="1">
                  <c:v>38.205980066445186</c:v>
                </c:pt>
                <c:pt idx="2">
                  <c:v>0</c:v>
                </c:pt>
                <c:pt idx="3">
                  <c:v>58.471760797342199</c:v>
                </c:pt>
                <c:pt idx="4">
                  <c:v>0</c:v>
                </c:pt>
                <c:pt idx="5">
                  <c:v>3.322259136212625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8-4403-A274-A17A8B0BC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548224"/>
        <c:axId val="232549760"/>
      </c:barChart>
      <c:catAx>
        <c:axId val="2325482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549760"/>
        <c:crosses val="autoZero"/>
        <c:auto val="1"/>
        <c:lblAlgn val="ctr"/>
        <c:lblOffset val="100"/>
        <c:noMultiLvlLbl val="0"/>
      </c:catAx>
      <c:valAx>
        <c:axId val="2325497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54822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(17)'!$E$50:$E$53</c:f>
              <c:numCache>
                <c:formatCode>0.0</c:formatCode>
                <c:ptCount val="4"/>
                <c:pt idx="0">
                  <c:v>24.03846153846154</c:v>
                </c:pt>
                <c:pt idx="1">
                  <c:v>0</c:v>
                </c:pt>
                <c:pt idx="2">
                  <c:v>21.285140562248998</c:v>
                </c:pt>
                <c:pt idx="3">
                  <c:v>56.09756097560976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B-4AEC-88BD-8CE52FBB7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644992"/>
        <c:axId val="232646528"/>
      </c:barChart>
      <c:catAx>
        <c:axId val="2326449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646528"/>
        <c:crosses val="autoZero"/>
        <c:auto val="1"/>
        <c:lblAlgn val="ctr"/>
        <c:lblOffset val="100"/>
        <c:noMultiLvlLbl val="0"/>
      </c:catAx>
      <c:valAx>
        <c:axId val="232646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6449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(18)'!$N$6:$N$9</c:f>
              <c:numCache>
                <c:formatCode>General</c:formatCode>
                <c:ptCount val="4"/>
                <c:pt idx="0">
                  <c:v>3</c:v>
                </c:pt>
                <c:pt idx="1">
                  <c:v>13</c:v>
                </c:pt>
                <c:pt idx="2">
                  <c:v>248</c:v>
                </c:pt>
                <c:pt idx="3">
                  <c:v>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6-4909-8F04-5FA6DAA59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704256"/>
        <c:axId val="232857600"/>
      </c:barChart>
      <c:catAx>
        <c:axId val="2327042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857600"/>
        <c:crosses val="autoZero"/>
        <c:auto val="1"/>
        <c:lblAlgn val="ctr"/>
        <c:lblOffset val="100"/>
        <c:noMultiLvlLbl val="0"/>
      </c:catAx>
      <c:valAx>
        <c:axId val="2328576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7042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(18)'!$G$33:$G$38</c:f>
              <c:numCache>
                <c:formatCode>0.0</c:formatCode>
                <c:ptCount val="6"/>
                <c:pt idx="0">
                  <c:v>1.1019283746556474</c:v>
                </c:pt>
                <c:pt idx="1">
                  <c:v>93.59504132231406</c:v>
                </c:pt>
                <c:pt idx="2">
                  <c:v>0</c:v>
                </c:pt>
                <c:pt idx="3">
                  <c:v>0.68870523415977969</c:v>
                </c:pt>
                <c:pt idx="4">
                  <c:v>0</c:v>
                </c:pt>
                <c:pt idx="5">
                  <c:v>4.6143250688705235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3-46D4-8F81-C61CF6844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865152"/>
        <c:axId val="232907904"/>
      </c:barChart>
      <c:catAx>
        <c:axId val="232865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907904"/>
        <c:crosses val="autoZero"/>
        <c:auto val="1"/>
        <c:lblAlgn val="ctr"/>
        <c:lblOffset val="100"/>
        <c:noMultiLvlLbl val="0"/>
      </c:catAx>
      <c:valAx>
        <c:axId val="23290790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8651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(18)'!$E$50:$E$53</c:f>
              <c:numCache>
                <c:formatCode>0.0</c:formatCode>
                <c:ptCount val="4"/>
                <c:pt idx="0">
                  <c:v>24.116847826086957</c:v>
                </c:pt>
                <c:pt idx="1">
                  <c:v>0</c:v>
                </c:pt>
                <c:pt idx="2">
                  <c:v>5.5335968379446641</c:v>
                </c:pt>
                <c:pt idx="3">
                  <c:v>28.073089700996679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B-4703-8941-FCAD1F590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957824"/>
        <c:axId val="232959360"/>
      </c:barChart>
      <c:catAx>
        <c:axId val="2329578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959360"/>
        <c:crosses val="autoZero"/>
        <c:auto val="1"/>
        <c:lblAlgn val="ctr"/>
        <c:lblOffset val="100"/>
        <c:noMultiLvlLbl val="0"/>
      </c:catAx>
      <c:valAx>
        <c:axId val="2329593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95782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(19)'!$N$6:$N$9</c:f>
              <c:numCache>
                <c:formatCode>General</c:formatCode>
                <c:ptCount val="4"/>
                <c:pt idx="0">
                  <c:v>33</c:v>
                </c:pt>
                <c:pt idx="1">
                  <c:v>41</c:v>
                </c:pt>
                <c:pt idx="2">
                  <c:v>445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9-4BB6-944D-03A40DB7F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254912"/>
        <c:axId val="233256448"/>
      </c:barChart>
      <c:catAx>
        <c:axId val="233254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256448"/>
        <c:crosses val="autoZero"/>
        <c:auto val="1"/>
        <c:lblAlgn val="ctr"/>
        <c:lblOffset val="100"/>
        <c:noMultiLvlLbl val="0"/>
      </c:catAx>
      <c:valAx>
        <c:axId val="233256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2549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(19)'!$G$33:$G$38</c:f>
              <c:numCache>
                <c:formatCode>0.0</c:formatCode>
                <c:ptCount val="6"/>
                <c:pt idx="0">
                  <c:v>4.4362292051756009</c:v>
                </c:pt>
                <c:pt idx="1">
                  <c:v>61.182994454713494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34.380776340110906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9-4DC0-8029-B0A4EDA36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301120"/>
        <c:axId val="233302656"/>
      </c:barChart>
      <c:catAx>
        <c:axId val="233301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302656"/>
        <c:crosses val="autoZero"/>
        <c:auto val="1"/>
        <c:lblAlgn val="ctr"/>
        <c:lblOffset val="100"/>
        <c:noMultiLvlLbl val="0"/>
      </c:catAx>
      <c:valAx>
        <c:axId val="233302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301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(19)'!$E$50:$E$53</c:f>
              <c:numCache>
                <c:formatCode>0.0</c:formatCode>
                <c:ptCount val="4"/>
                <c:pt idx="0">
                  <c:v>27.289048473967686</c:v>
                </c:pt>
                <c:pt idx="1">
                  <c:v>6.9767441860465116</c:v>
                </c:pt>
                <c:pt idx="2">
                  <c:v>24.074074074074073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5-4B66-A297-199DB6F23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1145600"/>
        <c:axId val="251171968"/>
      </c:barChart>
      <c:catAx>
        <c:axId val="2511456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1171968"/>
        <c:crosses val="autoZero"/>
        <c:auto val="1"/>
        <c:lblAlgn val="ctr"/>
        <c:lblOffset val="100"/>
        <c:noMultiLvlLbl val="0"/>
      </c:catAx>
      <c:valAx>
        <c:axId val="2511719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11456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(20)'!$N$6:$N$9</c:f>
              <c:numCache>
                <c:formatCode>General</c:formatCode>
                <c:ptCount val="4"/>
                <c:pt idx="0">
                  <c:v>12</c:v>
                </c:pt>
                <c:pt idx="1">
                  <c:v>26</c:v>
                </c:pt>
                <c:pt idx="2">
                  <c:v>369</c:v>
                </c:pt>
                <c:pt idx="3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F-4875-A61D-8D7ABCE5D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3756928"/>
        <c:axId val="253758464"/>
      </c:barChart>
      <c:catAx>
        <c:axId val="2537569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3758464"/>
        <c:crosses val="autoZero"/>
        <c:auto val="1"/>
        <c:lblAlgn val="ctr"/>
        <c:lblOffset val="100"/>
        <c:noMultiLvlLbl val="0"/>
      </c:catAx>
      <c:valAx>
        <c:axId val="2537584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37569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(20)'!$G$33:$G$38</c:f>
              <c:numCache>
                <c:formatCode>0.0</c:formatCode>
                <c:ptCount val="6"/>
                <c:pt idx="0">
                  <c:v>0</c:v>
                </c:pt>
                <c:pt idx="1">
                  <c:v>34.707903780068726</c:v>
                </c:pt>
                <c:pt idx="2">
                  <c:v>0</c:v>
                </c:pt>
                <c:pt idx="3">
                  <c:v>43.470790378006875</c:v>
                </c:pt>
                <c:pt idx="4">
                  <c:v>17.010309278350515</c:v>
                </c:pt>
                <c:pt idx="5">
                  <c:v>4.8109965635738838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1-4DC6-8343-C2C07383B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3811328"/>
        <c:axId val="253907328"/>
      </c:barChart>
      <c:catAx>
        <c:axId val="253811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3907328"/>
        <c:crosses val="autoZero"/>
        <c:auto val="1"/>
        <c:lblAlgn val="ctr"/>
        <c:lblOffset val="100"/>
        <c:noMultiLvlLbl val="0"/>
      </c:catAx>
      <c:valAx>
        <c:axId val="2539073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38113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(2)'!$E$50:$E$53</c:f>
              <c:numCache>
                <c:formatCode>0.0</c:formatCode>
                <c:ptCount val="4"/>
                <c:pt idx="0">
                  <c:v>3.6968576709796674</c:v>
                </c:pt>
                <c:pt idx="1">
                  <c:v>6.8181818181818175</c:v>
                </c:pt>
                <c:pt idx="2">
                  <c:v>2.2964509394572024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A-4BC2-95B7-2C3399B39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760192"/>
        <c:axId val="160761728"/>
      </c:barChart>
      <c:catAx>
        <c:axId val="1607601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761728"/>
        <c:crosses val="autoZero"/>
        <c:auto val="1"/>
        <c:lblAlgn val="ctr"/>
        <c:lblOffset val="100"/>
        <c:noMultiLvlLbl val="0"/>
      </c:catAx>
      <c:valAx>
        <c:axId val="1607617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7601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(20)'!$E$50:$E$53</c:f>
              <c:numCache>
                <c:formatCode>0.0</c:formatCode>
                <c:ptCount val="4"/>
                <c:pt idx="0">
                  <c:v>17.826825127334462</c:v>
                </c:pt>
                <c:pt idx="1">
                  <c:v>0</c:v>
                </c:pt>
                <c:pt idx="2">
                  <c:v>12.944162436548224</c:v>
                </c:pt>
                <c:pt idx="3">
                  <c:v>26.737967914438503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B-415E-9E66-1C8C4159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4792832"/>
        <c:axId val="254794368"/>
      </c:barChart>
      <c:catAx>
        <c:axId val="2547928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4794368"/>
        <c:crosses val="autoZero"/>
        <c:auto val="1"/>
        <c:lblAlgn val="ctr"/>
        <c:lblOffset val="100"/>
        <c:noMultiLvlLbl val="0"/>
      </c:catAx>
      <c:valAx>
        <c:axId val="2547943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479283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(21)'!$N$6:$N$9</c:f>
              <c:numCache>
                <c:formatCode>General</c:formatCode>
                <c:ptCount val="4"/>
                <c:pt idx="0">
                  <c:v>265</c:v>
                </c:pt>
                <c:pt idx="1">
                  <c:v>427</c:v>
                </c:pt>
                <c:pt idx="2">
                  <c:v>2533</c:v>
                </c:pt>
                <c:pt idx="3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8-4319-A88B-C6251BFEA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441920"/>
        <c:axId val="255447808"/>
      </c:barChart>
      <c:catAx>
        <c:axId val="2554419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5447808"/>
        <c:crosses val="autoZero"/>
        <c:auto val="1"/>
        <c:lblAlgn val="ctr"/>
        <c:lblOffset val="100"/>
        <c:noMultiLvlLbl val="0"/>
      </c:catAx>
      <c:valAx>
        <c:axId val="255447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4419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(21)'!$G$33:$G$38</c:f>
              <c:numCache>
                <c:formatCode>0.0</c:formatCode>
                <c:ptCount val="6"/>
                <c:pt idx="0">
                  <c:v>15.006002400960384</c:v>
                </c:pt>
                <c:pt idx="1">
                  <c:v>23.199279711884753</c:v>
                </c:pt>
                <c:pt idx="2">
                  <c:v>3.3313325330132053</c:v>
                </c:pt>
                <c:pt idx="3">
                  <c:v>45.378151260504204</c:v>
                </c:pt>
                <c:pt idx="4">
                  <c:v>1.3505402160864346</c:v>
                </c:pt>
                <c:pt idx="5">
                  <c:v>11.73469387755102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B-4587-A4DC-1929A97C3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508864"/>
        <c:axId val="255510400"/>
      </c:barChart>
      <c:catAx>
        <c:axId val="255508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5510400"/>
        <c:crosses val="autoZero"/>
        <c:auto val="1"/>
        <c:lblAlgn val="ctr"/>
        <c:lblOffset val="100"/>
        <c:noMultiLvlLbl val="0"/>
      </c:catAx>
      <c:valAx>
        <c:axId val="255510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5088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(21)'!$E$50:$E$53</c:f>
              <c:numCache>
                <c:formatCode>0.0</c:formatCode>
                <c:ptCount val="4"/>
                <c:pt idx="0">
                  <c:v>24.314765694076037</c:v>
                </c:pt>
                <c:pt idx="1">
                  <c:v>27.764705882352942</c:v>
                </c:pt>
                <c:pt idx="2">
                  <c:v>25.797691785471827</c:v>
                </c:pt>
                <c:pt idx="3">
                  <c:v>18.232044198895029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D-4286-B343-D067A9A47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6813696"/>
        <c:axId val="256815488"/>
      </c:barChart>
      <c:catAx>
        <c:axId val="256813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6815488"/>
        <c:crosses val="autoZero"/>
        <c:auto val="1"/>
        <c:lblAlgn val="ctr"/>
        <c:lblOffset val="100"/>
        <c:noMultiLvlLbl val="0"/>
      </c:catAx>
      <c:valAx>
        <c:axId val="2568154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68136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(22)'!$N$6:$N$9</c:f>
              <c:numCache>
                <c:formatCode>General</c:formatCode>
                <c:ptCount val="4"/>
                <c:pt idx="0">
                  <c:v>8</c:v>
                </c:pt>
                <c:pt idx="1">
                  <c:v>37</c:v>
                </c:pt>
                <c:pt idx="2">
                  <c:v>590</c:v>
                </c:pt>
                <c:pt idx="3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6-4480-9FD5-7B5DCBC91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7004288"/>
        <c:axId val="257005824"/>
      </c:barChart>
      <c:catAx>
        <c:axId val="2570042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7005824"/>
        <c:crosses val="autoZero"/>
        <c:auto val="1"/>
        <c:lblAlgn val="ctr"/>
        <c:lblOffset val="100"/>
        <c:noMultiLvlLbl val="0"/>
      </c:catAx>
      <c:valAx>
        <c:axId val="2570058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70042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(22)'!$G$33:$G$38</c:f>
              <c:numCache>
                <c:formatCode>0.0</c:formatCode>
                <c:ptCount val="6"/>
                <c:pt idx="0">
                  <c:v>0.42992261392949271</c:v>
                </c:pt>
                <c:pt idx="1">
                  <c:v>88.478073946689591</c:v>
                </c:pt>
                <c:pt idx="2">
                  <c:v>5.1590713671539126</c:v>
                </c:pt>
                <c:pt idx="3">
                  <c:v>1.4617368873602752</c:v>
                </c:pt>
                <c:pt idx="4">
                  <c:v>0</c:v>
                </c:pt>
                <c:pt idx="5">
                  <c:v>4.4711951848667244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6-422B-B8BC-4C7761205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7783680"/>
        <c:axId val="257785216"/>
      </c:barChart>
      <c:catAx>
        <c:axId val="2577836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7785216"/>
        <c:crosses val="autoZero"/>
        <c:auto val="1"/>
        <c:lblAlgn val="ctr"/>
        <c:lblOffset val="100"/>
        <c:noMultiLvlLbl val="0"/>
      </c:catAx>
      <c:valAx>
        <c:axId val="2577852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77836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(22)'!$E$50:$E$53</c:f>
              <c:numCache>
                <c:formatCode>0.0</c:formatCode>
                <c:ptCount val="4"/>
                <c:pt idx="0">
                  <c:v>5.1260504201680668</c:v>
                </c:pt>
                <c:pt idx="1">
                  <c:v>0</c:v>
                </c:pt>
                <c:pt idx="2">
                  <c:v>1.4423076923076923</c:v>
                </c:pt>
                <c:pt idx="3">
                  <c:v>9.2558983666061696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9-4C7D-9436-312E8910D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638912"/>
        <c:axId val="335640448"/>
      </c:barChart>
      <c:catAx>
        <c:axId val="335638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640448"/>
        <c:crosses val="autoZero"/>
        <c:auto val="1"/>
        <c:lblAlgn val="ctr"/>
        <c:lblOffset val="100"/>
        <c:noMultiLvlLbl val="0"/>
      </c:catAx>
      <c:valAx>
        <c:axId val="335640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6389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(23)'!$N$6:$N$9</c:f>
              <c:numCache>
                <c:formatCode>General</c:formatCode>
                <c:ptCount val="4"/>
                <c:pt idx="0">
                  <c:v>3</c:v>
                </c:pt>
                <c:pt idx="1">
                  <c:v>18</c:v>
                </c:pt>
                <c:pt idx="2">
                  <c:v>721</c:v>
                </c:pt>
                <c:pt idx="3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6-4F68-A7B7-51A23CE7F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7429120"/>
        <c:axId val="347443200"/>
      </c:barChart>
      <c:catAx>
        <c:axId val="347429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443200"/>
        <c:crosses val="autoZero"/>
        <c:auto val="1"/>
        <c:lblAlgn val="ctr"/>
        <c:lblOffset val="100"/>
        <c:noMultiLvlLbl val="0"/>
      </c:catAx>
      <c:valAx>
        <c:axId val="3474432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7429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(23)'!$G$33:$G$38</c:f>
              <c:numCache>
                <c:formatCode>0.0</c:formatCode>
                <c:ptCount val="6"/>
                <c:pt idx="0">
                  <c:v>0</c:v>
                </c:pt>
                <c:pt idx="1">
                  <c:v>17.269076305220885</c:v>
                </c:pt>
                <c:pt idx="2">
                  <c:v>0</c:v>
                </c:pt>
                <c:pt idx="3">
                  <c:v>77.911646586345384</c:v>
                </c:pt>
                <c:pt idx="4">
                  <c:v>0</c:v>
                </c:pt>
                <c:pt idx="5">
                  <c:v>4.8192771084337354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F-4E1B-B076-A2A52079E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7450752"/>
        <c:axId val="347464832"/>
      </c:barChart>
      <c:catAx>
        <c:axId val="3474507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464832"/>
        <c:crosses val="autoZero"/>
        <c:auto val="1"/>
        <c:lblAlgn val="ctr"/>
        <c:lblOffset val="100"/>
        <c:noMultiLvlLbl val="0"/>
      </c:catAx>
      <c:valAx>
        <c:axId val="347464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74507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(23)'!$E$50:$E$53</c:f>
              <c:numCache>
                <c:formatCode>0.0</c:formatCode>
                <c:ptCount val="4"/>
                <c:pt idx="0">
                  <c:v>30.754162585700296</c:v>
                </c:pt>
                <c:pt idx="1">
                  <c:v>0</c:v>
                </c:pt>
                <c:pt idx="2">
                  <c:v>20.357634112792297</c:v>
                </c:pt>
                <c:pt idx="3">
                  <c:v>55.281690140845072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C-4536-8552-680ED549A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8694400"/>
        <c:axId val="348695936"/>
      </c:barChart>
      <c:catAx>
        <c:axId val="3486944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8695936"/>
        <c:crosses val="autoZero"/>
        <c:auto val="1"/>
        <c:lblAlgn val="ctr"/>
        <c:lblOffset val="100"/>
        <c:noMultiLvlLbl val="0"/>
      </c:catAx>
      <c:valAx>
        <c:axId val="3486959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86944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(3)'!$N$6:$N$9</c:f>
              <c:numCache>
                <c:formatCode>General</c:formatCode>
                <c:ptCount val="4"/>
                <c:pt idx="0">
                  <c:v>7</c:v>
                </c:pt>
                <c:pt idx="1">
                  <c:v>40</c:v>
                </c:pt>
                <c:pt idx="2">
                  <c:v>1058</c:v>
                </c:pt>
                <c:pt idx="3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F-4E23-8B01-3CC3F9285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11648"/>
        <c:axId val="160817536"/>
      </c:barChart>
      <c:catAx>
        <c:axId val="1608116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17536"/>
        <c:crosses val="autoZero"/>
        <c:auto val="1"/>
        <c:lblAlgn val="ctr"/>
        <c:lblOffset val="100"/>
        <c:noMultiLvlLbl val="0"/>
      </c:catAx>
      <c:valAx>
        <c:axId val="1608175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116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(24)'!$N$6:$N$9</c:f>
              <c:numCache>
                <c:formatCode>General</c:formatCode>
                <c:ptCount val="4"/>
                <c:pt idx="0">
                  <c:v>436</c:v>
                </c:pt>
                <c:pt idx="1">
                  <c:v>413</c:v>
                </c:pt>
                <c:pt idx="2">
                  <c:v>1483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5-470F-BA98-083590DB5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4897920"/>
        <c:axId val="354899456"/>
      </c:barChart>
      <c:catAx>
        <c:axId val="3548979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4899456"/>
        <c:crosses val="autoZero"/>
        <c:auto val="1"/>
        <c:lblAlgn val="ctr"/>
        <c:lblOffset val="100"/>
        <c:noMultiLvlLbl val="0"/>
      </c:catAx>
      <c:valAx>
        <c:axId val="3548994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48979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(24)'!$G$33:$G$38</c:f>
              <c:numCache>
                <c:formatCode>0.0</c:formatCode>
                <c:ptCount val="6"/>
                <c:pt idx="0">
                  <c:v>0</c:v>
                </c:pt>
                <c:pt idx="1">
                  <c:v>3.9282664389410762</c:v>
                </c:pt>
                <c:pt idx="2">
                  <c:v>0.38428693424423571</c:v>
                </c:pt>
                <c:pt idx="3">
                  <c:v>94.278394534585814</c:v>
                </c:pt>
                <c:pt idx="4">
                  <c:v>0</c:v>
                </c:pt>
                <c:pt idx="5">
                  <c:v>1.4090520922288641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9-4020-A1A2-AD60DC1B0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4935936"/>
        <c:axId val="354937472"/>
      </c:barChart>
      <c:catAx>
        <c:axId val="3549359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4937472"/>
        <c:crosses val="autoZero"/>
        <c:auto val="1"/>
        <c:lblAlgn val="ctr"/>
        <c:lblOffset val="100"/>
        <c:noMultiLvlLbl val="0"/>
      </c:catAx>
      <c:valAx>
        <c:axId val="3549374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49359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(24)'!$E$50:$E$53</c:f>
              <c:numCache>
                <c:formatCode>0.0</c:formatCode>
                <c:ptCount val="4"/>
                <c:pt idx="0">
                  <c:v>11.826599326599327</c:v>
                </c:pt>
                <c:pt idx="1">
                  <c:v>6.0386473429951693</c:v>
                </c:pt>
                <c:pt idx="2">
                  <c:v>11.199575371549894</c:v>
                </c:pt>
                <c:pt idx="3">
                  <c:v>24.528301886792452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3-41D7-9AEF-CCC773F80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5589504"/>
        <c:axId val="355591296"/>
      </c:barChart>
      <c:catAx>
        <c:axId val="3555895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5591296"/>
        <c:crosses val="autoZero"/>
        <c:auto val="1"/>
        <c:lblAlgn val="ctr"/>
        <c:lblOffset val="100"/>
        <c:noMultiLvlLbl val="0"/>
      </c:catAx>
      <c:valAx>
        <c:axId val="355591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55895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(25)'!$N$6:$N$9</c:f>
              <c:numCache>
                <c:formatCode>General</c:formatCode>
                <c:ptCount val="4"/>
                <c:pt idx="0">
                  <c:v>151</c:v>
                </c:pt>
                <c:pt idx="1">
                  <c:v>265</c:v>
                </c:pt>
                <c:pt idx="2">
                  <c:v>1989</c:v>
                </c:pt>
                <c:pt idx="3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F-48A6-90A5-9D2325D80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5805056"/>
        <c:axId val="355806592"/>
      </c:barChart>
      <c:catAx>
        <c:axId val="355805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5806592"/>
        <c:crosses val="autoZero"/>
        <c:auto val="1"/>
        <c:lblAlgn val="ctr"/>
        <c:lblOffset val="100"/>
        <c:noMultiLvlLbl val="0"/>
      </c:catAx>
      <c:valAx>
        <c:axId val="3558065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58050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(25)'!$G$33:$G$38</c:f>
              <c:numCache>
                <c:formatCode>0.0</c:formatCode>
                <c:ptCount val="6"/>
                <c:pt idx="0">
                  <c:v>0.80367393800229625</c:v>
                </c:pt>
                <c:pt idx="1">
                  <c:v>93.915040183696902</c:v>
                </c:pt>
                <c:pt idx="2">
                  <c:v>0.11481056257175661</c:v>
                </c:pt>
                <c:pt idx="3">
                  <c:v>0.80367393800229625</c:v>
                </c:pt>
                <c:pt idx="4">
                  <c:v>0.53578262533486409</c:v>
                </c:pt>
                <c:pt idx="5">
                  <c:v>3.8270187523918864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2-4A82-A55F-41D9BAC76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24954880"/>
        <c:axId val="424960768"/>
      </c:barChart>
      <c:catAx>
        <c:axId val="424954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24960768"/>
        <c:crosses val="autoZero"/>
        <c:auto val="1"/>
        <c:lblAlgn val="ctr"/>
        <c:lblOffset val="100"/>
        <c:noMultiLvlLbl val="0"/>
      </c:catAx>
      <c:valAx>
        <c:axId val="4249607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249548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(25)'!$E$50:$E$53</c:f>
              <c:numCache>
                <c:formatCode>0.0</c:formatCode>
                <c:ptCount val="4"/>
                <c:pt idx="0">
                  <c:v>2.1550094517958409</c:v>
                </c:pt>
                <c:pt idx="1">
                  <c:v>0</c:v>
                </c:pt>
                <c:pt idx="2">
                  <c:v>1.16227089852481</c:v>
                </c:pt>
                <c:pt idx="3">
                  <c:v>8.984375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F-4F75-A64B-FB355A3A5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2821760"/>
        <c:axId val="432823296"/>
      </c:barChart>
      <c:catAx>
        <c:axId val="4328217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2823296"/>
        <c:crosses val="autoZero"/>
        <c:auto val="1"/>
        <c:lblAlgn val="ctr"/>
        <c:lblOffset val="100"/>
        <c:noMultiLvlLbl val="0"/>
      </c:catAx>
      <c:valAx>
        <c:axId val="432823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28217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(26)'!$N$6:$N$9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247</c:v>
                </c:pt>
                <c:pt idx="3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E-49CE-8849-9F96638AA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307008"/>
        <c:axId val="433308800"/>
      </c:barChart>
      <c:catAx>
        <c:axId val="4333070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308800"/>
        <c:crosses val="autoZero"/>
        <c:auto val="1"/>
        <c:lblAlgn val="ctr"/>
        <c:lblOffset val="100"/>
        <c:noMultiLvlLbl val="0"/>
      </c:catAx>
      <c:valAx>
        <c:axId val="4333088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3070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(26)'!$G$33:$G$38</c:f>
              <c:numCache>
                <c:formatCode>0.0</c:formatCode>
                <c:ptCount val="6"/>
                <c:pt idx="0">
                  <c:v>0</c:v>
                </c:pt>
                <c:pt idx="1">
                  <c:v>86.332179930795846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13.667820069204154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B-4735-B79D-62A6CE97C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591040"/>
        <c:axId val="433592576"/>
      </c:barChart>
      <c:catAx>
        <c:axId val="433591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592576"/>
        <c:crosses val="autoZero"/>
        <c:auto val="1"/>
        <c:lblAlgn val="ctr"/>
        <c:lblOffset val="100"/>
        <c:noMultiLvlLbl val="0"/>
      </c:catAx>
      <c:valAx>
        <c:axId val="4335925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591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(26)'!$E$50:$E$53</c:f>
              <c:numCache>
                <c:formatCode>0.0</c:formatCode>
                <c:ptCount val="4"/>
                <c:pt idx="0">
                  <c:v>22.866894197952217</c:v>
                </c:pt>
                <c:pt idx="1">
                  <c:v>0</c:v>
                </c:pt>
                <c:pt idx="2">
                  <c:v>6.8825910931174086</c:v>
                </c:pt>
                <c:pt idx="3">
                  <c:v>34.202898550724633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8-4553-8518-CDE110239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785856"/>
        <c:axId val="433812224"/>
      </c:barChart>
      <c:catAx>
        <c:axId val="4337858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812224"/>
        <c:crosses val="autoZero"/>
        <c:auto val="1"/>
        <c:lblAlgn val="ctr"/>
        <c:lblOffset val="100"/>
        <c:noMultiLvlLbl val="0"/>
      </c:catAx>
      <c:valAx>
        <c:axId val="4338122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7858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(27)'!$N$6:$N$9</c:f>
              <c:numCache>
                <c:formatCode>General</c:formatCode>
                <c:ptCount val="4"/>
                <c:pt idx="0">
                  <c:v>9</c:v>
                </c:pt>
                <c:pt idx="1">
                  <c:v>26</c:v>
                </c:pt>
                <c:pt idx="2">
                  <c:v>216</c:v>
                </c:pt>
                <c:pt idx="3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0-4E28-A765-71FEF8A45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119808"/>
        <c:axId val="434121344"/>
      </c:barChart>
      <c:catAx>
        <c:axId val="4341198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121344"/>
        <c:crosses val="autoZero"/>
        <c:auto val="1"/>
        <c:lblAlgn val="ctr"/>
        <c:lblOffset val="100"/>
        <c:noMultiLvlLbl val="0"/>
      </c:catAx>
      <c:valAx>
        <c:axId val="4341213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1198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(3)'!$G$33:$G$38</c:f>
              <c:numCache>
                <c:formatCode>0.0</c:formatCode>
                <c:ptCount val="6"/>
                <c:pt idx="0">
                  <c:v>0</c:v>
                </c:pt>
                <c:pt idx="1">
                  <c:v>38.02521008403361</c:v>
                </c:pt>
                <c:pt idx="2">
                  <c:v>0</c:v>
                </c:pt>
                <c:pt idx="3">
                  <c:v>45.028011204481793</c:v>
                </c:pt>
                <c:pt idx="4">
                  <c:v>0.21008403361344538</c:v>
                </c:pt>
                <c:pt idx="5">
                  <c:v>16.736694677871146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A-41E4-8F62-BE95BCA92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33536"/>
        <c:axId val="160835072"/>
      </c:barChart>
      <c:catAx>
        <c:axId val="1608335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35072"/>
        <c:crosses val="autoZero"/>
        <c:auto val="1"/>
        <c:lblAlgn val="ctr"/>
        <c:lblOffset val="100"/>
        <c:noMultiLvlLbl val="0"/>
      </c:catAx>
      <c:valAx>
        <c:axId val="1608350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335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(27)'!$G$33:$G$38</c:f>
              <c:numCache>
                <c:formatCode>0.0</c:formatCode>
                <c:ptCount val="6"/>
                <c:pt idx="0">
                  <c:v>0</c:v>
                </c:pt>
                <c:pt idx="1">
                  <c:v>94.42508710801394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5.5749128919860631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6-4A18-B980-48F7B152E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153728"/>
        <c:axId val="434167808"/>
      </c:barChart>
      <c:catAx>
        <c:axId val="4341537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167808"/>
        <c:crosses val="autoZero"/>
        <c:auto val="1"/>
        <c:lblAlgn val="ctr"/>
        <c:lblOffset val="100"/>
        <c:noMultiLvlLbl val="0"/>
      </c:catAx>
      <c:valAx>
        <c:axId val="434167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1537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(27)'!$E$50:$E$53</c:f>
              <c:numCache>
                <c:formatCode>0.0</c:formatCode>
                <c:ptCount val="4"/>
                <c:pt idx="0">
                  <c:v>10.457516339869281</c:v>
                </c:pt>
                <c:pt idx="1">
                  <c:v>0</c:v>
                </c:pt>
                <c:pt idx="2">
                  <c:v>7.0247933884297522</c:v>
                </c:pt>
                <c:pt idx="3">
                  <c:v>33.333333333333329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1-4C0D-855C-C06B7B84A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340608"/>
        <c:axId val="434342144"/>
      </c:barChart>
      <c:catAx>
        <c:axId val="434340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342144"/>
        <c:crosses val="autoZero"/>
        <c:auto val="1"/>
        <c:lblAlgn val="ctr"/>
        <c:lblOffset val="100"/>
        <c:noMultiLvlLbl val="0"/>
      </c:catAx>
      <c:valAx>
        <c:axId val="434342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3406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(28)'!$N$6:$N$9</c:f>
              <c:numCache>
                <c:formatCode>General</c:formatCode>
                <c:ptCount val="4"/>
                <c:pt idx="0">
                  <c:v>31</c:v>
                </c:pt>
                <c:pt idx="1">
                  <c:v>38</c:v>
                </c:pt>
                <c:pt idx="2">
                  <c:v>216</c:v>
                </c:pt>
                <c:pt idx="3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D-45D8-93C8-2FA4280F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53171840"/>
        <c:axId val="624767360"/>
      </c:barChart>
      <c:catAx>
        <c:axId val="453171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24767360"/>
        <c:crosses val="autoZero"/>
        <c:auto val="1"/>
        <c:lblAlgn val="ctr"/>
        <c:lblOffset val="100"/>
        <c:noMultiLvlLbl val="0"/>
      </c:catAx>
      <c:valAx>
        <c:axId val="6247673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531718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(28)'!$G$33:$G$38</c:f>
              <c:numCache>
                <c:formatCode>0.0</c:formatCode>
                <c:ptCount val="6"/>
                <c:pt idx="0">
                  <c:v>14.328358208955224</c:v>
                </c:pt>
                <c:pt idx="1">
                  <c:v>34.92537313432836</c:v>
                </c:pt>
                <c:pt idx="2">
                  <c:v>6.567164179104477</c:v>
                </c:pt>
                <c:pt idx="3">
                  <c:v>12.53731343283582</c:v>
                </c:pt>
                <c:pt idx="4">
                  <c:v>4.1791044776119408</c:v>
                </c:pt>
                <c:pt idx="5">
                  <c:v>27.46268656716418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4-41B7-BAD2-7987DC52D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624795648"/>
        <c:axId val="624797184"/>
      </c:barChart>
      <c:catAx>
        <c:axId val="6247956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24797184"/>
        <c:crosses val="autoZero"/>
        <c:auto val="1"/>
        <c:lblAlgn val="ctr"/>
        <c:lblOffset val="100"/>
        <c:noMultiLvlLbl val="0"/>
      </c:catAx>
      <c:valAx>
        <c:axId val="6247971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6247956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(28)'!$E$50:$E$53</c:f>
              <c:numCache>
                <c:formatCode>0.0</c:formatCode>
                <c:ptCount val="4"/>
                <c:pt idx="0">
                  <c:v>2.9585798816568047</c:v>
                </c:pt>
                <c:pt idx="1">
                  <c:v>0</c:v>
                </c:pt>
                <c:pt idx="2">
                  <c:v>2.3622047244094486</c:v>
                </c:pt>
                <c:pt idx="3">
                  <c:v>7.5471698113207548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C-423F-B20A-F84BDA27F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772131072"/>
        <c:axId val="772136960"/>
      </c:barChart>
      <c:catAx>
        <c:axId val="772131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772136960"/>
        <c:crosses val="autoZero"/>
        <c:auto val="1"/>
        <c:lblAlgn val="ctr"/>
        <c:lblOffset val="100"/>
        <c:noMultiLvlLbl val="0"/>
      </c:catAx>
      <c:valAx>
        <c:axId val="7721369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7721310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(29)'!$N$6:$N$9</c:f>
              <c:numCache>
                <c:formatCode>General</c:formatCode>
                <c:ptCount val="4"/>
                <c:pt idx="0">
                  <c:v>0</c:v>
                </c:pt>
                <c:pt idx="1">
                  <c:v>15</c:v>
                </c:pt>
                <c:pt idx="2">
                  <c:v>131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3-4AC1-889E-52375C86F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042304"/>
        <c:axId val="233043840"/>
      </c:barChart>
      <c:catAx>
        <c:axId val="2330423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043840"/>
        <c:crosses val="autoZero"/>
        <c:auto val="1"/>
        <c:lblAlgn val="ctr"/>
        <c:lblOffset val="100"/>
        <c:noMultiLvlLbl val="0"/>
      </c:catAx>
      <c:valAx>
        <c:axId val="2330438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0423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(29)'!$G$33:$G$38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98.113207547169807</c:v>
                </c:pt>
                <c:pt idx="4">
                  <c:v>0</c:v>
                </c:pt>
                <c:pt idx="5">
                  <c:v>1.8867924528301887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2-4E80-A258-05A68F39F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7381120"/>
        <c:axId val="237382656"/>
      </c:barChart>
      <c:catAx>
        <c:axId val="237381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7382656"/>
        <c:crosses val="autoZero"/>
        <c:auto val="1"/>
        <c:lblAlgn val="ctr"/>
        <c:lblOffset val="100"/>
        <c:noMultiLvlLbl val="0"/>
      </c:catAx>
      <c:valAx>
        <c:axId val="237382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7381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(29)'!$E$50:$E$53</c:f>
              <c:numCache>
                <c:formatCode>0.0</c:formatCode>
                <c:ptCount val="4"/>
                <c:pt idx="0">
                  <c:v>14.545454545454545</c:v>
                </c:pt>
                <c:pt idx="1">
                  <c:v>0</c:v>
                </c:pt>
                <c:pt idx="2">
                  <c:v>9.5890410958904102</c:v>
                </c:pt>
                <c:pt idx="3">
                  <c:v>36.363636363636367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4-4E28-84D7-F681336C2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48131584"/>
        <c:axId val="248133120"/>
      </c:barChart>
      <c:catAx>
        <c:axId val="2481315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8133120"/>
        <c:crosses val="autoZero"/>
        <c:auto val="1"/>
        <c:lblAlgn val="ctr"/>
        <c:lblOffset val="100"/>
        <c:noMultiLvlLbl val="0"/>
      </c:catAx>
      <c:valAx>
        <c:axId val="24813312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4813158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(30)'!$N$6:$N$9</c:f>
              <c:numCache>
                <c:formatCode>General</c:formatCode>
                <c:ptCount val="4"/>
                <c:pt idx="0">
                  <c:v>3</c:v>
                </c:pt>
                <c:pt idx="1">
                  <c:v>23</c:v>
                </c:pt>
                <c:pt idx="2">
                  <c:v>166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A-4C5E-B261-7412C5283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48174080"/>
        <c:axId val="248175616"/>
      </c:barChart>
      <c:catAx>
        <c:axId val="2481740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8175616"/>
        <c:crosses val="autoZero"/>
        <c:auto val="1"/>
        <c:lblAlgn val="ctr"/>
        <c:lblOffset val="100"/>
        <c:noMultiLvlLbl val="0"/>
      </c:catAx>
      <c:valAx>
        <c:axId val="2481756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481740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(30)'!$G$33:$G$38</c:f>
              <c:numCache>
                <c:formatCode>0.0</c:formatCode>
                <c:ptCount val="6"/>
                <c:pt idx="0">
                  <c:v>0</c:v>
                </c:pt>
                <c:pt idx="1">
                  <c:v>94.329896907216494</c:v>
                </c:pt>
                <c:pt idx="2">
                  <c:v>0</c:v>
                </c:pt>
                <c:pt idx="3">
                  <c:v>1.5463917525773196</c:v>
                </c:pt>
                <c:pt idx="4">
                  <c:v>0</c:v>
                </c:pt>
                <c:pt idx="5">
                  <c:v>4.1237113402061851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D-4791-9F34-109753C9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436416"/>
        <c:axId val="335454592"/>
      </c:barChart>
      <c:catAx>
        <c:axId val="3354364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454592"/>
        <c:crosses val="autoZero"/>
        <c:auto val="1"/>
        <c:lblAlgn val="ctr"/>
        <c:lblOffset val="100"/>
        <c:noMultiLvlLbl val="0"/>
      </c:catAx>
      <c:valAx>
        <c:axId val="3354545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4364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(3)'!$E$50:$E$53</c:f>
              <c:numCache>
                <c:formatCode>0.0</c:formatCode>
                <c:ptCount val="4"/>
                <c:pt idx="0">
                  <c:v>30.633083730428861</c:v>
                </c:pt>
                <c:pt idx="1">
                  <c:v>0</c:v>
                </c:pt>
                <c:pt idx="2">
                  <c:v>19.687212511499542</c:v>
                </c:pt>
                <c:pt idx="3">
                  <c:v>64.088397790055254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9-4DE6-A7AD-08203355A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89088"/>
        <c:axId val="160894976"/>
      </c:barChart>
      <c:catAx>
        <c:axId val="1608890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94976"/>
        <c:crosses val="autoZero"/>
        <c:auto val="1"/>
        <c:lblAlgn val="ctr"/>
        <c:lblOffset val="100"/>
        <c:noMultiLvlLbl val="0"/>
      </c:catAx>
      <c:valAx>
        <c:axId val="1608949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890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(30)'!$E$50:$E$53</c:f>
              <c:numCache>
                <c:formatCode>0.0</c:formatCode>
                <c:ptCount val="4"/>
                <c:pt idx="0">
                  <c:v>14.720812182741117</c:v>
                </c:pt>
                <c:pt idx="1">
                  <c:v>0</c:v>
                </c:pt>
                <c:pt idx="2">
                  <c:v>9.4972067039106136</c:v>
                </c:pt>
                <c:pt idx="3">
                  <c:v>45.454545454545453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C-4FFD-9FEB-05A020FF3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504512"/>
        <c:axId val="335506048"/>
      </c:barChart>
      <c:catAx>
        <c:axId val="3355045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506048"/>
        <c:crosses val="autoZero"/>
        <c:auto val="1"/>
        <c:lblAlgn val="ctr"/>
        <c:lblOffset val="100"/>
        <c:noMultiLvlLbl val="0"/>
      </c:catAx>
      <c:valAx>
        <c:axId val="3355060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5045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(31)'!$N$6:$N$9</c:f>
              <c:numCache>
                <c:formatCode>General</c:formatCode>
                <c:ptCount val="4"/>
                <c:pt idx="0">
                  <c:v>234</c:v>
                </c:pt>
                <c:pt idx="1">
                  <c:v>496</c:v>
                </c:pt>
                <c:pt idx="2">
                  <c:v>4324</c:v>
                </c:pt>
                <c:pt idx="3">
                  <c:v>1230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3-4AEA-8442-C329DF075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567872"/>
        <c:axId val="335590144"/>
      </c:barChart>
      <c:catAx>
        <c:axId val="335567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590144"/>
        <c:crosses val="autoZero"/>
        <c:auto val="1"/>
        <c:lblAlgn val="ctr"/>
        <c:lblOffset val="100"/>
        <c:noMultiLvlLbl val="0"/>
      </c:catAx>
      <c:valAx>
        <c:axId val="335590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5678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(31)'!$G$33:$G$38</c:f>
              <c:numCache>
                <c:formatCode>0.0</c:formatCode>
                <c:ptCount val="6"/>
                <c:pt idx="0">
                  <c:v>42.441767068273087</c:v>
                </c:pt>
                <c:pt idx="1">
                  <c:v>35.244979919678713</c:v>
                </c:pt>
                <c:pt idx="2">
                  <c:v>15.293172690763052</c:v>
                </c:pt>
                <c:pt idx="3">
                  <c:v>3.8232931726907631</c:v>
                </c:pt>
                <c:pt idx="4">
                  <c:v>0</c:v>
                </c:pt>
                <c:pt idx="5">
                  <c:v>3.1967871485943773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8-459A-88C6-95E7800C7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675776"/>
        <c:axId val="335677312"/>
      </c:barChart>
      <c:catAx>
        <c:axId val="335675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677312"/>
        <c:crosses val="autoZero"/>
        <c:auto val="1"/>
        <c:lblAlgn val="ctr"/>
        <c:lblOffset val="100"/>
        <c:noMultiLvlLbl val="0"/>
      </c:catAx>
      <c:valAx>
        <c:axId val="3356773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6757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(31)'!$E$50:$E$53</c:f>
              <c:numCache>
                <c:formatCode>0.0</c:formatCode>
                <c:ptCount val="4"/>
                <c:pt idx="0">
                  <c:v>7.2148456247000476</c:v>
                </c:pt>
                <c:pt idx="1">
                  <c:v>1.6227180527383367</c:v>
                </c:pt>
                <c:pt idx="2">
                  <c:v>6.7556296914095082</c:v>
                </c:pt>
                <c:pt idx="3">
                  <c:v>9.2181069958847743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F-4018-B25F-5A6CC01D4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731328"/>
        <c:axId val="336667008"/>
      </c:barChart>
      <c:catAx>
        <c:axId val="335731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667008"/>
        <c:crosses val="autoZero"/>
        <c:auto val="1"/>
        <c:lblAlgn val="ctr"/>
        <c:lblOffset val="100"/>
        <c:noMultiLvlLbl val="0"/>
      </c:catAx>
      <c:valAx>
        <c:axId val="3366670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7313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(32)'!$N$6:$N$9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281</c:v>
                </c:pt>
                <c:pt idx="3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B-4522-B83B-0EF278635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712448"/>
        <c:axId val="336713984"/>
      </c:barChart>
      <c:catAx>
        <c:axId val="3367124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713984"/>
        <c:crosses val="autoZero"/>
        <c:auto val="1"/>
        <c:lblAlgn val="ctr"/>
        <c:lblOffset val="100"/>
        <c:noMultiLvlLbl val="0"/>
      </c:catAx>
      <c:valAx>
        <c:axId val="3367139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7124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(32)'!$G$33:$G$38</c:f>
              <c:numCache>
                <c:formatCode>0.0</c:formatCode>
                <c:ptCount val="6"/>
                <c:pt idx="0">
                  <c:v>17.164179104477611</c:v>
                </c:pt>
                <c:pt idx="1">
                  <c:v>50.248756218905477</c:v>
                </c:pt>
                <c:pt idx="2">
                  <c:v>0</c:v>
                </c:pt>
                <c:pt idx="3">
                  <c:v>0</c:v>
                </c:pt>
                <c:pt idx="4">
                  <c:v>2.2388059701492535</c:v>
                </c:pt>
                <c:pt idx="5">
                  <c:v>30.348258706467661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5-422A-95D9-638C70983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247296"/>
        <c:axId val="342248832"/>
      </c:barChart>
      <c:catAx>
        <c:axId val="342247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248832"/>
        <c:crosses val="autoZero"/>
        <c:auto val="1"/>
        <c:lblAlgn val="ctr"/>
        <c:lblOffset val="100"/>
        <c:noMultiLvlLbl val="0"/>
      </c:catAx>
      <c:valAx>
        <c:axId val="342248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2472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(32)'!$E$50:$E$53</c:f>
              <c:numCache>
                <c:formatCode>0.0</c:formatCode>
                <c:ptCount val="4"/>
                <c:pt idx="0">
                  <c:v>39.552238805970148</c:v>
                </c:pt>
                <c:pt idx="1">
                  <c:v>0</c:v>
                </c:pt>
                <c:pt idx="2">
                  <c:v>25.795053003533567</c:v>
                </c:pt>
                <c:pt idx="3">
                  <c:v>68.59504132231406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9-43F0-AE6E-261103C7F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307200"/>
        <c:axId val="342308736"/>
      </c:barChart>
      <c:catAx>
        <c:axId val="3423072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308736"/>
        <c:crosses val="autoZero"/>
        <c:auto val="1"/>
        <c:lblAlgn val="ctr"/>
        <c:lblOffset val="100"/>
        <c:noMultiLvlLbl val="0"/>
      </c:catAx>
      <c:valAx>
        <c:axId val="3423087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3072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(33)'!$N$6:$N$9</c:f>
              <c:numCache>
                <c:formatCode>General</c:formatCode>
                <c:ptCount val="4"/>
                <c:pt idx="0">
                  <c:v>13</c:v>
                </c:pt>
                <c:pt idx="1">
                  <c:v>23</c:v>
                </c:pt>
                <c:pt idx="2">
                  <c:v>558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E-442C-A48C-FA188CE42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386304"/>
        <c:axId val="336392192"/>
      </c:barChart>
      <c:catAx>
        <c:axId val="3363863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392192"/>
        <c:crosses val="autoZero"/>
        <c:auto val="1"/>
        <c:lblAlgn val="ctr"/>
        <c:lblOffset val="100"/>
        <c:noMultiLvlLbl val="0"/>
      </c:catAx>
      <c:valAx>
        <c:axId val="3363921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3863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(33)'!$G$33:$G$38</c:f>
              <c:numCache>
                <c:formatCode>0.0</c:formatCode>
                <c:ptCount val="6"/>
                <c:pt idx="0">
                  <c:v>0</c:v>
                </c:pt>
                <c:pt idx="1">
                  <c:v>9.8339719029374209</c:v>
                </c:pt>
                <c:pt idx="2">
                  <c:v>0</c:v>
                </c:pt>
                <c:pt idx="3">
                  <c:v>81.098339719029383</c:v>
                </c:pt>
                <c:pt idx="4">
                  <c:v>0</c:v>
                </c:pt>
                <c:pt idx="5">
                  <c:v>9.0676883780332069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F-4F09-A429-D335068A6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416128"/>
        <c:axId val="336422016"/>
      </c:barChart>
      <c:catAx>
        <c:axId val="336416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422016"/>
        <c:crosses val="autoZero"/>
        <c:auto val="1"/>
        <c:lblAlgn val="ctr"/>
        <c:lblOffset val="100"/>
        <c:noMultiLvlLbl val="0"/>
      </c:catAx>
      <c:valAx>
        <c:axId val="3364220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416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(33)'!$E$50:$E$53</c:f>
              <c:numCache>
                <c:formatCode>0.0</c:formatCode>
                <c:ptCount val="4"/>
                <c:pt idx="0">
                  <c:v>32.515337423312886</c:v>
                </c:pt>
                <c:pt idx="1">
                  <c:v>12</c:v>
                </c:pt>
                <c:pt idx="2">
                  <c:v>24.657534246575342</c:v>
                </c:pt>
                <c:pt idx="3">
                  <c:v>57.20930232558139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1-4700-98E3-69137F07E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480128"/>
        <c:axId val="336481664"/>
      </c:barChart>
      <c:catAx>
        <c:axId val="336480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481664"/>
        <c:crosses val="autoZero"/>
        <c:auto val="1"/>
        <c:lblAlgn val="ctr"/>
        <c:lblOffset val="100"/>
        <c:noMultiLvlLbl val="0"/>
      </c:catAx>
      <c:valAx>
        <c:axId val="336481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480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5" dropStyle="combo" dx="16" fmlaLink="$F$2" fmlaRange="$V$5:$V$35" sel="10" val="0"/>
</file>

<file path=xl/ctrlProps/ctrlProp2.xml><?xml version="1.0" encoding="utf-8"?>
<formControlPr xmlns="http://schemas.microsoft.com/office/spreadsheetml/2009/9/main" objectType="Drop" dropLines="54" dropStyle="combo" dx="16" fmlaLink="$G$4" fmlaRange="$V$6:$V$64" sel="53" val="27"/>
</file>

<file path=xl/ctrlProps/ctrlProp3.xml><?xml version="1.0" encoding="utf-8"?>
<formControlPr xmlns="http://schemas.microsoft.com/office/spreadsheetml/2009/9/main" objectType="Drop" dropLines="32" dropStyle="combo" dx="16" fmlaLink="$H$6" fmlaRange="$U$6:$U$37" sel="12" val="0"/>
</file>

<file path=xl/ctrlProps/ctrlProp4.xml><?xml version="1.0" encoding="utf-8"?>
<formControlPr xmlns="http://schemas.microsoft.com/office/spreadsheetml/2009/9/main" objectType="Drop" dropLines="35" dropStyle="combo" dx="16" fmlaLink="$M$6" fmlaRange="$AC$6:$AC$40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wmf"/><Relationship Id="rId2" Type="http://schemas.openxmlformats.org/officeDocument/2006/relationships/image" Target="../media/image1.png"/><Relationship Id="rId1" Type="http://schemas.openxmlformats.org/officeDocument/2006/relationships/hyperlink" Target="#Front!Print_Area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21.jpe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5" Type="http://schemas.openxmlformats.org/officeDocument/2006/relationships/image" Target="../media/image23.jpeg"/><Relationship Id="rId4" Type="http://schemas.openxmlformats.org/officeDocument/2006/relationships/image" Target="../media/image2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image" Target="../media/image25.jpeg"/><Relationship Id="rId4" Type="http://schemas.openxmlformats.org/officeDocument/2006/relationships/image" Target="../media/image2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image" Target="../media/image31.png"/><Relationship Id="rId4" Type="http://schemas.openxmlformats.org/officeDocument/2006/relationships/image" Target="../media/image30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image" Target="../media/image33.jpeg"/><Relationship Id="rId4" Type="http://schemas.openxmlformats.org/officeDocument/2006/relationships/image" Target="../media/image3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image" Target="../media/image35.png"/><Relationship Id="rId4" Type="http://schemas.openxmlformats.org/officeDocument/2006/relationships/image" Target="../media/image3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5" Type="http://schemas.openxmlformats.org/officeDocument/2006/relationships/image" Target="../media/image37.png"/><Relationship Id="rId4" Type="http://schemas.openxmlformats.org/officeDocument/2006/relationships/image" Target="../media/image36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5" Type="http://schemas.openxmlformats.org/officeDocument/2006/relationships/image" Target="../media/image39.png"/><Relationship Id="rId4" Type="http://schemas.openxmlformats.org/officeDocument/2006/relationships/image" Target="../media/image3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5" Type="http://schemas.openxmlformats.org/officeDocument/2006/relationships/image" Target="../media/image41.jpeg"/><Relationship Id="rId4" Type="http://schemas.openxmlformats.org/officeDocument/2006/relationships/image" Target="../media/image40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5" Type="http://schemas.openxmlformats.org/officeDocument/2006/relationships/image" Target="../media/image43.jpeg"/><Relationship Id="rId4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image" Target="../media/image45.jpeg"/><Relationship Id="rId4" Type="http://schemas.openxmlformats.org/officeDocument/2006/relationships/image" Target="../media/image4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5" Type="http://schemas.openxmlformats.org/officeDocument/2006/relationships/image" Target="../media/image47.jpeg"/><Relationship Id="rId4" Type="http://schemas.openxmlformats.org/officeDocument/2006/relationships/image" Target="../media/image46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5" Type="http://schemas.openxmlformats.org/officeDocument/2006/relationships/image" Target="../media/image49.jpeg"/><Relationship Id="rId4" Type="http://schemas.openxmlformats.org/officeDocument/2006/relationships/image" Target="../media/image48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Relationship Id="rId5" Type="http://schemas.openxmlformats.org/officeDocument/2006/relationships/image" Target="../media/image51.jpeg"/><Relationship Id="rId4" Type="http://schemas.openxmlformats.org/officeDocument/2006/relationships/image" Target="../media/image50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5" Type="http://schemas.openxmlformats.org/officeDocument/2006/relationships/image" Target="../media/image53.jpeg"/><Relationship Id="rId4" Type="http://schemas.openxmlformats.org/officeDocument/2006/relationships/image" Target="../media/image5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image" Target="../media/image55.png"/><Relationship Id="rId4" Type="http://schemas.openxmlformats.org/officeDocument/2006/relationships/image" Target="../media/image54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5" Type="http://schemas.openxmlformats.org/officeDocument/2006/relationships/image" Target="../media/image57.jpeg"/><Relationship Id="rId4" Type="http://schemas.openxmlformats.org/officeDocument/2006/relationships/image" Target="../media/image56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4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5" Type="http://schemas.openxmlformats.org/officeDocument/2006/relationships/image" Target="../media/image59.jpeg"/><Relationship Id="rId4" Type="http://schemas.openxmlformats.org/officeDocument/2006/relationships/image" Target="../media/image5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5" Type="http://schemas.openxmlformats.org/officeDocument/2006/relationships/image" Target="../media/image61.png"/><Relationship Id="rId4" Type="http://schemas.openxmlformats.org/officeDocument/2006/relationships/image" Target="../media/image60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0.xml"/><Relationship Id="rId2" Type="http://schemas.openxmlformats.org/officeDocument/2006/relationships/chart" Target="../charts/chart89.xml"/><Relationship Id="rId1" Type="http://schemas.openxmlformats.org/officeDocument/2006/relationships/chart" Target="../charts/chart88.xml"/><Relationship Id="rId5" Type="http://schemas.openxmlformats.org/officeDocument/2006/relationships/image" Target="../media/image63.png"/><Relationship Id="rId4" Type="http://schemas.openxmlformats.org/officeDocument/2006/relationships/image" Target="../media/image62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5" Type="http://schemas.openxmlformats.org/officeDocument/2006/relationships/image" Target="../media/image65.png"/><Relationship Id="rId4" Type="http://schemas.openxmlformats.org/officeDocument/2006/relationships/image" Target="../media/image64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6.xml"/><Relationship Id="rId2" Type="http://schemas.openxmlformats.org/officeDocument/2006/relationships/chart" Target="../charts/chart95.xml"/><Relationship Id="rId1" Type="http://schemas.openxmlformats.org/officeDocument/2006/relationships/chart" Target="../charts/chart94.xml"/><Relationship Id="rId5" Type="http://schemas.openxmlformats.org/officeDocument/2006/relationships/image" Target="../media/image67.png"/><Relationship Id="rId4" Type="http://schemas.openxmlformats.org/officeDocument/2006/relationships/image" Target="../media/image66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Relationship Id="rId5" Type="http://schemas.openxmlformats.org/officeDocument/2006/relationships/image" Target="../media/image69.png"/><Relationship Id="rId4" Type="http://schemas.openxmlformats.org/officeDocument/2006/relationships/image" Target="../media/image68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2.xml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Relationship Id="rId5" Type="http://schemas.openxmlformats.org/officeDocument/2006/relationships/image" Target="../media/image71.png"/><Relationship Id="rId4" Type="http://schemas.openxmlformats.org/officeDocument/2006/relationships/image" Target="../media/image70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4.xml"/><Relationship Id="rId1" Type="http://schemas.openxmlformats.org/officeDocument/2006/relationships/chart" Target="../charts/chart10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9.jpe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image" Target="../media/image15.jpeg"/><Relationship Id="rId4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17.jpeg"/><Relationship Id="rId4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5" Type="http://schemas.openxmlformats.org/officeDocument/2006/relationships/image" Target="../media/image19.jpeg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11481</xdr:rowOff>
    </xdr:from>
    <xdr:to>
      <xdr:col>7</xdr:col>
      <xdr:colOff>532278</xdr:colOff>
      <xdr:row>37</xdr:row>
      <xdr:rowOff>179123</xdr:rowOff>
    </xdr:to>
    <xdr:pic>
      <xdr:nvPicPr>
        <xdr:cNvPr id="2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787614"/>
          <a:ext cx="6533029" cy="60843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752475</xdr:colOff>
      <xdr:row>3</xdr:row>
      <xdr:rowOff>28575</xdr:rowOff>
    </xdr:from>
    <xdr:to>
      <xdr:col>6</xdr:col>
      <xdr:colOff>762000</xdr:colOff>
      <xdr:row>4</xdr:row>
      <xdr:rowOff>38100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52475" y="1076325"/>
          <a:ext cx="4810125" cy="209550"/>
        </a:xfrm>
        <a:prstGeom prst="rect">
          <a:avLst/>
        </a:prstGeom>
        <a:ln>
          <a:solidFill>
            <a:srgbClr val="FFFF99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378407</xdr:colOff>
      <xdr:row>29</xdr:row>
      <xdr:rowOff>145676</xdr:rowOff>
    </xdr:from>
    <xdr:to>
      <xdr:col>8</xdr:col>
      <xdr:colOff>33617</xdr:colOff>
      <xdr:row>31</xdr:row>
      <xdr:rowOff>89647</xdr:rowOff>
    </xdr:to>
    <xdr:pic>
      <xdr:nvPicPr>
        <xdr:cNvPr id="5" name="Picture 4" descr="spaceman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47731" y="6163235"/>
          <a:ext cx="450827" cy="3249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6684</xdr:colOff>
      <xdr:row>0</xdr:row>
      <xdr:rowOff>407737</xdr:rowOff>
    </xdr:from>
    <xdr:to>
      <xdr:col>2</xdr:col>
      <xdr:colOff>521034</xdr:colOff>
      <xdr:row>2</xdr:row>
      <xdr:rowOff>163428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6210" y="407737"/>
          <a:ext cx="514350" cy="35058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80210</xdr:colOff>
      <xdr:row>41</xdr:row>
      <xdr:rowOff>40105</xdr:rowOff>
    </xdr:from>
    <xdr:to>
      <xdr:col>10</xdr:col>
      <xdr:colOff>583866</xdr:colOff>
      <xdr:row>52</xdr:row>
      <xdr:rowOff>76734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63"/>
        <a:stretch/>
      </xdr:blipFill>
      <xdr:spPr bwMode="auto">
        <a:xfrm>
          <a:off x="5273842" y="7412789"/>
          <a:ext cx="1733550" cy="176784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370974</xdr:rowOff>
    </xdr:from>
    <xdr:to>
      <xdr:col>2</xdr:col>
      <xdr:colOff>524826</xdr:colOff>
      <xdr:row>2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552" y="370974"/>
          <a:ext cx="514800" cy="381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140367</xdr:colOff>
      <xdr:row>42</xdr:row>
      <xdr:rowOff>113632</xdr:rowOff>
    </xdr:from>
    <xdr:to>
      <xdr:col>10</xdr:col>
      <xdr:colOff>475514</xdr:colOff>
      <xdr:row>51</xdr:row>
      <xdr:rowOff>104942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73" b="18822"/>
        <a:stretch/>
      </xdr:blipFill>
      <xdr:spPr bwMode="auto">
        <a:xfrm>
          <a:off x="5333999" y="7620000"/>
          <a:ext cx="1565041" cy="1435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397711</xdr:rowOff>
    </xdr:from>
    <xdr:to>
      <xdr:col>2</xdr:col>
      <xdr:colOff>531897</xdr:colOff>
      <xdr:row>2</xdr:row>
      <xdr:rowOff>163427</xdr:rowOff>
    </xdr:to>
    <xdr:pic>
      <xdr:nvPicPr>
        <xdr:cNvPr id="15362" name="Picture 2">
          <a:extLst>
            <a:ext uri="{FF2B5EF4-FFF2-40B4-BE49-F238E27FC236}">
              <a16:creationId xmlns:a16="http://schemas.microsoft.com/office/drawing/2014/main" id="{00000000-0008-0000-0C00-000002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97711"/>
          <a:ext cx="514350" cy="36061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6683</xdr:colOff>
      <xdr:row>41</xdr:row>
      <xdr:rowOff>46790</xdr:rowOff>
    </xdr:from>
    <xdr:to>
      <xdr:col>10</xdr:col>
      <xdr:colOff>649304</xdr:colOff>
      <xdr:row>52</xdr:row>
      <xdr:rowOff>46350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315" y="7419474"/>
          <a:ext cx="1872515" cy="1730771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377657</xdr:rowOff>
    </xdr:from>
    <xdr:to>
      <xdr:col>2</xdr:col>
      <xdr:colOff>531897</xdr:colOff>
      <xdr:row>2</xdr:row>
      <xdr:rowOff>163427</xdr:rowOff>
    </xdr:to>
    <xdr:pic>
      <xdr:nvPicPr>
        <xdr:cNvPr id="16386" name="Picture 2">
          <a:extLs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77657"/>
          <a:ext cx="514350" cy="3806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20053</xdr:colOff>
      <xdr:row>45</xdr:row>
      <xdr:rowOff>6683</xdr:rowOff>
    </xdr:from>
    <xdr:to>
      <xdr:col>10</xdr:col>
      <xdr:colOff>574244</xdr:colOff>
      <xdr:row>51</xdr:row>
      <xdr:rowOff>73525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8" b="47917"/>
        <a:stretch/>
      </xdr:blipFill>
      <xdr:spPr bwMode="auto">
        <a:xfrm>
          <a:off x="5213685" y="8034420"/>
          <a:ext cx="1784085" cy="989263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13369</xdr:colOff>
      <xdr:row>0</xdr:row>
      <xdr:rowOff>391027</xdr:rowOff>
    </xdr:from>
    <xdr:to>
      <xdr:col>2</xdr:col>
      <xdr:colOff>528169</xdr:colOff>
      <xdr:row>2</xdr:row>
      <xdr:rowOff>163074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895" y="391027"/>
          <a:ext cx="514800" cy="366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20053</xdr:colOff>
      <xdr:row>44</xdr:row>
      <xdr:rowOff>120316</xdr:rowOff>
    </xdr:from>
    <xdr:to>
      <xdr:col>10</xdr:col>
      <xdr:colOff>644861</xdr:colOff>
      <xdr:row>51</xdr:row>
      <xdr:rowOff>116305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218"/>
        <a:stretch/>
      </xdr:blipFill>
      <xdr:spPr bwMode="auto">
        <a:xfrm>
          <a:off x="5213685" y="7974263"/>
          <a:ext cx="1854702" cy="10922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387683</xdr:rowOff>
    </xdr:from>
    <xdr:to>
      <xdr:col>2</xdr:col>
      <xdr:colOff>495300</xdr:colOff>
      <xdr:row>2</xdr:row>
      <xdr:rowOff>163427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9526" y="387683"/>
          <a:ext cx="495300" cy="37063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93579</xdr:colOff>
      <xdr:row>40</xdr:row>
      <xdr:rowOff>147052</xdr:rowOff>
    </xdr:from>
    <xdr:to>
      <xdr:col>10</xdr:col>
      <xdr:colOff>559135</xdr:colOff>
      <xdr:row>52</xdr:row>
      <xdr:rowOff>9892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48"/>
        <a:stretch/>
      </xdr:blipFill>
      <xdr:spPr bwMode="auto">
        <a:xfrm>
          <a:off x="5287211" y="7345947"/>
          <a:ext cx="1695450" cy="176784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391026</xdr:rowOff>
    </xdr:from>
    <xdr:to>
      <xdr:col>2</xdr:col>
      <xdr:colOff>524826</xdr:colOff>
      <xdr:row>2</xdr:row>
      <xdr:rowOff>163073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789" y="391026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26737</xdr:colOff>
      <xdr:row>45</xdr:row>
      <xdr:rowOff>26737</xdr:rowOff>
    </xdr:from>
    <xdr:to>
      <xdr:col>10</xdr:col>
      <xdr:colOff>588212</xdr:colOff>
      <xdr:row>51</xdr:row>
      <xdr:rowOff>50466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220369" y="8054474"/>
          <a:ext cx="1791369" cy="9461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5015</xdr:colOff>
      <xdr:row>0</xdr:row>
      <xdr:rowOff>19049</xdr:rowOff>
    </xdr:from>
    <xdr:to>
      <xdr:col>11</xdr:col>
      <xdr:colOff>1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1127962" y="19049"/>
          <a:ext cx="619125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401053</xdr:rowOff>
    </xdr:from>
    <xdr:to>
      <xdr:col>2</xdr:col>
      <xdr:colOff>524826</xdr:colOff>
      <xdr:row>3</xdr:row>
      <xdr:rowOff>2653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789" y="401053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40105</xdr:colOff>
      <xdr:row>44</xdr:row>
      <xdr:rowOff>40106</xdr:rowOff>
    </xdr:from>
    <xdr:to>
      <xdr:col>10</xdr:col>
      <xdr:colOff>561474</xdr:colOff>
      <xdr:row>51</xdr:row>
      <xdr:rowOff>74195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70" b="36063"/>
        <a:stretch/>
      </xdr:blipFill>
      <xdr:spPr bwMode="auto">
        <a:xfrm>
          <a:off x="5233737" y="7894053"/>
          <a:ext cx="1751263" cy="11303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391027</xdr:rowOff>
    </xdr:from>
    <xdr:to>
      <xdr:col>2</xdr:col>
      <xdr:colOff>514800</xdr:colOff>
      <xdr:row>2</xdr:row>
      <xdr:rowOff>163074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52763" y="391027"/>
          <a:ext cx="514800" cy="363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20051</xdr:colOff>
      <xdr:row>45</xdr:row>
      <xdr:rowOff>93579</xdr:rowOff>
    </xdr:from>
    <xdr:to>
      <xdr:col>10</xdr:col>
      <xdr:colOff>571332</xdr:colOff>
      <xdr:row>51</xdr:row>
      <xdr:rowOff>90794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213683" y="8121316"/>
          <a:ext cx="1781175" cy="919636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387685</xdr:rowOff>
    </xdr:from>
    <xdr:to>
      <xdr:col>2</xdr:col>
      <xdr:colOff>504825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9526" y="387685"/>
          <a:ext cx="504825" cy="3697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13368</xdr:colOff>
      <xdr:row>45</xdr:row>
      <xdr:rowOff>66841</xdr:rowOff>
    </xdr:from>
    <xdr:to>
      <xdr:col>10</xdr:col>
      <xdr:colOff>608263</xdr:colOff>
      <xdr:row>51</xdr:row>
      <xdr:rowOff>84220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839"/>
        <a:stretch/>
      </xdr:blipFill>
      <xdr:spPr bwMode="auto">
        <a:xfrm>
          <a:off x="5207000" y="8094578"/>
          <a:ext cx="1824789" cy="9398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4</xdr:row>
      <xdr:rowOff>9525</xdr:rowOff>
    </xdr:from>
    <xdr:to>
      <xdr:col>6</xdr:col>
      <xdr:colOff>361950</xdr:colOff>
      <xdr:row>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7520</xdr:colOff>
      <xdr:row>0</xdr:row>
      <xdr:rowOff>415590</xdr:rowOff>
    </xdr:from>
    <xdr:to>
      <xdr:col>2</xdr:col>
      <xdr:colOff>531395</xdr:colOff>
      <xdr:row>2</xdr:row>
      <xdr:rowOff>163428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3" y="415590"/>
          <a:ext cx="523875" cy="3393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0</xdr:row>
          <xdr:rowOff>414338</xdr:rowOff>
        </xdr:from>
        <xdr:to>
          <xdr:col>7</xdr:col>
          <xdr:colOff>528638</xdr:colOff>
          <xdr:row>2</xdr:row>
          <xdr:rowOff>19050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7</xdr:col>
      <xdr:colOff>608264</xdr:colOff>
      <xdr:row>44</xdr:row>
      <xdr:rowOff>86895</xdr:rowOff>
    </xdr:from>
    <xdr:to>
      <xdr:col>10</xdr:col>
      <xdr:colOff>671597</xdr:colOff>
      <xdr:row>52</xdr:row>
      <xdr:rowOff>93579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917"/>
        <a:stretch/>
      </xdr:blipFill>
      <xdr:spPr bwMode="auto">
        <a:xfrm>
          <a:off x="5186948" y="7940842"/>
          <a:ext cx="1908175" cy="1256632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391027</xdr:rowOff>
    </xdr:from>
    <xdr:to>
      <xdr:col>2</xdr:col>
      <xdr:colOff>514800</xdr:colOff>
      <xdr:row>2</xdr:row>
      <xdr:rowOff>163074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763" y="391027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40105</xdr:colOff>
      <xdr:row>45</xdr:row>
      <xdr:rowOff>127000</xdr:rowOff>
    </xdr:from>
    <xdr:to>
      <xdr:col>10</xdr:col>
      <xdr:colOff>568159</xdr:colOff>
      <xdr:row>49</xdr:row>
      <xdr:rowOff>134353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799"/>
        <a:stretch/>
      </xdr:blipFill>
      <xdr:spPr bwMode="auto">
        <a:xfrm>
          <a:off x="5233737" y="8154737"/>
          <a:ext cx="1757948" cy="6223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892342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1097882" y="19049"/>
          <a:ext cx="6221329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10024</xdr:colOff>
      <xdr:row>0</xdr:row>
      <xdr:rowOff>370973</xdr:rowOff>
    </xdr:from>
    <xdr:to>
      <xdr:col>2</xdr:col>
      <xdr:colOff>547445</xdr:colOff>
      <xdr:row>2</xdr:row>
      <xdr:rowOff>162527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9550" y="370973"/>
          <a:ext cx="537421" cy="3864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541422</xdr:colOff>
      <xdr:row>47</xdr:row>
      <xdr:rowOff>6683</xdr:rowOff>
    </xdr:from>
    <xdr:to>
      <xdr:col>10</xdr:col>
      <xdr:colOff>528989</xdr:colOff>
      <xdr:row>51</xdr:row>
      <xdr:rowOff>39436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3362"/>
        <a:stretch/>
      </xdr:blipFill>
      <xdr:spPr bwMode="auto">
        <a:xfrm>
          <a:off x="5120106" y="8341894"/>
          <a:ext cx="1832409" cy="6477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882315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/>
      </xdr:nvSpPr>
      <xdr:spPr>
        <a:xfrm>
          <a:off x="1087855" y="19049"/>
          <a:ext cx="623135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</xdr:col>
      <xdr:colOff>889000</xdr:colOff>
      <xdr:row>0</xdr:row>
      <xdr:rowOff>377659</xdr:rowOff>
    </xdr:from>
    <xdr:to>
      <xdr:col>2</xdr:col>
      <xdr:colOff>498141</xdr:colOff>
      <xdr:row>2</xdr:row>
      <xdr:rowOff>162529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2842" y="377659"/>
          <a:ext cx="504825" cy="3797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508001</xdr:colOff>
      <xdr:row>46</xdr:row>
      <xdr:rowOff>140369</xdr:rowOff>
    </xdr:from>
    <xdr:to>
      <xdr:col>10</xdr:col>
      <xdr:colOff>541421</xdr:colOff>
      <xdr:row>52</xdr:row>
      <xdr:rowOff>5348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460"/>
        <a:stretch/>
      </xdr:blipFill>
      <xdr:spPr bwMode="auto">
        <a:xfrm>
          <a:off x="5086685" y="8321843"/>
          <a:ext cx="1878262" cy="7874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20052</xdr:colOff>
      <xdr:row>0</xdr:row>
      <xdr:rowOff>370973</xdr:rowOff>
    </xdr:from>
    <xdr:to>
      <xdr:col>2</xdr:col>
      <xdr:colOff>524877</xdr:colOff>
      <xdr:row>2</xdr:row>
      <xdr:rowOff>162527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2815" y="370973"/>
          <a:ext cx="504825" cy="38310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58400</xdr:colOff>
      <xdr:row>42</xdr:row>
      <xdr:rowOff>20053</xdr:rowOff>
    </xdr:from>
    <xdr:to>
      <xdr:col>10</xdr:col>
      <xdr:colOff>676041</xdr:colOff>
      <xdr:row>52</xdr:row>
      <xdr:rowOff>130208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2032" y="7526421"/>
          <a:ext cx="1847535" cy="1707682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10027</xdr:colOff>
      <xdr:row>0</xdr:row>
      <xdr:rowOff>391027</xdr:rowOff>
    </xdr:from>
    <xdr:to>
      <xdr:col>2</xdr:col>
      <xdr:colOff>514027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90" y="391027"/>
          <a:ext cx="504000" cy="3630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548106</xdr:colOff>
      <xdr:row>46</xdr:row>
      <xdr:rowOff>133683</xdr:rowOff>
    </xdr:from>
    <xdr:to>
      <xdr:col>10</xdr:col>
      <xdr:colOff>615884</xdr:colOff>
      <xdr:row>52</xdr:row>
      <xdr:rowOff>30412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664"/>
        <a:stretch/>
      </xdr:blipFill>
      <xdr:spPr bwMode="auto">
        <a:xfrm>
          <a:off x="5126790" y="8315157"/>
          <a:ext cx="1912620" cy="8191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10027</xdr:colOff>
      <xdr:row>0</xdr:row>
      <xdr:rowOff>411079</xdr:rowOff>
    </xdr:from>
    <xdr:to>
      <xdr:col>2</xdr:col>
      <xdr:colOff>514852</xdr:colOff>
      <xdr:row>2</xdr:row>
      <xdr:rowOff>162526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90" y="411079"/>
          <a:ext cx="504825" cy="343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33421</xdr:colOff>
      <xdr:row>44</xdr:row>
      <xdr:rowOff>46790</xdr:rowOff>
    </xdr:from>
    <xdr:to>
      <xdr:col>10</xdr:col>
      <xdr:colOff>601581</xdr:colOff>
      <xdr:row>52</xdr:row>
      <xdr:rowOff>66842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161"/>
        <a:stretch/>
      </xdr:blipFill>
      <xdr:spPr bwMode="auto">
        <a:xfrm>
          <a:off x="5227053" y="7900737"/>
          <a:ext cx="1798054" cy="12700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907380</xdr:colOff>
      <xdr:row>0</xdr:row>
      <xdr:rowOff>19049</xdr:rowOff>
    </xdr:from>
    <xdr:to>
      <xdr:col>11</xdr:col>
      <xdr:colOff>15038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/>
      </xdr:nvSpPr>
      <xdr:spPr>
        <a:xfrm>
          <a:off x="1112920" y="19049"/>
          <a:ext cx="6221329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13369</xdr:colOff>
      <xdr:row>0</xdr:row>
      <xdr:rowOff>370974</xdr:rowOff>
    </xdr:from>
    <xdr:to>
      <xdr:col>2</xdr:col>
      <xdr:colOff>528169</xdr:colOff>
      <xdr:row>2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895" y="370974"/>
          <a:ext cx="514800" cy="381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82396</xdr:colOff>
      <xdr:row>45</xdr:row>
      <xdr:rowOff>40105</xdr:rowOff>
    </xdr:from>
    <xdr:to>
      <xdr:col>10</xdr:col>
      <xdr:colOff>629252</xdr:colOff>
      <xdr:row>52</xdr:row>
      <xdr:rowOff>29744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6" b="45762"/>
        <a:stretch/>
      </xdr:blipFill>
      <xdr:spPr bwMode="auto">
        <a:xfrm>
          <a:off x="5276028" y="8067842"/>
          <a:ext cx="1776750" cy="1065797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15875</xdr:colOff>
      <xdr:row>45</xdr:row>
      <xdr:rowOff>38100</xdr:rowOff>
    </xdr:from>
    <xdr:to>
      <xdr:col>6</xdr:col>
      <xdr:colOff>425450</xdr:colOff>
      <xdr:row>53</xdr:row>
      <xdr:rowOff>1587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411079</xdr:rowOff>
    </xdr:from>
    <xdr:to>
      <xdr:col>2</xdr:col>
      <xdr:colOff>514026</xdr:colOff>
      <xdr:row>3</xdr:row>
      <xdr:rowOff>2107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89" y="411079"/>
          <a:ext cx="504000" cy="3530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534737</xdr:colOff>
      <xdr:row>46</xdr:row>
      <xdr:rowOff>133684</xdr:rowOff>
    </xdr:from>
    <xdr:to>
      <xdr:col>10</xdr:col>
      <xdr:colOff>517860</xdr:colOff>
      <xdr:row>51</xdr:row>
      <xdr:rowOff>133350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537"/>
        <a:stretch/>
      </xdr:blipFill>
      <xdr:spPr bwMode="auto">
        <a:xfrm>
          <a:off x="5113421" y="8315158"/>
          <a:ext cx="1827965" cy="76835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370975</xdr:rowOff>
    </xdr:from>
    <xdr:to>
      <xdr:col>2</xdr:col>
      <xdr:colOff>517368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370975"/>
          <a:ext cx="504000" cy="38644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521368</xdr:colOff>
      <xdr:row>47</xdr:row>
      <xdr:rowOff>40105</xdr:rowOff>
    </xdr:from>
    <xdr:to>
      <xdr:col>10</xdr:col>
      <xdr:colOff>514685</xdr:colOff>
      <xdr:row>50</xdr:row>
      <xdr:rowOff>67845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342"/>
        <a:stretch/>
      </xdr:blipFill>
      <xdr:spPr bwMode="auto">
        <a:xfrm>
          <a:off x="5100052" y="8375316"/>
          <a:ext cx="1838159" cy="4889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391026</xdr:rowOff>
    </xdr:from>
    <xdr:to>
      <xdr:col>2</xdr:col>
      <xdr:colOff>514026</xdr:colOff>
      <xdr:row>2</xdr:row>
      <xdr:rowOff>162526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89" y="391026"/>
          <a:ext cx="504000" cy="36305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33419</xdr:colOff>
      <xdr:row>42</xdr:row>
      <xdr:rowOff>33421</xdr:rowOff>
    </xdr:from>
    <xdr:to>
      <xdr:col>10</xdr:col>
      <xdr:colOff>581526</xdr:colOff>
      <xdr:row>52</xdr:row>
      <xdr:rowOff>18387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7051" y="7539789"/>
          <a:ext cx="1778001" cy="1582493"/>
        </a:xfrm>
        <a:prstGeom prst="rect">
          <a:avLst/>
        </a:prstGeom>
        <a:noFill/>
        <a:effectLst>
          <a:softEdge rad="127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4</xdr:row>
      <xdr:rowOff>9525</xdr:rowOff>
    </xdr:from>
    <xdr:to>
      <xdr:col>6</xdr:col>
      <xdr:colOff>304800</xdr:colOff>
      <xdr:row>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10</xdr:col>
      <xdr:colOff>731920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72815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7519</xdr:colOff>
      <xdr:row>1</xdr:row>
      <xdr:rowOff>0</xdr:rowOff>
    </xdr:from>
    <xdr:to>
      <xdr:col>2</xdr:col>
      <xdr:colOff>524710</xdr:colOff>
      <xdr:row>2</xdr:row>
      <xdr:rowOff>163429</xdr:rowOff>
    </xdr:to>
    <xdr:pic>
      <xdr:nvPicPr>
        <xdr:cNvPr id="6148" name="Picture 4">
          <a:extLst>
            <a:ext uri="{FF2B5EF4-FFF2-40B4-BE49-F238E27FC236}">
              <a16:creationId xmlns:a16="http://schemas.microsoft.com/office/drawing/2014/main" id="{00000000-0008-0000-0300-00000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0308" y="421105"/>
          <a:ext cx="517191" cy="33721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80211</xdr:colOff>
      <xdr:row>45</xdr:row>
      <xdr:rowOff>140368</xdr:rowOff>
    </xdr:from>
    <xdr:to>
      <xdr:col>10</xdr:col>
      <xdr:colOff>390860</xdr:colOff>
      <xdr:row>50</xdr:row>
      <xdr:rowOff>152734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6" b="55819"/>
        <a:stretch/>
      </xdr:blipFill>
      <xdr:spPr bwMode="auto">
        <a:xfrm>
          <a:off x="5247106" y="8168105"/>
          <a:ext cx="1540543" cy="7810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401053</xdr:rowOff>
    </xdr:from>
    <xdr:to>
      <xdr:col>2</xdr:col>
      <xdr:colOff>511521</xdr:colOff>
      <xdr:row>2</xdr:row>
      <xdr:rowOff>163028</xdr:rowOff>
    </xdr:to>
    <xdr:pic>
      <xdr:nvPicPr>
        <xdr:cNvPr id="32770" name="Picture 2">
          <a:extLst>
            <a:ext uri="{FF2B5EF4-FFF2-40B4-BE49-F238E27FC236}">
              <a16:creationId xmlns:a16="http://schemas.microsoft.com/office/drawing/2014/main" id="{00000000-0008-0000-1E00-0000028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4" y="401053"/>
          <a:ext cx="504000" cy="3535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60158</xdr:colOff>
      <xdr:row>45</xdr:row>
      <xdr:rowOff>93579</xdr:rowOff>
    </xdr:from>
    <xdr:to>
      <xdr:col>10</xdr:col>
      <xdr:colOff>525816</xdr:colOff>
      <xdr:row>51</xdr:row>
      <xdr:rowOff>60158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8" b="55460"/>
        <a:stretch/>
      </xdr:blipFill>
      <xdr:spPr bwMode="auto">
        <a:xfrm>
          <a:off x="5253790" y="8121316"/>
          <a:ext cx="1695552" cy="8890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11363</xdr:colOff>
      <xdr:row>0</xdr:row>
      <xdr:rowOff>360947</xdr:rowOff>
    </xdr:from>
    <xdr:to>
      <xdr:col>2</xdr:col>
      <xdr:colOff>549609</xdr:colOff>
      <xdr:row>2</xdr:row>
      <xdr:rowOff>163428</xdr:rowOff>
    </xdr:to>
    <xdr:pic>
      <xdr:nvPicPr>
        <xdr:cNvPr id="33794" name="Picture 2">
          <a:extLst>
            <a:ext uri="{FF2B5EF4-FFF2-40B4-BE49-F238E27FC236}">
              <a16:creationId xmlns:a16="http://schemas.microsoft.com/office/drawing/2014/main" id="{00000000-0008-0000-1F00-00000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0889" y="360947"/>
          <a:ext cx="538246" cy="39737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608264</xdr:colOff>
      <xdr:row>46</xdr:row>
      <xdr:rowOff>147052</xdr:rowOff>
    </xdr:from>
    <xdr:to>
      <xdr:col>10</xdr:col>
      <xdr:colOff>512847</xdr:colOff>
      <xdr:row>51</xdr:row>
      <xdr:rowOff>26068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19" b="63362"/>
        <a:stretch/>
      </xdr:blipFill>
      <xdr:spPr bwMode="auto">
        <a:xfrm>
          <a:off x="5186948" y="8328526"/>
          <a:ext cx="1749425" cy="647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/>
      </xdr:nvSpPr>
      <xdr:spPr>
        <a:xfrm>
          <a:off x="1122947" y="19049"/>
          <a:ext cx="6196264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381000</xdr:rowOff>
    </xdr:from>
    <xdr:to>
      <xdr:col>2</xdr:col>
      <xdr:colOff>512022</xdr:colOff>
      <xdr:row>2</xdr:row>
      <xdr:rowOff>163029</xdr:rowOff>
    </xdr:to>
    <xdr:pic>
      <xdr:nvPicPr>
        <xdr:cNvPr id="37890" name="Picture 2">
          <a:extLst>
            <a:ext uri="{FF2B5EF4-FFF2-40B4-BE49-F238E27FC236}">
              <a16:creationId xmlns:a16="http://schemas.microsoft.com/office/drawing/2014/main" id="{00000000-0008-0000-2000-0000029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785" y="381000"/>
          <a:ext cx="504000" cy="37358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60158</xdr:colOff>
      <xdr:row>42</xdr:row>
      <xdr:rowOff>118071</xdr:rowOff>
    </xdr:from>
    <xdr:to>
      <xdr:col>10</xdr:col>
      <xdr:colOff>514685</xdr:colOff>
      <xdr:row>52</xdr:row>
      <xdr:rowOff>7018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59" b="28520"/>
        <a:stretch/>
      </xdr:blipFill>
      <xdr:spPr bwMode="auto">
        <a:xfrm>
          <a:off x="5253790" y="7624439"/>
          <a:ext cx="1684421" cy="1486474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367632</xdr:rowOff>
    </xdr:from>
    <xdr:to>
      <xdr:col>2</xdr:col>
      <xdr:colOff>512346</xdr:colOff>
      <xdr:row>2</xdr:row>
      <xdr:rowOff>162527</xdr:rowOff>
    </xdr:to>
    <xdr:pic>
      <xdr:nvPicPr>
        <xdr:cNvPr id="34818" name="Picture 2">
          <a:extLst>
            <a:ext uri="{FF2B5EF4-FFF2-40B4-BE49-F238E27FC236}">
              <a16:creationId xmlns:a16="http://schemas.microsoft.com/office/drawing/2014/main" id="{00000000-0008-0000-2100-0000028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047" y="367632"/>
          <a:ext cx="504825" cy="38979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9870</xdr:colOff>
      <xdr:row>41</xdr:row>
      <xdr:rowOff>106948</xdr:rowOff>
    </xdr:from>
    <xdr:to>
      <xdr:col>10</xdr:col>
      <xdr:colOff>644860</xdr:colOff>
      <xdr:row>52</xdr:row>
      <xdr:rowOff>103470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502" y="7479632"/>
          <a:ext cx="1864884" cy="1727733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381000</xdr:rowOff>
    </xdr:from>
    <xdr:to>
      <xdr:col>2</xdr:col>
      <xdr:colOff>511521</xdr:colOff>
      <xdr:row>2</xdr:row>
      <xdr:rowOff>168953</xdr:rowOff>
    </xdr:to>
    <xdr:pic>
      <xdr:nvPicPr>
        <xdr:cNvPr id="35842" name="Picture 2">
          <a:extLst>
            <a:ext uri="{FF2B5EF4-FFF2-40B4-BE49-F238E27FC236}">
              <a16:creationId xmlns:a16="http://schemas.microsoft.com/office/drawing/2014/main" id="{00000000-0008-0000-2200-0000028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4" y="381000"/>
          <a:ext cx="504000" cy="3795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40105</xdr:colOff>
      <xdr:row>44</xdr:row>
      <xdr:rowOff>167105</xdr:rowOff>
    </xdr:from>
    <xdr:to>
      <xdr:col>10</xdr:col>
      <xdr:colOff>532249</xdr:colOff>
      <xdr:row>51</xdr:row>
      <xdr:rowOff>120316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36" b="46481"/>
        <a:stretch/>
      </xdr:blipFill>
      <xdr:spPr bwMode="auto">
        <a:xfrm>
          <a:off x="5233737" y="8021052"/>
          <a:ext cx="1722038" cy="10494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/>
      </xdr:nvSpPr>
      <xdr:spPr>
        <a:xfrm>
          <a:off x="1122947" y="19049"/>
          <a:ext cx="6196264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387685</xdr:rowOff>
    </xdr:from>
    <xdr:to>
      <xdr:col>2</xdr:col>
      <xdr:colOff>521547</xdr:colOff>
      <xdr:row>2</xdr:row>
      <xdr:rowOff>149160</xdr:rowOff>
    </xdr:to>
    <xdr:pic>
      <xdr:nvPicPr>
        <xdr:cNvPr id="38914" name="Picture 2">
          <a:extLst>
            <a:ext uri="{FF2B5EF4-FFF2-40B4-BE49-F238E27FC236}">
              <a16:creationId xmlns:a16="http://schemas.microsoft.com/office/drawing/2014/main" id="{00000000-0008-0000-2300-0000029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87685"/>
          <a:ext cx="504000" cy="35637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528054</xdr:colOff>
      <xdr:row>45</xdr:row>
      <xdr:rowOff>133684</xdr:rowOff>
    </xdr:from>
    <xdr:to>
      <xdr:col>10</xdr:col>
      <xdr:colOff>591387</xdr:colOff>
      <xdr:row>51</xdr:row>
      <xdr:rowOff>144713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7199"/>
        <a:stretch/>
      </xdr:blipFill>
      <xdr:spPr bwMode="auto">
        <a:xfrm>
          <a:off x="5106738" y="8161421"/>
          <a:ext cx="1908175" cy="9334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4619</xdr:colOff>
      <xdr:row>8</xdr:row>
      <xdr:rowOff>25854</xdr:rowOff>
    </xdr:from>
    <xdr:to>
      <xdr:col>8</xdr:col>
      <xdr:colOff>631461</xdr:colOff>
      <xdr:row>43</xdr:row>
      <xdr:rowOff>111991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123232</xdr:colOff>
      <xdr:row>7</xdr:row>
      <xdr:rowOff>362769</xdr:rowOff>
    </xdr:from>
    <xdr:to>
      <xdr:col>18</xdr:col>
      <xdr:colOff>1367</xdr:colOff>
      <xdr:row>43</xdr:row>
      <xdr:rowOff>103909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</xdr:row>
          <xdr:rowOff>52388</xdr:rowOff>
        </xdr:from>
        <xdr:to>
          <xdr:col>14</xdr:col>
          <xdr:colOff>452438</xdr:colOff>
          <xdr:row>6</xdr:row>
          <xdr:rowOff>14288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2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109538</xdr:colOff>
          <xdr:row>1</xdr:row>
          <xdr:rowOff>19050</xdr:rowOff>
        </xdr:from>
        <xdr:to>
          <xdr:col>7</xdr:col>
          <xdr:colOff>109538</xdr:colOff>
          <xdr:row>4</xdr:row>
          <xdr:rowOff>14288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2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185738</xdr:colOff>
          <xdr:row>2</xdr:row>
          <xdr:rowOff>14288</xdr:rowOff>
        </xdr:from>
        <xdr:to>
          <xdr:col>13</xdr:col>
          <xdr:colOff>528638</xdr:colOff>
          <xdr:row>4</xdr:row>
          <xdr:rowOff>19050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2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8021</xdr:colOff>
      <xdr:row>0</xdr:row>
      <xdr:rowOff>367632</xdr:rowOff>
    </xdr:from>
    <xdr:to>
      <xdr:col>2</xdr:col>
      <xdr:colOff>512021</xdr:colOff>
      <xdr:row>2</xdr:row>
      <xdr:rowOff>164853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00000000-0008-0000-0400-0000021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547" y="367632"/>
          <a:ext cx="504000" cy="3921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26737</xdr:colOff>
      <xdr:row>44</xdr:row>
      <xdr:rowOff>113632</xdr:rowOff>
    </xdr:from>
    <xdr:to>
      <xdr:col>10</xdr:col>
      <xdr:colOff>608263</xdr:colOff>
      <xdr:row>51</xdr:row>
      <xdr:rowOff>128671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141"/>
        <a:stretch/>
      </xdr:blipFill>
      <xdr:spPr bwMode="auto">
        <a:xfrm>
          <a:off x="5220369" y="7967579"/>
          <a:ext cx="1811420" cy="11112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374315</xdr:rowOff>
    </xdr:from>
    <xdr:to>
      <xdr:col>2</xdr:col>
      <xdr:colOff>512022</xdr:colOff>
      <xdr:row>2</xdr:row>
      <xdr:rowOff>151985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00000000-0008-0000-0500-0000022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548" y="374315"/>
          <a:ext cx="504000" cy="3725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0</xdr:colOff>
      <xdr:row>41</xdr:row>
      <xdr:rowOff>90630</xdr:rowOff>
    </xdr:from>
    <xdr:to>
      <xdr:col>10</xdr:col>
      <xdr:colOff>638176</xdr:colOff>
      <xdr:row>52</xdr:row>
      <xdr:rowOff>90103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3632" y="7463314"/>
          <a:ext cx="1868070" cy="1730684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401053</xdr:rowOff>
    </xdr:from>
    <xdr:to>
      <xdr:col>2</xdr:col>
      <xdr:colOff>512022</xdr:colOff>
      <xdr:row>3</xdr:row>
      <xdr:rowOff>3007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00000000-0008-0000-0600-0000022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785" y="401053"/>
          <a:ext cx="504000" cy="3639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6684</xdr:colOff>
      <xdr:row>43</xdr:row>
      <xdr:rowOff>120316</xdr:rowOff>
    </xdr:from>
    <xdr:to>
      <xdr:col>10</xdr:col>
      <xdr:colOff>684965</xdr:colOff>
      <xdr:row>52</xdr:row>
      <xdr:rowOff>99929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618"/>
        <a:stretch/>
      </xdr:blipFill>
      <xdr:spPr bwMode="auto">
        <a:xfrm>
          <a:off x="5200316" y="7800474"/>
          <a:ext cx="1908175" cy="14033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10025</xdr:colOff>
      <xdr:row>0</xdr:row>
      <xdr:rowOff>394370</xdr:rowOff>
    </xdr:from>
    <xdr:to>
      <xdr:col>2</xdr:col>
      <xdr:colOff>548271</xdr:colOff>
      <xdr:row>2</xdr:row>
      <xdr:rowOff>170113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9551" y="394370"/>
          <a:ext cx="538246" cy="3706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20052</xdr:colOff>
      <xdr:row>43</xdr:row>
      <xdr:rowOff>81754</xdr:rowOff>
    </xdr:from>
    <xdr:to>
      <xdr:col>10</xdr:col>
      <xdr:colOff>682726</xdr:colOff>
      <xdr:row>52</xdr:row>
      <xdr:rowOff>65504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540"/>
        <a:stretch/>
      </xdr:blipFill>
      <xdr:spPr bwMode="auto">
        <a:xfrm>
          <a:off x="5213684" y="7761912"/>
          <a:ext cx="1892568" cy="1407487"/>
        </a:xfrm>
        <a:prstGeom prst="rect">
          <a:avLst/>
        </a:prstGeom>
        <a:noFill/>
        <a:ln>
          <a:noFill/>
        </a:ln>
        <a:effectLst>
          <a:softEdge rad="635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404395</xdr:rowOff>
    </xdr:from>
    <xdr:to>
      <xdr:col>2</xdr:col>
      <xdr:colOff>537243</xdr:colOff>
      <xdr:row>2</xdr:row>
      <xdr:rowOff>170112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404395"/>
          <a:ext cx="523875" cy="36061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13368</xdr:colOff>
      <xdr:row>44</xdr:row>
      <xdr:rowOff>133684</xdr:rowOff>
    </xdr:from>
    <xdr:to>
      <xdr:col>10</xdr:col>
      <xdr:colOff>655989</xdr:colOff>
      <xdr:row>51</xdr:row>
      <xdr:rowOff>94337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937"/>
        <a:stretch/>
      </xdr:blipFill>
      <xdr:spPr bwMode="auto">
        <a:xfrm>
          <a:off x="5207000" y="7987631"/>
          <a:ext cx="1872515" cy="1056864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5013</xdr:colOff>
      <xdr:row>0</xdr:row>
      <xdr:rowOff>19049</xdr:rowOff>
    </xdr:from>
    <xdr:to>
      <xdr:col>11</xdr:col>
      <xdr:colOff>15039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127960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401053</xdr:rowOff>
    </xdr:from>
    <xdr:to>
      <xdr:col>2</xdr:col>
      <xdr:colOff>518193</xdr:colOff>
      <xdr:row>2</xdr:row>
      <xdr:rowOff>166770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401053"/>
          <a:ext cx="504825" cy="36061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614946</xdr:colOff>
      <xdr:row>45</xdr:row>
      <xdr:rowOff>53473</xdr:rowOff>
    </xdr:from>
    <xdr:to>
      <xdr:col>10</xdr:col>
      <xdr:colOff>629251</xdr:colOff>
      <xdr:row>51</xdr:row>
      <xdr:rowOff>50750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193630" y="8081210"/>
          <a:ext cx="1859147" cy="919698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Q1142"/>
  <sheetViews>
    <sheetView showGridLines="0" showRowColHeaders="0" zoomScaleNormal="100" workbookViewId="0">
      <pane xSplit="3" ySplit="6" topLeftCell="AC7" activePane="bottomRight" state="frozen"/>
      <selection pane="topRight" activeCell="D1" sqref="D1"/>
      <selection pane="bottomLeft" activeCell="A7" sqref="A7"/>
      <selection pane="bottomRight" activeCell="C41" sqref="C41"/>
    </sheetView>
  </sheetViews>
  <sheetFormatPr defaultColWidth="15.73046875" defaultRowHeight="10.5" x14ac:dyDescent="0.35"/>
  <cols>
    <col min="1" max="1" width="4.06640625" style="9" bestFit="1" customWidth="1"/>
    <col min="2" max="2" width="12" style="7" customWidth="1"/>
    <col min="3" max="3" width="12.796875" style="7" customWidth="1"/>
    <col min="4" max="9" width="9.796875" style="7" customWidth="1"/>
    <col min="10" max="35" width="11.06640625" style="7" customWidth="1"/>
    <col min="36" max="36" width="11.06640625" style="1" customWidth="1"/>
    <col min="37" max="63" width="11.06640625" style="8" customWidth="1"/>
    <col min="64" max="16384" width="15.73046875" style="7"/>
  </cols>
  <sheetData>
    <row r="1" spans="1:355" ht="12.75" x14ac:dyDescent="0.35">
      <c r="A1" s="27">
        <v>1</v>
      </c>
      <c r="B1" s="26">
        <v>2</v>
      </c>
      <c r="C1" s="26">
        <v>3</v>
      </c>
      <c r="D1" s="26">
        <v>4</v>
      </c>
      <c r="E1" s="26">
        <v>5</v>
      </c>
      <c r="F1" s="26">
        <v>6</v>
      </c>
      <c r="G1" s="26">
        <v>7</v>
      </c>
      <c r="H1" s="26">
        <v>8</v>
      </c>
      <c r="I1" s="26">
        <v>9</v>
      </c>
      <c r="J1" s="26">
        <v>10</v>
      </c>
      <c r="K1" s="26">
        <v>11</v>
      </c>
      <c r="L1" s="26">
        <v>12</v>
      </c>
      <c r="M1" s="26">
        <v>13</v>
      </c>
      <c r="N1" s="26">
        <v>14</v>
      </c>
      <c r="O1" s="26">
        <v>15</v>
      </c>
      <c r="P1" s="26">
        <v>16</v>
      </c>
      <c r="Q1" s="26">
        <v>17</v>
      </c>
      <c r="R1" s="26">
        <v>18</v>
      </c>
      <c r="S1" s="26">
        <v>19</v>
      </c>
      <c r="T1" s="26">
        <v>20</v>
      </c>
      <c r="U1" s="26">
        <v>21</v>
      </c>
      <c r="V1" s="26">
        <v>22</v>
      </c>
      <c r="W1" s="26">
        <v>23</v>
      </c>
      <c r="X1" s="26">
        <v>24</v>
      </c>
      <c r="Y1" s="26">
        <v>25</v>
      </c>
      <c r="Z1" s="26">
        <v>26</v>
      </c>
      <c r="AA1" s="26">
        <v>27</v>
      </c>
      <c r="AB1" s="26">
        <v>28</v>
      </c>
      <c r="AC1" s="26">
        <v>29</v>
      </c>
      <c r="AD1" s="26">
        <v>30</v>
      </c>
      <c r="AE1" s="26">
        <v>31</v>
      </c>
      <c r="AF1" s="26">
        <v>32</v>
      </c>
      <c r="AG1" s="26">
        <v>33</v>
      </c>
      <c r="AH1" s="26">
        <v>34</v>
      </c>
      <c r="AI1" s="26">
        <v>35</v>
      </c>
      <c r="AJ1" s="26">
        <v>36</v>
      </c>
      <c r="AK1" s="26">
        <v>37</v>
      </c>
      <c r="AL1" s="26">
        <v>38</v>
      </c>
      <c r="AM1" s="26">
        <v>39</v>
      </c>
      <c r="AN1" s="26">
        <v>40</v>
      </c>
      <c r="AO1" s="26">
        <v>41</v>
      </c>
      <c r="AP1" s="26">
        <v>42</v>
      </c>
      <c r="AQ1" s="26">
        <v>43</v>
      </c>
      <c r="AR1" s="26">
        <v>44</v>
      </c>
      <c r="AS1" s="26">
        <v>45</v>
      </c>
      <c r="AT1" s="26">
        <v>46</v>
      </c>
      <c r="AU1" s="26">
        <v>47</v>
      </c>
      <c r="AV1" s="26">
        <v>48</v>
      </c>
      <c r="AW1" s="26">
        <v>49</v>
      </c>
      <c r="AX1" s="26">
        <v>50</v>
      </c>
      <c r="AY1" s="26">
        <v>51</v>
      </c>
      <c r="AZ1" s="26">
        <v>52</v>
      </c>
      <c r="BA1" s="26">
        <v>53</v>
      </c>
      <c r="BB1" s="26">
        <v>54</v>
      </c>
      <c r="BC1" s="26">
        <v>55</v>
      </c>
      <c r="BD1" s="26">
        <v>56</v>
      </c>
      <c r="BE1" s="26">
        <v>57</v>
      </c>
      <c r="BF1" s="26">
        <v>58</v>
      </c>
      <c r="BG1" s="26">
        <v>59</v>
      </c>
      <c r="BH1" s="26">
        <v>60</v>
      </c>
      <c r="BI1" s="26">
        <v>61</v>
      </c>
      <c r="BJ1" s="26">
        <v>62</v>
      </c>
      <c r="BK1" s="26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</row>
    <row r="2" spans="1:355" ht="12.75" x14ac:dyDescent="0.35">
      <c r="R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</row>
    <row r="3" spans="1:355" s="28" customFormat="1" ht="23.65" x14ac:dyDescent="0.2">
      <c r="B3" s="30"/>
      <c r="D3" s="28" t="s">
        <v>74</v>
      </c>
      <c r="J3" s="28" t="s">
        <v>73</v>
      </c>
      <c r="K3" s="28" t="s">
        <v>78</v>
      </c>
      <c r="M3" s="28" t="s">
        <v>72</v>
      </c>
      <c r="O3" s="28" t="s">
        <v>75</v>
      </c>
      <c r="Q3" s="28" t="s">
        <v>79</v>
      </c>
      <c r="R3" s="28" t="s">
        <v>200</v>
      </c>
      <c r="T3" s="28" t="s">
        <v>88</v>
      </c>
      <c r="Z3" s="28" t="s">
        <v>86</v>
      </c>
      <c r="AB3" s="28" t="s">
        <v>81</v>
      </c>
      <c r="AD3" s="28" t="s">
        <v>83</v>
      </c>
      <c r="AF3" s="28" t="s">
        <v>84</v>
      </c>
      <c r="AH3" s="28" t="s">
        <v>85</v>
      </c>
      <c r="AJ3" s="28" t="s">
        <v>89</v>
      </c>
      <c r="AK3" s="28" t="s">
        <v>97</v>
      </c>
      <c r="AR3" s="28" t="s">
        <v>98</v>
      </c>
      <c r="AT3" s="28" t="s">
        <v>103</v>
      </c>
      <c r="AY3" s="28" t="s">
        <v>105</v>
      </c>
      <c r="AZ3" s="28" t="s">
        <v>106</v>
      </c>
      <c r="BB3" s="28" t="s">
        <v>107</v>
      </c>
      <c r="BC3" s="28" t="s">
        <v>109</v>
      </c>
      <c r="BE3" s="28" t="s">
        <v>111</v>
      </c>
      <c r="BG3" s="28" t="s">
        <v>110</v>
      </c>
      <c r="BI3" s="28" t="s">
        <v>112</v>
      </c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</row>
    <row r="4" spans="1:355" customFormat="1" ht="9" customHeight="1" x14ac:dyDescent="0.35"/>
    <row r="5" spans="1:355" customFormat="1" ht="10.5" customHeight="1" x14ac:dyDescent="0.35">
      <c r="D5" s="100">
        <f>COUNTBLANK(D7:D1126)</f>
        <v>35</v>
      </c>
      <c r="E5" s="100">
        <f t="shared" ref="E5:BK5" si="0">COUNTBLANK(E7:E1126)</f>
        <v>35</v>
      </c>
      <c r="F5" s="100">
        <f t="shared" si="0"/>
        <v>35</v>
      </c>
      <c r="G5" s="100">
        <f t="shared" si="0"/>
        <v>35</v>
      </c>
      <c r="H5" s="100">
        <f t="shared" si="0"/>
        <v>35</v>
      </c>
      <c r="I5" s="100">
        <f t="shared" si="0"/>
        <v>35</v>
      </c>
      <c r="J5" s="100">
        <f t="shared" si="0"/>
        <v>35</v>
      </c>
      <c r="K5" s="100">
        <f t="shared" si="0"/>
        <v>35</v>
      </c>
      <c r="L5" s="100">
        <f t="shared" si="0"/>
        <v>35</v>
      </c>
      <c r="M5" s="100">
        <f t="shared" si="0"/>
        <v>35</v>
      </c>
      <c r="N5" s="100">
        <f t="shared" si="0"/>
        <v>35</v>
      </c>
      <c r="O5" s="100">
        <f t="shared" si="0"/>
        <v>35</v>
      </c>
      <c r="P5" s="100">
        <f t="shared" si="0"/>
        <v>35</v>
      </c>
      <c r="Q5" s="100">
        <f t="shared" si="0"/>
        <v>35</v>
      </c>
      <c r="R5" s="100">
        <f t="shared" si="0"/>
        <v>35</v>
      </c>
      <c r="S5" s="100">
        <f t="shared" si="0"/>
        <v>35</v>
      </c>
      <c r="T5" s="100">
        <f t="shared" si="0"/>
        <v>35</v>
      </c>
      <c r="U5" s="100">
        <f t="shared" si="0"/>
        <v>35</v>
      </c>
      <c r="V5" s="100">
        <f t="shared" si="0"/>
        <v>35</v>
      </c>
      <c r="W5" s="100">
        <f t="shared" si="0"/>
        <v>35</v>
      </c>
      <c r="X5" s="100">
        <f t="shared" si="0"/>
        <v>35</v>
      </c>
      <c r="Y5" s="100">
        <f t="shared" si="0"/>
        <v>35</v>
      </c>
      <c r="Z5" s="100">
        <f t="shared" si="0"/>
        <v>35</v>
      </c>
      <c r="AA5" s="100">
        <f t="shared" si="0"/>
        <v>35</v>
      </c>
      <c r="AB5" s="100">
        <f t="shared" si="0"/>
        <v>35</v>
      </c>
      <c r="AC5" s="100">
        <f t="shared" si="0"/>
        <v>35</v>
      </c>
      <c r="AD5" s="100">
        <f t="shared" si="0"/>
        <v>35</v>
      </c>
      <c r="AE5" s="100">
        <f t="shared" si="0"/>
        <v>35</v>
      </c>
      <c r="AF5" s="100">
        <f t="shared" si="0"/>
        <v>35</v>
      </c>
      <c r="AG5" s="100">
        <f t="shared" si="0"/>
        <v>35</v>
      </c>
      <c r="AH5" s="100">
        <f t="shared" si="0"/>
        <v>35</v>
      </c>
      <c r="AI5" s="100">
        <f t="shared" si="0"/>
        <v>35</v>
      </c>
      <c r="AJ5" s="100">
        <f t="shared" si="0"/>
        <v>35</v>
      </c>
      <c r="AK5" s="100">
        <f t="shared" si="0"/>
        <v>35</v>
      </c>
      <c r="AL5" s="100">
        <f t="shared" si="0"/>
        <v>35</v>
      </c>
      <c r="AM5" s="100">
        <f t="shared" si="0"/>
        <v>35</v>
      </c>
      <c r="AN5" s="100">
        <f t="shared" si="0"/>
        <v>35</v>
      </c>
      <c r="AO5" s="100">
        <f t="shared" si="0"/>
        <v>35</v>
      </c>
      <c r="AP5" s="100">
        <f t="shared" si="0"/>
        <v>35</v>
      </c>
      <c r="AQ5" s="100">
        <f t="shared" si="0"/>
        <v>35</v>
      </c>
      <c r="AR5" s="100">
        <f t="shared" si="0"/>
        <v>35</v>
      </c>
      <c r="AS5" s="100">
        <f t="shared" si="0"/>
        <v>35</v>
      </c>
      <c r="AT5" s="100">
        <f t="shared" si="0"/>
        <v>35</v>
      </c>
      <c r="AU5" s="100">
        <f t="shared" si="0"/>
        <v>35</v>
      </c>
      <c r="AV5" s="100">
        <f t="shared" si="0"/>
        <v>35</v>
      </c>
      <c r="AW5" s="100">
        <f t="shared" si="0"/>
        <v>35</v>
      </c>
      <c r="AX5" s="100">
        <f t="shared" si="0"/>
        <v>35</v>
      </c>
      <c r="AY5" s="100">
        <f t="shared" si="0"/>
        <v>35</v>
      </c>
      <c r="AZ5" s="100">
        <f t="shared" si="0"/>
        <v>35</v>
      </c>
      <c r="BA5" s="100">
        <f t="shared" si="0"/>
        <v>35</v>
      </c>
      <c r="BB5" s="100">
        <f t="shared" si="0"/>
        <v>35</v>
      </c>
      <c r="BC5" s="100">
        <f t="shared" si="0"/>
        <v>35</v>
      </c>
      <c r="BD5" s="100">
        <f t="shared" si="0"/>
        <v>35</v>
      </c>
      <c r="BE5" s="100">
        <f t="shared" si="0"/>
        <v>35</v>
      </c>
      <c r="BF5" s="100">
        <f t="shared" si="0"/>
        <v>35</v>
      </c>
      <c r="BG5" s="100">
        <f t="shared" si="0"/>
        <v>35</v>
      </c>
      <c r="BH5" s="100">
        <f t="shared" si="0"/>
        <v>35</v>
      </c>
      <c r="BI5" s="100">
        <f t="shared" si="0"/>
        <v>35</v>
      </c>
      <c r="BJ5" s="100">
        <f t="shared" si="0"/>
        <v>35</v>
      </c>
      <c r="BK5" s="100">
        <f t="shared" si="0"/>
        <v>35</v>
      </c>
    </row>
    <row r="6" spans="1:355" s="11" customFormat="1" ht="39.4" x14ac:dyDescent="0.35">
      <c r="B6" s="10" t="s">
        <v>0</v>
      </c>
      <c r="D6" s="12" t="s">
        <v>31</v>
      </c>
      <c r="E6" s="12" t="s">
        <v>63</v>
      </c>
      <c r="F6" s="12" t="s">
        <v>64</v>
      </c>
      <c r="G6" s="12" t="s">
        <v>66</v>
      </c>
      <c r="H6" s="12" t="s">
        <v>68</v>
      </c>
      <c r="I6" s="12" t="s">
        <v>70</v>
      </c>
      <c r="J6" s="12" t="s">
        <v>115</v>
      </c>
      <c r="K6" s="12" t="s">
        <v>138</v>
      </c>
      <c r="L6" s="12" t="s">
        <v>114</v>
      </c>
      <c r="M6" s="12" t="s">
        <v>149</v>
      </c>
      <c r="N6" s="12" t="s">
        <v>113</v>
      </c>
      <c r="O6" s="12" t="s">
        <v>117</v>
      </c>
      <c r="P6" s="12" t="s">
        <v>116</v>
      </c>
      <c r="Q6" s="12" t="s">
        <v>118</v>
      </c>
      <c r="R6" s="12" t="s">
        <v>198</v>
      </c>
      <c r="S6" s="12" t="s">
        <v>199</v>
      </c>
      <c r="T6" s="12" t="s">
        <v>139</v>
      </c>
      <c r="U6" s="12" t="s">
        <v>119</v>
      </c>
      <c r="V6" s="12" t="s">
        <v>140</v>
      </c>
      <c r="W6" s="12" t="s">
        <v>120</v>
      </c>
      <c r="X6" s="12" t="s">
        <v>141</v>
      </c>
      <c r="Y6" s="12" t="s">
        <v>121</v>
      </c>
      <c r="Z6" s="12" t="s">
        <v>123</v>
      </c>
      <c r="AA6" s="12" t="s">
        <v>124</v>
      </c>
      <c r="AB6" s="12" t="s">
        <v>80</v>
      </c>
      <c r="AC6" s="12" t="s">
        <v>122</v>
      </c>
      <c r="AD6" s="12" t="s">
        <v>125</v>
      </c>
      <c r="AE6" s="12" t="s">
        <v>126</v>
      </c>
      <c r="AF6" s="12" t="s">
        <v>127</v>
      </c>
      <c r="AG6" s="12" t="s">
        <v>277</v>
      </c>
      <c r="AH6" s="12" t="s">
        <v>173</v>
      </c>
      <c r="AI6" s="12" t="s">
        <v>174</v>
      </c>
      <c r="AJ6" s="12" t="s">
        <v>128</v>
      </c>
      <c r="AK6" s="12" t="s">
        <v>90</v>
      </c>
      <c r="AL6" s="12" t="s">
        <v>91</v>
      </c>
      <c r="AM6" s="12" t="s">
        <v>92</v>
      </c>
      <c r="AN6" s="12" t="s">
        <v>93</v>
      </c>
      <c r="AO6" s="12" t="s">
        <v>94</v>
      </c>
      <c r="AP6" s="12" t="s">
        <v>95</v>
      </c>
      <c r="AQ6" s="12" t="s">
        <v>96</v>
      </c>
      <c r="AR6" s="12" t="s">
        <v>82</v>
      </c>
      <c r="AS6" s="12" t="s">
        <v>129</v>
      </c>
      <c r="AT6" s="12" t="s">
        <v>99</v>
      </c>
      <c r="AU6" s="12" t="s">
        <v>100</v>
      </c>
      <c r="AV6" s="12" t="s">
        <v>101</v>
      </c>
      <c r="AW6" s="12" t="s">
        <v>102</v>
      </c>
      <c r="AX6" s="12" t="s">
        <v>30</v>
      </c>
      <c r="AY6" s="12" t="s">
        <v>130</v>
      </c>
      <c r="AZ6" s="12" t="s">
        <v>142</v>
      </c>
      <c r="BA6" s="12" t="s">
        <v>131</v>
      </c>
      <c r="BB6" s="12" t="s">
        <v>107</v>
      </c>
      <c r="BC6" s="12" t="s">
        <v>108</v>
      </c>
      <c r="BD6" s="12" t="s">
        <v>132</v>
      </c>
      <c r="BE6" s="12" t="s">
        <v>143</v>
      </c>
      <c r="BF6" s="12" t="s">
        <v>144</v>
      </c>
      <c r="BG6" s="12" t="s">
        <v>145</v>
      </c>
      <c r="BH6" s="12" t="s">
        <v>146</v>
      </c>
      <c r="BI6" s="12" t="s">
        <v>147</v>
      </c>
      <c r="BJ6" s="12" t="s">
        <v>148</v>
      </c>
      <c r="BK6" s="12" t="s">
        <v>205</v>
      </c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</row>
    <row r="7" spans="1:355" x14ac:dyDescent="0.35">
      <c r="A7" s="27">
        <v>1</v>
      </c>
      <c r="B7" s="13" t="s">
        <v>32</v>
      </c>
      <c r="C7" s="14" t="s">
        <v>26</v>
      </c>
      <c r="D7" s="15">
        <v>30</v>
      </c>
      <c r="E7" s="15">
        <v>0</v>
      </c>
      <c r="F7" s="15">
        <v>0</v>
      </c>
      <c r="G7" s="15">
        <v>3</v>
      </c>
      <c r="H7" s="15">
        <v>22</v>
      </c>
      <c r="I7" s="15">
        <v>4</v>
      </c>
      <c r="J7" s="15">
        <v>36.666666666666664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6.0606060606060606</v>
      </c>
      <c r="R7" s="15">
        <v>0</v>
      </c>
      <c r="S7" s="15">
        <v>0</v>
      </c>
      <c r="T7" s="16">
        <v>0</v>
      </c>
      <c r="U7" s="15">
        <v>0</v>
      </c>
      <c r="V7" s="16">
        <v>0</v>
      </c>
      <c r="W7" s="19">
        <v>0</v>
      </c>
      <c r="X7" s="19">
        <v>0</v>
      </c>
      <c r="Y7" s="19">
        <v>0</v>
      </c>
      <c r="Z7" s="15">
        <v>30</v>
      </c>
      <c r="AA7" s="15">
        <v>25</v>
      </c>
      <c r="AB7" s="15">
        <v>5</v>
      </c>
      <c r="AC7" s="15">
        <v>26.315789473684209</v>
      </c>
      <c r="AD7" s="15">
        <v>63.636363636363633</v>
      </c>
      <c r="AE7" s="15">
        <v>41.666666666666671</v>
      </c>
      <c r="AF7" s="15">
        <v>0</v>
      </c>
      <c r="AG7" s="15">
        <v>50</v>
      </c>
      <c r="AH7" s="15">
        <v>100</v>
      </c>
      <c r="AI7" s="15">
        <v>0</v>
      </c>
      <c r="AJ7" s="16">
        <v>112.5</v>
      </c>
      <c r="AK7" s="5">
        <v>0</v>
      </c>
      <c r="AL7" s="5">
        <v>0</v>
      </c>
      <c r="AM7" s="5">
        <v>0</v>
      </c>
      <c r="AN7" s="5">
        <v>24</v>
      </c>
      <c r="AO7" s="5">
        <v>0</v>
      </c>
      <c r="AP7" s="5">
        <v>0</v>
      </c>
      <c r="AQ7" s="5">
        <v>7</v>
      </c>
      <c r="AR7" s="5">
        <v>0</v>
      </c>
      <c r="AS7" s="5">
        <v>0</v>
      </c>
      <c r="AT7" s="119">
        <v>0</v>
      </c>
      <c r="AU7" s="119">
        <v>0</v>
      </c>
      <c r="AV7" s="119">
        <v>0</v>
      </c>
      <c r="AW7" s="119">
        <v>0</v>
      </c>
      <c r="AX7" s="119">
        <v>0</v>
      </c>
      <c r="AY7" s="5">
        <v>68.75</v>
      </c>
      <c r="AZ7" s="5">
        <v>0</v>
      </c>
      <c r="BA7" s="5">
        <v>0</v>
      </c>
      <c r="BB7" s="5">
        <v>0</v>
      </c>
      <c r="BC7" s="5">
        <v>6</v>
      </c>
      <c r="BD7" s="5">
        <v>19.35483870967742</v>
      </c>
      <c r="BE7" s="5">
        <v>0</v>
      </c>
      <c r="BF7" s="5">
        <v>0</v>
      </c>
      <c r="BG7" s="6">
        <v>3</v>
      </c>
      <c r="BH7" s="5">
        <v>11.538461538461538</v>
      </c>
      <c r="BI7" s="5">
        <v>4</v>
      </c>
      <c r="BJ7" s="5">
        <v>100</v>
      </c>
      <c r="BK7" s="5">
        <v>22</v>
      </c>
    </row>
    <row r="8" spans="1:355" x14ac:dyDescent="0.35">
      <c r="A8" s="27">
        <v>2</v>
      </c>
      <c r="C8" s="17" t="s">
        <v>22</v>
      </c>
      <c r="D8" s="15">
        <v>64</v>
      </c>
      <c r="E8" s="18">
        <v>0</v>
      </c>
      <c r="F8" s="18">
        <v>3</v>
      </c>
      <c r="G8" s="18">
        <v>7</v>
      </c>
      <c r="H8" s="18">
        <v>53</v>
      </c>
      <c r="I8" s="18">
        <v>3</v>
      </c>
      <c r="J8" s="19">
        <v>45.3125</v>
      </c>
      <c r="K8" s="19">
        <v>0</v>
      </c>
      <c r="L8" s="19">
        <v>0</v>
      </c>
      <c r="M8" s="18">
        <v>0</v>
      </c>
      <c r="N8" s="19">
        <v>0</v>
      </c>
      <c r="O8" s="19">
        <v>0</v>
      </c>
      <c r="P8" s="19">
        <v>0</v>
      </c>
      <c r="Q8" s="19">
        <v>4.7058823529411766</v>
      </c>
      <c r="R8" s="18">
        <v>0</v>
      </c>
      <c r="S8" s="19">
        <v>0</v>
      </c>
      <c r="T8" s="18">
        <v>0</v>
      </c>
      <c r="U8" s="19">
        <v>0</v>
      </c>
      <c r="V8" s="18">
        <v>0</v>
      </c>
      <c r="W8" s="19">
        <v>0</v>
      </c>
      <c r="X8" s="19">
        <v>0</v>
      </c>
      <c r="Y8" s="19">
        <v>0</v>
      </c>
      <c r="Z8" s="19">
        <v>0</v>
      </c>
      <c r="AA8" s="19">
        <v>100</v>
      </c>
      <c r="AB8" s="18">
        <v>0</v>
      </c>
      <c r="AC8" s="15">
        <v>0</v>
      </c>
      <c r="AD8" s="19">
        <v>100</v>
      </c>
      <c r="AE8" s="15">
        <v>65.384615384615387</v>
      </c>
      <c r="AF8" s="15">
        <v>100</v>
      </c>
      <c r="AG8" s="19">
        <v>84.090909090909093</v>
      </c>
      <c r="AH8" s="19">
        <v>17.948717948717949</v>
      </c>
      <c r="AI8" s="19">
        <v>38.461538461538467</v>
      </c>
      <c r="AJ8" s="3">
        <v>1020.8333333333334</v>
      </c>
      <c r="AK8" s="6">
        <v>0</v>
      </c>
      <c r="AL8" s="6">
        <v>0</v>
      </c>
      <c r="AM8" s="6">
        <v>3</v>
      </c>
      <c r="AN8" s="6">
        <v>50</v>
      </c>
      <c r="AO8" s="6">
        <v>0</v>
      </c>
      <c r="AP8" s="6">
        <v>0</v>
      </c>
      <c r="AQ8" s="6">
        <v>6</v>
      </c>
      <c r="AR8" s="6">
        <v>15</v>
      </c>
      <c r="AS8" s="6">
        <v>23.4375</v>
      </c>
      <c r="AT8" s="119">
        <v>0</v>
      </c>
      <c r="AU8" s="119">
        <v>0</v>
      </c>
      <c r="AV8" s="119">
        <v>0</v>
      </c>
      <c r="AW8" s="119">
        <v>0</v>
      </c>
      <c r="AX8" s="119">
        <v>0</v>
      </c>
      <c r="AY8" s="6">
        <v>58.333333333333336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53</v>
      </c>
    </row>
    <row r="9" spans="1:355" x14ac:dyDescent="0.35">
      <c r="A9" s="27">
        <v>3</v>
      </c>
      <c r="C9" s="17" t="s">
        <v>133</v>
      </c>
      <c r="D9" s="15">
        <v>110</v>
      </c>
      <c r="E9" s="18">
        <v>0</v>
      </c>
      <c r="F9" s="18">
        <v>0</v>
      </c>
      <c r="G9" s="18">
        <v>3</v>
      </c>
      <c r="H9" s="18">
        <v>74</v>
      </c>
      <c r="I9" s="18">
        <v>33</v>
      </c>
      <c r="J9" s="19">
        <v>60</v>
      </c>
      <c r="K9" s="19">
        <v>0</v>
      </c>
      <c r="L9" s="19">
        <v>0</v>
      </c>
      <c r="M9" s="18">
        <v>0</v>
      </c>
      <c r="N9" s="19">
        <v>0</v>
      </c>
      <c r="O9" s="19">
        <v>6</v>
      </c>
      <c r="P9" s="19">
        <v>100</v>
      </c>
      <c r="Q9" s="19">
        <v>18.095238095238095</v>
      </c>
      <c r="R9" s="18">
        <v>0</v>
      </c>
      <c r="S9" s="19">
        <v>0</v>
      </c>
      <c r="T9" s="18">
        <v>0</v>
      </c>
      <c r="U9" s="19">
        <v>0</v>
      </c>
      <c r="V9" s="18">
        <v>0</v>
      </c>
      <c r="W9" s="19">
        <v>0</v>
      </c>
      <c r="X9" s="19">
        <v>0</v>
      </c>
      <c r="Y9" s="19">
        <v>0</v>
      </c>
      <c r="Z9" s="19">
        <v>32</v>
      </c>
      <c r="AA9" s="19">
        <v>56.000000000000007</v>
      </c>
      <c r="AB9" s="18">
        <v>0</v>
      </c>
      <c r="AC9" s="19">
        <v>0</v>
      </c>
      <c r="AD9" s="19">
        <v>100</v>
      </c>
      <c r="AE9" s="19">
        <v>75</v>
      </c>
      <c r="AF9" s="15">
        <v>0</v>
      </c>
      <c r="AG9" s="19">
        <v>80.821917808219183</v>
      </c>
      <c r="AH9" s="19">
        <v>21.428571428571427</v>
      </c>
      <c r="AI9" s="19">
        <v>57.142857142857139</v>
      </c>
      <c r="AJ9" s="3">
        <v>695</v>
      </c>
      <c r="AK9" s="6">
        <v>0</v>
      </c>
      <c r="AL9" s="6">
        <v>58</v>
      </c>
      <c r="AM9" s="6">
        <v>0</v>
      </c>
      <c r="AN9" s="6">
        <v>12</v>
      </c>
      <c r="AO9" s="6">
        <v>0</v>
      </c>
      <c r="AP9" s="6">
        <v>0</v>
      </c>
      <c r="AQ9" s="6">
        <v>37</v>
      </c>
      <c r="AR9" s="6">
        <v>0</v>
      </c>
      <c r="AS9" s="6">
        <v>0</v>
      </c>
      <c r="AT9" s="119">
        <v>0</v>
      </c>
      <c r="AU9" s="119">
        <v>0</v>
      </c>
      <c r="AV9" s="119">
        <v>0</v>
      </c>
      <c r="AW9" s="119">
        <v>0</v>
      </c>
      <c r="AX9" s="119">
        <v>0</v>
      </c>
      <c r="AY9" s="6">
        <v>19.047619047619047</v>
      </c>
      <c r="AZ9" s="6">
        <v>0</v>
      </c>
      <c r="BA9" s="6">
        <v>0</v>
      </c>
      <c r="BB9" s="6">
        <v>5</v>
      </c>
      <c r="BC9" s="6">
        <v>18</v>
      </c>
      <c r="BD9" s="6">
        <v>16.513761467889911</v>
      </c>
      <c r="BE9" s="6">
        <v>0</v>
      </c>
      <c r="BF9" s="6">
        <v>0</v>
      </c>
      <c r="BG9" s="6">
        <v>4</v>
      </c>
      <c r="BH9" s="6">
        <v>4.8780487804878048</v>
      </c>
      <c r="BI9" s="6">
        <v>13</v>
      </c>
      <c r="BJ9" s="6">
        <v>41.935483870967744</v>
      </c>
      <c r="BK9" s="6">
        <v>74</v>
      </c>
    </row>
    <row r="10" spans="1:355" x14ac:dyDescent="0.35">
      <c r="A10" s="27">
        <v>4</v>
      </c>
      <c r="C10" s="17" t="s">
        <v>136</v>
      </c>
      <c r="D10" s="15">
        <v>36</v>
      </c>
      <c r="E10" s="18">
        <v>0</v>
      </c>
      <c r="F10" s="18">
        <v>0</v>
      </c>
      <c r="G10" s="18">
        <v>4</v>
      </c>
      <c r="H10" s="18">
        <v>28</v>
      </c>
      <c r="I10" s="18">
        <v>3</v>
      </c>
      <c r="J10" s="19">
        <v>61.111111111111114</v>
      </c>
      <c r="K10" s="19">
        <v>0</v>
      </c>
      <c r="L10" s="19">
        <v>0</v>
      </c>
      <c r="M10" s="18">
        <v>0</v>
      </c>
      <c r="N10" s="19">
        <v>0</v>
      </c>
      <c r="O10" s="19">
        <v>0</v>
      </c>
      <c r="P10" s="19">
        <v>0</v>
      </c>
      <c r="Q10" s="19">
        <v>28.047740835464619</v>
      </c>
      <c r="R10" s="18">
        <v>0</v>
      </c>
      <c r="S10" s="19">
        <v>0</v>
      </c>
      <c r="T10" s="18">
        <v>0</v>
      </c>
      <c r="U10" s="19">
        <v>0</v>
      </c>
      <c r="V10" s="18">
        <v>0</v>
      </c>
      <c r="W10" s="19">
        <v>0</v>
      </c>
      <c r="X10" s="19">
        <v>0</v>
      </c>
      <c r="Y10" s="19">
        <v>0</v>
      </c>
      <c r="Z10" s="19">
        <v>47.058823529411761</v>
      </c>
      <c r="AA10" s="19">
        <v>52.941176470588239</v>
      </c>
      <c r="AB10" s="18">
        <v>8</v>
      </c>
      <c r="AC10" s="19">
        <v>30.76923076923077</v>
      </c>
      <c r="AD10" s="19">
        <v>68.75</v>
      </c>
      <c r="AE10" s="19">
        <v>52.631578947368418</v>
      </c>
      <c r="AF10" s="19">
        <v>0</v>
      </c>
      <c r="AG10" s="19">
        <v>64</v>
      </c>
      <c r="AH10" s="19">
        <v>34.615384615384613</v>
      </c>
      <c r="AI10" s="19">
        <v>30.76923076923077</v>
      </c>
      <c r="AJ10" s="3">
        <v>433.33333333333331</v>
      </c>
      <c r="AK10" s="6">
        <v>12</v>
      </c>
      <c r="AL10" s="6">
        <v>20</v>
      </c>
      <c r="AM10" s="6">
        <v>0</v>
      </c>
      <c r="AN10" s="6">
        <v>0</v>
      </c>
      <c r="AO10" s="6">
        <v>0</v>
      </c>
      <c r="AP10" s="6">
        <v>0</v>
      </c>
      <c r="AQ10" s="6">
        <v>6</v>
      </c>
      <c r="AR10" s="6">
        <v>3</v>
      </c>
      <c r="AS10" s="6">
        <v>8.3333333333333321</v>
      </c>
      <c r="AT10" s="119">
        <v>0</v>
      </c>
      <c r="AU10" s="119">
        <v>0</v>
      </c>
      <c r="AV10" s="119">
        <v>0</v>
      </c>
      <c r="AW10" s="119">
        <v>0</v>
      </c>
      <c r="AX10" s="119">
        <v>0</v>
      </c>
      <c r="AY10" s="6">
        <v>70.588235294117652</v>
      </c>
      <c r="AZ10" s="6">
        <v>0</v>
      </c>
      <c r="BA10" s="6">
        <v>0</v>
      </c>
      <c r="BB10" s="6">
        <v>0</v>
      </c>
      <c r="BC10" s="6">
        <v>5</v>
      </c>
      <c r="BD10" s="6">
        <v>15.625</v>
      </c>
      <c r="BE10" s="6">
        <v>0</v>
      </c>
      <c r="BF10" s="6">
        <v>0</v>
      </c>
      <c r="BG10" s="6">
        <v>5</v>
      </c>
      <c r="BH10" s="6">
        <v>18.518518518518519</v>
      </c>
      <c r="BI10" s="6">
        <v>0</v>
      </c>
      <c r="BJ10" s="6">
        <v>0</v>
      </c>
      <c r="BK10" s="6">
        <v>28</v>
      </c>
    </row>
    <row r="11" spans="1:355" x14ac:dyDescent="0.35">
      <c r="A11" s="27">
        <v>5</v>
      </c>
      <c r="C11" s="17" t="s">
        <v>16</v>
      </c>
      <c r="D11" s="15">
        <v>54</v>
      </c>
      <c r="E11" s="18">
        <v>0</v>
      </c>
      <c r="F11" s="18">
        <v>0</v>
      </c>
      <c r="G11" s="18">
        <v>5</v>
      </c>
      <c r="H11" s="18">
        <v>42</v>
      </c>
      <c r="I11" s="18">
        <v>8</v>
      </c>
      <c r="J11" s="19">
        <v>51.851851851851848</v>
      </c>
      <c r="K11" s="19">
        <v>0</v>
      </c>
      <c r="L11" s="19">
        <v>0</v>
      </c>
      <c r="M11" s="18">
        <v>0</v>
      </c>
      <c r="N11" s="19">
        <v>0</v>
      </c>
      <c r="O11" s="19">
        <v>5</v>
      </c>
      <c r="P11" s="19">
        <v>100</v>
      </c>
      <c r="Q11" s="19">
        <v>23.469387755102041</v>
      </c>
      <c r="R11" s="18">
        <v>0</v>
      </c>
      <c r="S11" s="19">
        <v>0</v>
      </c>
      <c r="T11" s="18">
        <v>0</v>
      </c>
      <c r="U11" s="19">
        <v>0</v>
      </c>
      <c r="V11" s="18">
        <v>0</v>
      </c>
      <c r="W11" s="19">
        <v>0</v>
      </c>
      <c r="X11" s="19">
        <v>0</v>
      </c>
      <c r="Y11" s="19">
        <v>0</v>
      </c>
      <c r="Z11" s="19">
        <v>13.043478260869565</v>
      </c>
      <c r="AA11" s="19">
        <v>60.869565217391312</v>
      </c>
      <c r="AB11" s="18">
        <v>0</v>
      </c>
      <c r="AC11" s="19">
        <v>0</v>
      </c>
      <c r="AD11" s="19">
        <v>83.333333333333343</v>
      </c>
      <c r="AE11" s="19">
        <v>69.565217391304344</v>
      </c>
      <c r="AF11" s="19">
        <v>0</v>
      </c>
      <c r="AG11" s="19">
        <v>76.31578947368422</v>
      </c>
      <c r="AH11" s="19">
        <v>27.27272727272727</v>
      </c>
      <c r="AI11" s="19">
        <v>39.393939393939391</v>
      </c>
      <c r="AJ11" s="3">
        <v>880</v>
      </c>
      <c r="AK11" s="6">
        <v>20</v>
      </c>
      <c r="AL11" s="6">
        <v>4</v>
      </c>
      <c r="AM11" s="6">
        <v>0</v>
      </c>
      <c r="AN11" s="6">
        <v>0</v>
      </c>
      <c r="AO11" s="6">
        <v>0</v>
      </c>
      <c r="AP11" s="6">
        <v>0</v>
      </c>
      <c r="AQ11" s="6">
        <v>21</v>
      </c>
      <c r="AR11" s="6">
        <v>6</v>
      </c>
      <c r="AS11" s="6">
        <v>11.111111111111111</v>
      </c>
      <c r="AT11" s="119">
        <v>0</v>
      </c>
      <c r="AU11" s="119">
        <v>0</v>
      </c>
      <c r="AV11" s="119">
        <v>0</v>
      </c>
      <c r="AW11" s="119">
        <v>0</v>
      </c>
      <c r="AX11" s="119">
        <v>0</v>
      </c>
      <c r="AY11" s="6">
        <v>41.17647058823529</v>
      </c>
      <c r="AZ11" s="6">
        <v>0</v>
      </c>
      <c r="BA11" s="6">
        <v>0</v>
      </c>
      <c r="BB11" s="6">
        <v>0</v>
      </c>
      <c r="BC11" s="6">
        <v>8</v>
      </c>
      <c r="BD11" s="6">
        <v>16.666666666666664</v>
      </c>
      <c r="BE11" s="6">
        <v>0</v>
      </c>
      <c r="BF11" s="6">
        <v>0</v>
      </c>
      <c r="BG11" s="6">
        <v>8</v>
      </c>
      <c r="BH11" s="6">
        <v>15.686274509803921</v>
      </c>
      <c r="BI11" s="6">
        <v>4</v>
      </c>
      <c r="BJ11" s="6">
        <v>100</v>
      </c>
      <c r="BK11" s="6">
        <v>42</v>
      </c>
    </row>
    <row r="12" spans="1:355" x14ac:dyDescent="0.35">
      <c r="A12" s="27">
        <v>6</v>
      </c>
      <c r="C12" s="17" t="s">
        <v>137</v>
      </c>
      <c r="D12" s="15">
        <v>3780</v>
      </c>
      <c r="E12" s="18">
        <v>29</v>
      </c>
      <c r="F12" s="18">
        <v>153</v>
      </c>
      <c r="G12" s="18">
        <v>307</v>
      </c>
      <c r="H12" s="18">
        <v>2848</v>
      </c>
      <c r="I12" s="18">
        <v>471</v>
      </c>
      <c r="J12" s="19">
        <v>55.185185185185183</v>
      </c>
      <c r="K12" s="19">
        <v>112</v>
      </c>
      <c r="L12" s="19">
        <v>6.1776061776061777</v>
      </c>
      <c r="M12" s="18">
        <v>0</v>
      </c>
      <c r="N12" s="19">
        <v>0</v>
      </c>
      <c r="O12" s="19">
        <v>240</v>
      </c>
      <c r="P12" s="19">
        <v>83.333333333333343</v>
      </c>
      <c r="Q12" s="19">
        <v>20.166666666666664</v>
      </c>
      <c r="R12" s="18">
        <v>21</v>
      </c>
      <c r="S12" s="19">
        <v>12.962962962962962</v>
      </c>
      <c r="T12" s="18">
        <v>10</v>
      </c>
      <c r="U12" s="19">
        <v>9.8039215686274517</v>
      </c>
      <c r="V12" s="18">
        <v>3</v>
      </c>
      <c r="W12" s="19">
        <v>6.666666666666667</v>
      </c>
      <c r="X12" s="19">
        <v>13</v>
      </c>
      <c r="Y12" s="19">
        <v>8.8435374149659864</v>
      </c>
      <c r="Z12" s="19">
        <v>13.721918639951427</v>
      </c>
      <c r="AA12" s="19">
        <v>71.827565270188217</v>
      </c>
      <c r="AB12" s="18">
        <v>143</v>
      </c>
      <c r="AC12" s="19">
        <v>6.2719298245614032</v>
      </c>
      <c r="AD12" s="19">
        <v>79.7489539748954</v>
      </c>
      <c r="AE12" s="19">
        <v>67.384615384615387</v>
      </c>
      <c r="AF12" s="19">
        <v>50.993377483443716</v>
      </c>
      <c r="AG12" s="19">
        <v>75.503626107977439</v>
      </c>
      <c r="AH12" s="19">
        <v>25.048076923076923</v>
      </c>
      <c r="AI12" s="19">
        <v>48.846153846153847</v>
      </c>
      <c r="AJ12" s="3">
        <v>609.18727915194347</v>
      </c>
      <c r="AK12" s="6">
        <v>340</v>
      </c>
      <c r="AL12" s="6">
        <v>477</v>
      </c>
      <c r="AM12" s="6">
        <v>0</v>
      </c>
      <c r="AN12" s="6">
        <v>3</v>
      </c>
      <c r="AO12" s="6">
        <v>0</v>
      </c>
      <c r="AP12" s="6">
        <v>3</v>
      </c>
      <c r="AQ12" s="6">
        <v>2847</v>
      </c>
      <c r="AR12" s="6">
        <v>564</v>
      </c>
      <c r="AS12" s="6">
        <v>14.920634920634921</v>
      </c>
      <c r="AT12" s="119">
        <v>0</v>
      </c>
      <c r="AU12" s="119">
        <v>0</v>
      </c>
      <c r="AV12" s="119">
        <v>0</v>
      </c>
      <c r="AW12" s="119">
        <v>0</v>
      </c>
      <c r="AX12" s="119">
        <v>0</v>
      </c>
      <c r="AY12" s="6">
        <v>14.845637583892618</v>
      </c>
      <c r="AZ12" s="6">
        <v>9</v>
      </c>
      <c r="BA12" s="6">
        <v>0.5325443786982248</v>
      </c>
      <c r="BB12" s="6">
        <v>44</v>
      </c>
      <c r="BC12" s="6">
        <v>1151</v>
      </c>
      <c r="BD12" s="6">
        <v>30.546709129511679</v>
      </c>
      <c r="BE12" s="6">
        <v>53</v>
      </c>
      <c r="BF12" s="6">
        <v>17.491749174917494</v>
      </c>
      <c r="BG12" s="6">
        <v>786</v>
      </c>
      <c r="BH12" s="6">
        <v>25.079770261646456</v>
      </c>
      <c r="BI12" s="6">
        <v>344</v>
      </c>
      <c r="BJ12" s="6">
        <v>73.347547974413658</v>
      </c>
      <c r="BK12" s="6">
        <v>2848</v>
      </c>
    </row>
    <row r="13" spans="1:355" x14ac:dyDescent="0.35">
      <c r="A13" s="27">
        <v>7</v>
      </c>
      <c r="C13" s="17" t="s">
        <v>2</v>
      </c>
      <c r="D13" s="15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9">
        <v>0</v>
      </c>
      <c r="K13" s="19">
        <v>0</v>
      </c>
      <c r="L13" s="19">
        <v>0</v>
      </c>
      <c r="M13" s="18">
        <v>0</v>
      </c>
      <c r="N13" s="19">
        <v>0</v>
      </c>
      <c r="O13" s="19">
        <v>0</v>
      </c>
      <c r="P13" s="19">
        <v>0</v>
      </c>
      <c r="Q13" s="19">
        <v>11.965811965811966</v>
      </c>
      <c r="R13" s="18">
        <v>0</v>
      </c>
      <c r="S13" s="19">
        <v>0</v>
      </c>
      <c r="T13" s="18">
        <v>0</v>
      </c>
      <c r="U13" s="19">
        <v>0</v>
      </c>
      <c r="V13" s="18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8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3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119">
        <v>0</v>
      </c>
      <c r="AU13" s="119">
        <v>0</v>
      </c>
      <c r="AV13" s="119">
        <v>0</v>
      </c>
      <c r="AW13" s="119">
        <v>0</v>
      </c>
      <c r="AX13" s="119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</row>
    <row r="14" spans="1:355" x14ac:dyDescent="0.35">
      <c r="A14" s="27">
        <v>8</v>
      </c>
      <c r="C14" s="17" t="s">
        <v>6</v>
      </c>
      <c r="D14" s="15">
        <v>362</v>
      </c>
      <c r="E14" s="18">
        <v>0</v>
      </c>
      <c r="F14" s="18">
        <v>0</v>
      </c>
      <c r="G14" s="18">
        <v>4</v>
      </c>
      <c r="H14" s="18">
        <v>139</v>
      </c>
      <c r="I14" s="18">
        <v>220</v>
      </c>
      <c r="J14" s="19">
        <v>54.972375690607734</v>
      </c>
      <c r="K14" s="19">
        <v>0</v>
      </c>
      <c r="L14" s="19">
        <v>0</v>
      </c>
      <c r="M14" s="18">
        <v>0</v>
      </c>
      <c r="N14" s="19">
        <v>0</v>
      </c>
      <c r="O14" s="19">
        <v>29</v>
      </c>
      <c r="P14" s="19">
        <v>75.862068965517238</v>
      </c>
      <c r="Q14" s="19">
        <v>12.946428571428573</v>
      </c>
      <c r="R14" s="18">
        <v>0</v>
      </c>
      <c r="S14" s="19">
        <v>0</v>
      </c>
      <c r="T14" s="18">
        <v>0</v>
      </c>
      <c r="U14" s="19">
        <v>0</v>
      </c>
      <c r="V14" s="18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100</v>
      </c>
      <c r="AB14" s="18">
        <v>7</v>
      </c>
      <c r="AC14" s="19">
        <v>6.3636363636363633</v>
      </c>
      <c r="AD14" s="19">
        <v>72.881355932203391</v>
      </c>
      <c r="AE14" s="19">
        <v>75.949367088607602</v>
      </c>
      <c r="AF14" s="19">
        <v>0</v>
      </c>
      <c r="AG14" s="19">
        <v>75.177304964539005</v>
      </c>
      <c r="AH14" s="19">
        <v>30.303030303030305</v>
      </c>
      <c r="AI14" s="19">
        <v>36.363636363636367</v>
      </c>
      <c r="AJ14" s="3">
        <v>415.21739130434781</v>
      </c>
      <c r="AK14" s="6">
        <v>0</v>
      </c>
      <c r="AL14" s="6">
        <v>311</v>
      </c>
      <c r="AM14" s="6">
        <v>0</v>
      </c>
      <c r="AN14" s="6">
        <v>0</v>
      </c>
      <c r="AO14" s="6">
        <v>0</v>
      </c>
      <c r="AP14" s="6">
        <v>0</v>
      </c>
      <c r="AQ14" s="6">
        <v>38</v>
      </c>
      <c r="AR14" s="6">
        <v>0</v>
      </c>
      <c r="AS14" s="6">
        <v>0</v>
      </c>
      <c r="AT14" s="119">
        <v>0</v>
      </c>
      <c r="AU14" s="119">
        <v>0</v>
      </c>
      <c r="AV14" s="119">
        <v>0</v>
      </c>
      <c r="AW14" s="119">
        <v>0</v>
      </c>
      <c r="AX14" s="119">
        <v>0</v>
      </c>
      <c r="AY14" s="6">
        <v>5.8139534883720927</v>
      </c>
      <c r="AZ14" s="6">
        <v>0</v>
      </c>
      <c r="BA14" s="6">
        <v>0</v>
      </c>
      <c r="BB14" s="6">
        <v>60</v>
      </c>
      <c r="BC14" s="6">
        <v>35</v>
      </c>
      <c r="BD14" s="6">
        <v>9.6952908587257625</v>
      </c>
      <c r="BE14" s="6">
        <v>0</v>
      </c>
      <c r="BF14" s="6">
        <v>0</v>
      </c>
      <c r="BG14" s="6">
        <v>0</v>
      </c>
      <c r="BH14" s="6">
        <v>0</v>
      </c>
      <c r="BI14" s="6">
        <v>37</v>
      </c>
      <c r="BJ14" s="6">
        <v>16.371681415929203</v>
      </c>
      <c r="BK14" s="6">
        <v>139</v>
      </c>
    </row>
    <row r="15" spans="1:355" x14ac:dyDescent="0.35">
      <c r="A15" s="27">
        <v>9</v>
      </c>
      <c r="C15" s="17" t="s">
        <v>10</v>
      </c>
      <c r="D15" s="15">
        <v>245</v>
      </c>
      <c r="E15" s="18">
        <v>0</v>
      </c>
      <c r="F15" s="18">
        <v>7</v>
      </c>
      <c r="G15" s="18">
        <v>9</v>
      </c>
      <c r="H15" s="18">
        <v>103</v>
      </c>
      <c r="I15" s="18">
        <v>129</v>
      </c>
      <c r="J15" s="19">
        <v>46.530612244897959</v>
      </c>
      <c r="K15" s="19">
        <v>10</v>
      </c>
      <c r="L15" s="19">
        <v>19.230769230769234</v>
      </c>
      <c r="M15" s="18">
        <v>0</v>
      </c>
      <c r="N15" s="19">
        <v>0</v>
      </c>
      <c r="O15" s="19">
        <v>21</v>
      </c>
      <c r="P15" s="19">
        <v>80.952380952380949</v>
      </c>
      <c r="Q15" s="19">
        <v>22.36024844720497</v>
      </c>
      <c r="R15" s="18">
        <v>0</v>
      </c>
      <c r="S15" s="19">
        <v>0</v>
      </c>
      <c r="T15" s="18">
        <v>4</v>
      </c>
      <c r="U15" s="19">
        <v>100</v>
      </c>
      <c r="V15" s="18">
        <v>0</v>
      </c>
      <c r="W15" s="19">
        <v>0</v>
      </c>
      <c r="X15" s="18">
        <v>4</v>
      </c>
      <c r="Y15" s="19">
        <v>100</v>
      </c>
      <c r="Z15" s="19">
        <v>19.565217391304348</v>
      </c>
      <c r="AA15" s="19">
        <v>80.434782608695656</v>
      </c>
      <c r="AB15" s="18">
        <v>7</v>
      </c>
      <c r="AC15" s="19">
        <v>7.608695652173914</v>
      </c>
      <c r="AD15" s="19">
        <v>90</v>
      </c>
      <c r="AE15" s="19">
        <v>65.306122448979593</v>
      </c>
      <c r="AF15" s="19">
        <v>53.333333333333336</v>
      </c>
      <c r="AG15" s="19">
        <v>74.444444444444443</v>
      </c>
      <c r="AH15" s="19">
        <v>0</v>
      </c>
      <c r="AI15" s="19">
        <v>68.493150684931507</v>
      </c>
      <c r="AJ15" s="3">
        <v>716.66666666666663</v>
      </c>
      <c r="AK15" s="6">
        <v>0</v>
      </c>
      <c r="AL15" s="6">
        <v>185</v>
      </c>
      <c r="AM15" s="6">
        <v>0</v>
      </c>
      <c r="AN15" s="6">
        <v>25</v>
      </c>
      <c r="AO15" s="6">
        <v>0</v>
      </c>
      <c r="AP15" s="6">
        <v>0</v>
      </c>
      <c r="AQ15" s="6">
        <v>20</v>
      </c>
      <c r="AR15" s="6">
        <v>18</v>
      </c>
      <c r="AS15" s="6">
        <v>7.3469387755102051</v>
      </c>
      <c r="AT15" s="119">
        <v>0</v>
      </c>
      <c r="AU15" s="119">
        <v>0</v>
      </c>
      <c r="AV15" s="119">
        <v>0</v>
      </c>
      <c r="AW15" s="119">
        <v>0</v>
      </c>
      <c r="AX15" s="119">
        <v>0</v>
      </c>
      <c r="AY15" s="6">
        <v>21.940928270042196</v>
      </c>
      <c r="AZ15" s="6">
        <v>6</v>
      </c>
      <c r="BA15" s="6">
        <v>12.244897959183673</v>
      </c>
      <c r="BB15" s="6">
        <v>26</v>
      </c>
      <c r="BC15" s="6">
        <v>12</v>
      </c>
      <c r="BD15" s="6">
        <v>5.0420168067226889</v>
      </c>
      <c r="BE15" s="6">
        <v>0</v>
      </c>
      <c r="BF15" s="6">
        <v>0</v>
      </c>
      <c r="BG15" s="6">
        <v>3</v>
      </c>
      <c r="BH15" s="6">
        <v>2.6548672566371683</v>
      </c>
      <c r="BI15" s="6">
        <v>10</v>
      </c>
      <c r="BJ15" s="6">
        <v>7.9365079365079358</v>
      </c>
      <c r="BK15" s="6">
        <v>103</v>
      </c>
    </row>
    <row r="16" spans="1:355" x14ac:dyDescent="0.35">
      <c r="A16" s="27">
        <v>10</v>
      </c>
      <c r="C16" s="17" t="s">
        <v>272</v>
      </c>
      <c r="D16" s="15">
        <v>55</v>
      </c>
      <c r="E16" s="18">
        <v>0</v>
      </c>
      <c r="F16" s="18">
        <v>13</v>
      </c>
      <c r="G16" s="18">
        <v>14</v>
      </c>
      <c r="H16" s="18">
        <v>32</v>
      </c>
      <c r="I16" s="18">
        <v>0</v>
      </c>
      <c r="J16" s="19">
        <v>50.909090909090907</v>
      </c>
      <c r="K16" s="19">
        <v>0</v>
      </c>
      <c r="L16" s="19">
        <v>0</v>
      </c>
      <c r="M16" s="18">
        <v>0</v>
      </c>
      <c r="N16" s="19">
        <v>0</v>
      </c>
      <c r="O16" s="19">
        <v>6</v>
      </c>
      <c r="P16" s="19">
        <v>100</v>
      </c>
      <c r="Q16" s="19">
        <v>20</v>
      </c>
      <c r="R16" s="18">
        <v>0</v>
      </c>
      <c r="S16" s="19">
        <v>0</v>
      </c>
      <c r="T16" s="18">
        <v>0</v>
      </c>
      <c r="U16" s="19">
        <v>0</v>
      </c>
      <c r="V16" s="18">
        <v>0</v>
      </c>
      <c r="W16" s="19">
        <v>0</v>
      </c>
      <c r="X16" s="19">
        <v>0</v>
      </c>
      <c r="Y16" s="19">
        <v>0</v>
      </c>
      <c r="Z16" s="19">
        <v>63.636363636363633</v>
      </c>
      <c r="AA16" s="19">
        <v>0</v>
      </c>
      <c r="AB16" s="18">
        <v>0</v>
      </c>
      <c r="AC16" s="19">
        <v>0</v>
      </c>
      <c r="AD16" s="19">
        <v>76.923076923076934</v>
      </c>
      <c r="AE16" s="19">
        <v>38.888888888888893</v>
      </c>
      <c r="AF16" s="19">
        <v>0</v>
      </c>
      <c r="AG16" s="19">
        <v>48</v>
      </c>
      <c r="AH16" s="19">
        <v>63.636363636363633</v>
      </c>
      <c r="AI16" s="19">
        <v>0</v>
      </c>
      <c r="AJ16" s="3">
        <v>416.66666666666669</v>
      </c>
      <c r="AK16" s="6">
        <v>0</v>
      </c>
      <c r="AL16" s="6">
        <v>17</v>
      </c>
      <c r="AM16" s="6">
        <v>0</v>
      </c>
      <c r="AN16" s="6">
        <v>39</v>
      </c>
      <c r="AO16" s="6">
        <v>0</v>
      </c>
      <c r="AP16" s="6">
        <v>0</v>
      </c>
      <c r="AQ16" s="6">
        <v>3</v>
      </c>
      <c r="AR16" s="6">
        <v>4</v>
      </c>
      <c r="AS16" s="6">
        <v>7.2727272727272725</v>
      </c>
      <c r="AT16" s="119">
        <v>0</v>
      </c>
      <c r="AU16" s="119">
        <v>0</v>
      </c>
      <c r="AV16" s="119">
        <v>0</v>
      </c>
      <c r="AW16" s="119">
        <v>0</v>
      </c>
      <c r="AX16" s="119">
        <v>0</v>
      </c>
      <c r="AY16" s="6">
        <v>79.166666666666657</v>
      </c>
      <c r="AZ16" s="6">
        <v>0</v>
      </c>
      <c r="BA16" s="6">
        <v>0</v>
      </c>
      <c r="BB16" s="6">
        <v>0</v>
      </c>
      <c r="BC16" s="6">
        <v>6</v>
      </c>
      <c r="BD16" s="6">
        <v>10.526315789473683</v>
      </c>
      <c r="BE16" s="6">
        <v>0</v>
      </c>
      <c r="BF16" s="6">
        <v>0</v>
      </c>
      <c r="BG16" s="6">
        <v>6</v>
      </c>
      <c r="BH16" s="6">
        <v>12.76595744680851</v>
      </c>
      <c r="BI16" s="6">
        <v>0</v>
      </c>
      <c r="BJ16" s="6">
        <v>0</v>
      </c>
      <c r="BK16" s="6">
        <v>32</v>
      </c>
    </row>
    <row r="17" spans="1:63" x14ac:dyDescent="0.35">
      <c r="A17" s="27">
        <v>11</v>
      </c>
      <c r="C17" s="17" t="s">
        <v>1</v>
      </c>
      <c r="D17" s="15">
        <v>95</v>
      </c>
      <c r="E17" s="18">
        <v>0</v>
      </c>
      <c r="F17" s="18">
        <v>0</v>
      </c>
      <c r="G17" s="18">
        <v>8</v>
      </c>
      <c r="H17" s="18">
        <v>66</v>
      </c>
      <c r="I17" s="18">
        <v>23</v>
      </c>
      <c r="J17" s="19">
        <v>44.210526315789473</v>
      </c>
      <c r="K17" s="19">
        <v>3</v>
      </c>
      <c r="L17" s="19">
        <v>9.375</v>
      </c>
      <c r="M17" s="18">
        <v>0</v>
      </c>
      <c r="N17" s="19">
        <v>0</v>
      </c>
      <c r="O17" s="19">
        <v>0</v>
      </c>
      <c r="P17" s="19">
        <v>0</v>
      </c>
      <c r="Q17" s="19">
        <v>23.533519553072626</v>
      </c>
      <c r="R17" s="18">
        <v>0</v>
      </c>
      <c r="S17" s="19">
        <v>0</v>
      </c>
      <c r="T17" s="18">
        <v>0</v>
      </c>
      <c r="U17" s="19">
        <v>0</v>
      </c>
      <c r="V17" s="18">
        <v>0</v>
      </c>
      <c r="W17" s="19">
        <v>0</v>
      </c>
      <c r="X17" s="19">
        <v>0</v>
      </c>
      <c r="Y17" s="19">
        <v>0</v>
      </c>
      <c r="Z17" s="19">
        <v>28.205128205128204</v>
      </c>
      <c r="AA17" s="19">
        <v>58.974358974358978</v>
      </c>
      <c r="AB17" s="18">
        <v>0</v>
      </c>
      <c r="AC17" s="19">
        <v>0</v>
      </c>
      <c r="AD17" s="19">
        <v>89.473684210526315</v>
      </c>
      <c r="AE17" s="19">
        <v>90.625</v>
      </c>
      <c r="AF17" s="19">
        <v>0</v>
      </c>
      <c r="AG17" s="19">
        <v>85.714285714285708</v>
      </c>
      <c r="AH17" s="19">
        <v>11.111111111111111</v>
      </c>
      <c r="AI17" s="19">
        <v>70.370370370370367</v>
      </c>
      <c r="AJ17" s="3">
        <v>1111.1111111111111</v>
      </c>
      <c r="AK17" s="6">
        <v>0</v>
      </c>
      <c r="AL17" s="6">
        <v>32</v>
      </c>
      <c r="AM17" s="6">
        <v>47</v>
      </c>
      <c r="AN17" s="6">
        <v>0</v>
      </c>
      <c r="AO17" s="6">
        <v>0</v>
      </c>
      <c r="AP17" s="6">
        <v>0</v>
      </c>
      <c r="AQ17" s="6">
        <v>16</v>
      </c>
      <c r="AR17" s="6">
        <v>3</v>
      </c>
      <c r="AS17" s="6">
        <v>3.1578947368421053</v>
      </c>
      <c r="AT17" s="119">
        <v>0</v>
      </c>
      <c r="AU17" s="119">
        <v>0</v>
      </c>
      <c r="AV17" s="119">
        <v>0</v>
      </c>
      <c r="AW17" s="119">
        <v>0</v>
      </c>
      <c r="AX17" s="119">
        <v>0</v>
      </c>
      <c r="AY17" s="6">
        <v>24.175824175824175</v>
      </c>
      <c r="AZ17" s="6">
        <v>0</v>
      </c>
      <c r="BA17" s="6">
        <v>0</v>
      </c>
      <c r="BB17" s="6">
        <v>6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66</v>
      </c>
    </row>
    <row r="18" spans="1:63" x14ac:dyDescent="0.35">
      <c r="A18" s="27">
        <v>12</v>
      </c>
      <c r="C18" s="17" t="s">
        <v>7</v>
      </c>
      <c r="D18" s="15">
        <v>1072</v>
      </c>
      <c r="E18" s="18">
        <v>3</v>
      </c>
      <c r="F18" s="18">
        <v>9</v>
      </c>
      <c r="G18" s="18">
        <v>16</v>
      </c>
      <c r="H18" s="18">
        <v>300</v>
      </c>
      <c r="I18" s="18">
        <v>743</v>
      </c>
      <c r="J18" s="19">
        <v>50.18656716417911</v>
      </c>
      <c r="K18" s="19">
        <v>0</v>
      </c>
      <c r="L18" s="19">
        <v>0</v>
      </c>
      <c r="M18" s="18">
        <v>0</v>
      </c>
      <c r="N18" s="19">
        <v>0</v>
      </c>
      <c r="O18" s="19">
        <v>79</v>
      </c>
      <c r="P18" s="19">
        <v>73.417721518987349</v>
      </c>
      <c r="Q18" s="19">
        <v>27.27272727272727</v>
      </c>
      <c r="R18" s="18">
        <v>0</v>
      </c>
      <c r="S18" s="19">
        <v>0</v>
      </c>
      <c r="T18" s="18">
        <v>0</v>
      </c>
      <c r="U18" s="19">
        <v>0</v>
      </c>
      <c r="V18" s="18">
        <v>0</v>
      </c>
      <c r="W18" s="19">
        <v>0</v>
      </c>
      <c r="X18" s="19">
        <v>0</v>
      </c>
      <c r="Y18" s="19">
        <v>0</v>
      </c>
      <c r="Z18" s="19">
        <v>37.777777777777779</v>
      </c>
      <c r="AA18" s="19">
        <v>44.444444444444443</v>
      </c>
      <c r="AB18" s="18">
        <v>15</v>
      </c>
      <c r="AC18" s="19">
        <v>6.4377682403433472</v>
      </c>
      <c r="AD18" s="19">
        <v>72.891566265060234</v>
      </c>
      <c r="AE18" s="19">
        <v>64.179104477611943</v>
      </c>
      <c r="AF18" s="19">
        <v>70</v>
      </c>
      <c r="AG18" s="19">
        <v>69.285714285714278</v>
      </c>
      <c r="AH18" s="19">
        <v>24.770642201834864</v>
      </c>
      <c r="AI18" s="19">
        <v>38.532110091743121</v>
      </c>
      <c r="AJ18" s="3">
        <v>340</v>
      </c>
      <c r="AK18" s="6">
        <v>0</v>
      </c>
      <c r="AL18" s="6">
        <v>975</v>
      </c>
      <c r="AM18" s="6">
        <v>0</v>
      </c>
      <c r="AN18" s="6">
        <v>0</v>
      </c>
      <c r="AO18" s="6">
        <v>0</v>
      </c>
      <c r="AP18" s="6">
        <v>0</v>
      </c>
      <c r="AQ18" s="6">
        <v>81</v>
      </c>
      <c r="AR18" s="6">
        <v>23</v>
      </c>
      <c r="AS18" s="6">
        <v>2.1455223880597014</v>
      </c>
      <c r="AT18" s="119">
        <v>0</v>
      </c>
      <c r="AU18" s="119">
        <v>0</v>
      </c>
      <c r="AV18" s="119">
        <v>0</v>
      </c>
      <c r="AW18" s="119">
        <v>0</v>
      </c>
      <c r="AX18" s="119">
        <v>0</v>
      </c>
      <c r="AY18" s="6">
        <v>11.601150527325025</v>
      </c>
      <c r="AZ18" s="6">
        <v>0</v>
      </c>
      <c r="BA18" s="6">
        <v>0</v>
      </c>
      <c r="BB18" s="6">
        <v>147</v>
      </c>
      <c r="BC18" s="6">
        <v>222</v>
      </c>
      <c r="BD18" s="6">
        <v>20.805998125585752</v>
      </c>
      <c r="BE18" s="6">
        <v>0</v>
      </c>
      <c r="BF18" s="6">
        <v>0</v>
      </c>
      <c r="BG18" s="6">
        <v>12</v>
      </c>
      <c r="BH18" s="6">
        <v>3.8095238095238098</v>
      </c>
      <c r="BI18" s="6">
        <v>208</v>
      </c>
      <c r="BJ18" s="6">
        <v>28.146143437077132</v>
      </c>
      <c r="BK18" s="6">
        <v>300</v>
      </c>
    </row>
    <row r="19" spans="1:63" x14ac:dyDescent="0.35">
      <c r="A19" s="27">
        <v>13</v>
      </c>
      <c r="C19" s="17" t="s">
        <v>273</v>
      </c>
      <c r="D19" s="15">
        <v>516</v>
      </c>
      <c r="E19" s="18">
        <v>17</v>
      </c>
      <c r="F19" s="18">
        <v>41</v>
      </c>
      <c r="G19" s="18">
        <v>24</v>
      </c>
      <c r="H19" s="18">
        <v>358</v>
      </c>
      <c r="I19" s="18">
        <v>90</v>
      </c>
      <c r="J19" s="19">
        <v>55.038759689922479</v>
      </c>
      <c r="K19" s="19">
        <v>9</v>
      </c>
      <c r="L19" s="19">
        <v>4.2452830188679247</v>
      </c>
      <c r="M19" s="18">
        <v>0</v>
      </c>
      <c r="N19" s="19">
        <v>0</v>
      </c>
      <c r="O19" s="19">
        <v>24</v>
      </c>
      <c r="P19" s="19">
        <v>75</v>
      </c>
      <c r="Q19" s="19">
        <v>14.85148514851485</v>
      </c>
      <c r="R19" s="18">
        <v>0</v>
      </c>
      <c r="S19" s="19">
        <v>0</v>
      </c>
      <c r="T19" s="18">
        <v>0</v>
      </c>
      <c r="U19" s="19">
        <v>0</v>
      </c>
      <c r="V19" s="18">
        <v>0</v>
      </c>
      <c r="W19" s="19">
        <v>0</v>
      </c>
      <c r="X19" s="19">
        <v>0</v>
      </c>
      <c r="Y19" s="19">
        <v>0</v>
      </c>
      <c r="Z19" s="19">
        <v>24.03846153846154</v>
      </c>
      <c r="AA19" s="19">
        <v>70.192307692307693</v>
      </c>
      <c r="AB19" s="18">
        <v>16</v>
      </c>
      <c r="AC19" s="19">
        <v>5.4421768707482991</v>
      </c>
      <c r="AD19" s="19">
        <v>79.74683544303798</v>
      </c>
      <c r="AE19" s="19">
        <v>71.212121212121218</v>
      </c>
      <c r="AF19" s="19">
        <v>60</v>
      </c>
      <c r="AG19" s="19">
        <v>77.8125</v>
      </c>
      <c r="AH19" s="19">
        <v>14.539007092198581</v>
      </c>
      <c r="AI19" s="19">
        <v>56.028368794326241</v>
      </c>
      <c r="AJ19" s="3">
        <v>857.69230769230774</v>
      </c>
      <c r="AK19" s="6">
        <v>33</v>
      </c>
      <c r="AL19" s="6">
        <v>184</v>
      </c>
      <c r="AM19" s="6">
        <v>0</v>
      </c>
      <c r="AN19" s="6">
        <v>0</v>
      </c>
      <c r="AO19" s="6">
        <v>0</v>
      </c>
      <c r="AP19" s="6">
        <v>3</v>
      </c>
      <c r="AQ19" s="6">
        <v>283</v>
      </c>
      <c r="AR19" s="6">
        <v>58</v>
      </c>
      <c r="AS19" s="6">
        <v>11.24031007751938</v>
      </c>
      <c r="AT19" s="119">
        <v>0</v>
      </c>
      <c r="AU19" s="119">
        <v>0</v>
      </c>
      <c r="AV19" s="119">
        <v>0</v>
      </c>
      <c r="AW19" s="119">
        <v>0</v>
      </c>
      <c r="AX19" s="119">
        <v>0</v>
      </c>
      <c r="AY19" s="6">
        <v>19.842829076620824</v>
      </c>
      <c r="AZ19" s="6">
        <v>0</v>
      </c>
      <c r="BA19" s="6">
        <v>0</v>
      </c>
      <c r="BB19" s="6">
        <v>15</v>
      </c>
      <c r="BC19" s="6">
        <v>38</v>
      </c>
      <c r="BD19" s="6">
        <v>7.3359073359073363</v>
      </c>
      <c r="BE19" s="6">
        <v>0</v>
      </c>
      <c r="BF19" s="6">
        <v>0</v>
      </c>
      <c r="BG19" s="6">
        <v>16</v>
      </c>
      <c r="BH19" s="6">
        <v>4.1558441558441555</v>
      </c>
      <c r="BI19" s="6">
        <v>16</v>
      </c>
      <c r="BJ19" s="6">
        <v>17.582417582417584</v>
      </c>
      <c r="BK19" s="6">
        <v>358</v>
      </c>
    </row>
    <row r="20" spans="1:63" x14ac:dyDescent="0.35">
      <c r="A20" s="27">
        <v>14</v>
      </c>
      <c r="C20" s="17" t="s">
        <v>23</v>
      </c>
      <c r="D20" s="15">
        <v>2450</v>
      </c>
      <c r="E20" s="18">
        <v>49</v>
      </c>
      <c r="F20" s="18">
        <v>166</v>
      </c>
      <c r="G20" s="18">
        <v>226</v>
      </c>
      <c r="H20" s="18">
        <v>1874</v>
      </c>
      <c r="I20" s="18">
        <v>182</v>
      </c>
      <c r="J20" s="19">
        <v>45.551020408163268</v>
      </c>
      <c r="K20" s="19">
        <v>45</v>
      </c>
      <c r="L20" s="19">
        <v>2.8301886792452833</v>
      </c>
      <c r="M20" s="18">
        <v>0</v>
      </c>
      <c r="N20" s="19">
        <v>0</v>
      </c>
      <c r="O20" s="19">
        <v>37</v>
      </c>
      <c r="P20" s="19">
        <v>83.78378378378379</v>
      </c>
      <c r="Q20" s="19">
        <v>25</v>
      </c>
      <c r="R20" s="18">
        <v>0</v>
      </c>
      <c r="S20" s="19">
        <v>0</v>
      </c>
      <c r="T20" s="18">
        <v>0</v>
      </c>
      <c r="U20" s="19">
        <v>0</v>
      </c>
      <c r="V20" s="18">
        <v>0</v>
      </c>
      <c r="W20" s="19">
        <v>0</v>
      </c>
      <c r="X20" s="19">
        <v>0</v>
      </c>
      <c r="Y20" s="19">
        <v>0</v>
      </c>
      <c r="Z20" s="19">
        <v>11.142061281337048</v>
      </c>
      <c r="AA20" s="19">
        <v>84.470752089136496</v>
      </c>
      <c r="AB20" s="18">
        <v>73</v>
      </c>
      <c r="AC20" s="19">
        <v>3.9502164502164505</v>
      </c>
      <c r="AD20" s="19">
        <v>91.559086395233365</v>
      </c>
      <c r="AE20" s="19">
        <v>81.64705882352942</v>
      </c>
      <c r="AF20" s="19">
        <v>81.390134529147986</v>
      </c>
      <c r="AG20" s="19">
        <v>88.817204301075265</v>
      </c>
      <c r="AH20" s="19">
        <v>18.155619596541786</v>
      </c>
      <c r="AI20" s="19">
        <v>59.020172910662829</v>
      </c>
      <c r="AJ20" s="3">
        <v>1121.4689265536724</v>
      </c>
      <c r="AK20" s="6">
        <v>8</v>
      </c>
      <c r="AL20" s="6">
        <v>550</v>
      </c>
      <c r="AM20" s="6">
        <v>1332</v>
      </c>
      <c r="AN20" s="6">
        <v>75</v>
      </c>
      <c r="AO20" s="6">
        <v>0</v>
      </c>
      <c r="AP20" s="6">
        <v>244</v>
      </c>
      <c r="AQ20" s="6">
        <v>182</v>
      </c>
      <c r="AR20" s="6">
        <v>684</v>
      </c>
      <c r="AS20" s="6">
        <v>27.918367346938776</v>
      </c>
      <c r="AT20" s="119">
        <v>0</v>
      </c>
      <c r="AU20" s="119">
        <v>0</v>
      </c>
      <c r="AV20" s="119">
        <v>0</v>
      </c>
      <c r="AW20" s="119">
        <v>0</v>
      </c>
      <c r="AX20" s="119">
        <v>0</v>
      </c>
      <c r="AY20" s="6">
        <v>43.763037129745513</v>
      </c>
      <c r="AZ20" s="6">
        <v>4</v>
      </c>
      <c r="BA20" s="6">
        <v>0.27472527472527475</v>
      </c>
      <c r="BB20" s="6">
        <v>34</v>
      </c>
      <c r="BC20" s="6">
        <v>41</v>
      </c>
      <c r="BD20" s="6">
        <v>1.6858552631578947</v>
      </c>
      <c r="BE20" s="6">
        <v>0</v>
      </c>
      <c r="BF20" s="6">
        <v>0</v>
      </c>
      <c r="BG20" s="6">
        <v>27</v>
      </c>
      <c r="BH20" s="6">
        <v>1.2863268222963316</v>
      </c>
      <c r="BI20" s="6">
        <v>13</v>
      </c>
      <c r="BJ20" s="6">
        <v>7.2222222222222214</v>
      </c>
      <c r="BK20" s="6">
        <v>1874</v>
      </c>
    </row>
    <row r="21" spans="1:63" x14ac:dyDescent="0.35">
      <c r="A21" s="27">
        <v>15</v>
      </c>
      <c r="C21" s="17" t="s">
        <v>19</v>
      </c>
      <c r="D21" s="15">
        <v>309</v>
      </c>
      <c r="E21" s="18">
        <v>3</v>
      </c>
      <c r="F21" s="18">
        <v>14</v>
      </c>
      <c r="G21" s="18">
        <v>25</v>
      </c>
      <c r="H21" s="18">
        <v>232</v>
      </c>
      <c r="I21" s="18">
        <v>42</v>
      </c>
      <c r="J21" s="19">
        <v>65.048543689320397</v>
      </c>
      <c r="K21" s="19">
        <v>9</v>
      </c>
      <c r="L21" s="19">
        <v>5.5214723926380369</v>
      </c>
      <c r="M21" s="18">
        <v>0</v>
      </c>
      <c r="N21" s="19">
        <v>0</v>
      </c>
      <c r="O21" s="19">
        <v>8</v>
      </c>
      <c r="P21" s="19">
        <v>100</v>
      </c>
      <c r="Q21" s="19">
        <v>14.027149321266968</v>
      </c>
      <c r="R21" s="18">
        <v>0</v>
      </c>
      <c r="S21" s="19">
        <v>0</v>
      </c>
      <c r="T21" s="18">
        <v>0</v>
      </c>
      <c r="U21" s="19">
        <v>0</v>
      </c>
      <c r="V21" s="18">
        <v>0</v>
      </c>
      <c r="W21" s="19">
        <v>0</v>
      </c>
      <c r="X21" s="19">
        <v>0</v>
      </c>
      <c r="Y21" s="19">
        <v>0</v>
      </c>
      <c r="Z21" s="19">
        <v>17.088607594936708</v>
      </c>
      <c r="AA21" s="19">
        <v>73.417721518987349</v>
      </c>
      <c r="AB21" s="18">
        <v>5</v>
      </c>
      <c r="AC21" s="19">
        <v>2.6315789473684208</v>
      </c>
      <c r="AD21" s="19">
        <v>84.93150684931507</v>
      </c>
      <c r="AE21" s="19">
        <v>69.375</v>
      </c>
      <c r="AF21" s="19">
        <v>50</v>
      </c>
      <c r="AG21" s="19">
        <v>77.948717948717956</v>
      </c>
      <c r="AH21" s="19">
        <v>19.774011299435028</v>
      </c>
      <c r="AI21" s="19">
        <v>53.672316384180796</v>
      </c>
      <c r="AJ21" s="3">
        <v>781.25</v>
      </c>
      <c r="AK21" s="6">
        <v>14</v>
      </c>
      <c r="AL21" s="6">
        <v>166</v>
      </c>
      <c r="AM21" s="6">
        <v>13</v>
      </c>
      <c r="AN21" s="6">
        <v>64</v>
      </c>
      <c r="AO21" s="6">
        <v>0</v>
      </c>
      <c r="AP21" s="6">
        <v>0</v>
      </c>
      <c r="AQ21" s="6">
        <v>46</v>
      </c>
      <c r="AR21" s="6">
        <v>50</v>
      </c>
      <c r="AS21" s="6">
        <v>16.181229773462782</v>
      </c>
      <c r="AT21" s="119">
        <v>0</v>
      </c>
      <c r="AU21" s="119">
        <v>0</v>
      </c>
      <c r="AV21" s="119">
        <v>0</v>
      </c>
      <c r="AW21" s="119">
        <v>0</v>
      </c>
      <c r="AX21" s="119">
        <v>0</v>
      </c>
      <c r="AY21" s="6">
        <v>36.754966887417218</v>
      </c>
      <c r="AZ21" s="6">
        <v>0</v>
      </c>
      <c r="BA21" s="6">
        <v>0</v>
      </c>
      <c r="BB21" s="6">
        <v>13</v>
      </c>
      <c r="BC21" s="6">
        <v>28</v>
      </c>
      <c r="BD21" s="6">
        <v>9.0614886731391593</v>
      </c>
      <c r="BE21" s="6">
        <v>0</v>
      </c>
      <c r="BF21" s="6">
        <v>0</v>
      </c>
      <c r="BG21" s="6">
        <v>9</v>
      </c>
      <c r="BH21" s="6">
        <v>3.5573122529644272</v>
      </c>
      <c r="BI21" s="6">
        <v>15</v>
      </c>
      <c r="BJ21" s="6">
        <v>36.585365853658537</v>
      </c>
      <c r="BK21" s="6">
        <v>232</v>
      </c>
    </row>
    <row r="22" spans="1:63" x14ac:dyDescent="0.35">
      <c r="A22" s="27">
        <v>16</v>
      </c>
      <c r="C22" s="17" t="s">
        <v>12</v>
      </c>
      <c r="D22" s="15">
        <v>753</v>
      </c>
      <c r="E22" s="18">
        <v>5</v>
      </c>
      <c r="F22" s="18">
        <v>25</v>
      </c>
      <c r="G22" s="18">
        <v>40</v>
      </c>
      <c r="H22" s="18">
        <v>649</v>
      </c>
      <c r="I22" s="18">
        <v>42</v>
      </c>
      <c r="J22" s="19">
        <v>48.339973439575033</v>
      </c>
      <c r="K22" s="19">
        <v>37</v>
      </c>
      <c r="L22" s="19">
        <v>7.0745697896749515</v>
      </c>
      <c r="M22" s="18">
        <v>0</v>
      </c>
      <c r="N22" s="19">
        <v>0</v>
      </c>
      <c r="O22" s="19">
        <v>23</v>
      </c>
      <c r="P22" s="19">
        <v>78.260869565217391</v>
      </c>
      <c r="Q22" s="19">
        <v>28.640776699029125</v>
      </c>
      <c r="R22" s="18">
        <v>0</v>
      </c>
      <c r="S22" s="19">
        <v>0</v>
      </c>
      <c r="T22" s="18">
        <v>4</v>
      </c>
      <c r="U22" s="19">
        <v>33.333333333333329</v>
      </c>
      <c r="V22" s="18">
        <v>0</v>
      </c>
      <c r="W22" s="19">
        <v>0</v>
      </c>
      <c r="X22" s="19">
        <v>4</v>
      </c>
      <c r="Y22" s="19">
        <v>20</v>
      </c>
      <c r="Z22" s="19">
        <v>11.928429423459244</v>
      </c>
      <c r="AA22" s="19">
        <v>76.739562624254475</v>
      </c>
      <c r="AB22" s="18">
        <v>43</v>
      </c>
      <c r="AC22" s="19">
        <v>7.8467153284671536</v>
      </c>
      <c r="AD22" s="19">
        <v>80.48048048048048</v>
      </c>
      <c r="AE22" s="19">
        <v>73.442622950819668</v>
      </c>
      <c r="AF22" s="19">
        <v>76.041666666666657</v>
      </c>
      <c r="AG22" s="19">
        <v>77.532228360957646</v>
      </c>
      <c r="AH22" s="19">
        <v>17.943548387096776</v>
      </c>
      <c r="AI22" s="19">
        <v>63.911290322580648</v>
      </c>
      <c r="AJ22" s="3">
        <v>975</v>
      </c>
      <c r="AK22" s="6">
        <v>0</v>
      </c>
      <c r="AL22" s="6">
        <v>79</v>
      </c>
      <c r="AM22" s="6">
        <v>0</v>
      </c>
      <c r="AN22" s="6">
        <v>149</v>
      </c>
      <c r="AO22" s="6">
        <v>0</v>
      </c>
      <c r="AP22" s="6">
        <v>85</v>
      </c>
      <c r="AQ22" s="6">
        <v>383</v>
      </c>
      <c r="AR22" s="6">
        <v>117</v>
      </c>
      <c r="AS22" s="6">
        <v>15.53784860557769</v>
      </c>
      <c r="AT22" s="119">
        <v>0</v>
      </c>
      <c r="AU22" s="119">
        <v>0</v>
      </c>
      <c r="AV22" s="119">
        <v>0</v>
      </c>
      <c r="AW22" s="119">
        <v>0</v>
      </c>
      <c r="AX22" s="119">
        <v>0</v>
      </c>
      <c r="AY22" s="6">
        <v>46.802721088435376</v>
      </c>
      <c r="AZ22" s="6">
        <v>0</v>
      </c>
      <c r="BA22" s="6">
        <v>0</v>
      </c>
      <c r="BB22" s="6">
        <v>9</v>
      </c>
      <c r="BC22" s="6">
        <v>68</v>
      </c>
      <c r="BD22" s="6">
        <v>8.9709762532981525</v>
      </c>
      <c r="BE22" s="6">
        <v>0</v>
      </c>
      <c r="BF22" s="6">
        <v>0</v>
      </c>
      <c r="BG22" s="6">
        <v>52</v>
      </c>
      <c r="BH22" s="6">
        <v>7.5691411935953425</v>
      </c>
      <c r="BI22" s="6">
        <v>18</v>
      </c>
      <c r="BJ22" s="6">
        <v>39.130434782608695</v>
      </c>
      <c r="BK22" s="6">
        <v>649</v>
      </c>
    </row>
    <row r="23" spans="1:63" x14ac:dyDescent="0.35">
      <c r="A23" s="27">
        <v>17</v>
      </c>
      <c r="C23" s="17" t="s">
        <v>13</v>
      </c>
      <c r="D23" s="15">
        <v>89</v>
      </c>
      <c r="E23" s="18">
        <v>0</v>
      </c>
      <c r="F23" s="18">
        <v>0</v>
      </c>
      <c r="G23" s="18">
        <v>4</v>
      </c>
      <c r="H23" s="18">
        <v>67</v>
      </c>
      <c r="I23" s="18">
        <v>13</v>
      </c>
      <c r="J23" s="19">
        <v>39.325842696629216</v>
      </c>
      <c r="K23" s="19">
        <v>10</v>
      </c>
      <c r="L23" s="19">
        <v>23.255813953488371</v>
      </c>
      <c r="M23" s="18">
        <v>0</v>
      </c>
      <c r="N23" s="19">
        <v>0</v>
      </c>
      <c r="O23" s="19">
        <v>4</v>
      </c>
      <c r="P23" s="19">
        <v>100</v>
      </c>
      <c r="Q23" s="19">
        <v>18.96551724137931</v>
      </c>
      <c r="R23" s="18">
        <v>0</v>
      </c>
      <c r="S23" s="19">
        <v>0</v>
      </c>
      <c r="T23" s="18">
        <v>0</v>
      </c>
      <c r="U23" s="19">
        <v>0</v>
      </c>
      <c r="V23" s="18">
        <v>0</v>
      </c>
      <c r="W23" s="19">
        <v>0</v>
      </c>
      <c r="X23" s="19">
        <v>0</v>
      </c>
      <c r="Y23" s="19">
        <v>0</v>
      </c>
      <c r="Z23" s="19">
        <v>10.344827586206897</v>
      </c>
      <c r="AA23" s="19">
        <v>65.517241379310349</v>
      </c>
      <c r="AB23" s="18">
        <v>0</v>
      </c>
      <c r="AC23" s="19">
        <v>0</v>
      </c>
      <c r="AD23" s="19">
        <v>61.111111111111114</v>
      </c>
      <c r="AE23" s="19">
        <v>59.259259259259252</v>
      </c>
      <c r="AF23" s="19">
        <v>0</v>
      </c>
      <c r="AG23" s="19">
        <v>58.064516129032263</v>
      </c>
      <c r="AH23" s="19">
        <v>36.111111111111107</v>
      </c>
      <c r="AI23" s="19">
        <v>55.555555555555557</v>
      </c>
      <c r="AJ23" s="3">
        <v>587.5</v>
      </c>
      <c r="AK23" s="6">
        <v>0</v>
      </c>
      <c r="AL23" s="6">
        <v>29</v>
      </c>
      <c r="AM23" s="6">
        <v>0</v>
      </c>
      <c r="AN23" s="6">
        <v>42</v>
      </c>
      <c r="AO23" s="6">
        <v>0</v>
      </c>
      <c r="AP23" s="6">
        <v>0</v>
      </c>
      <c r="AQ23" s="6">
        <v>20</v>
      </c>
      <c r="AR23" s="6">
        <v>3</v>
      </c>
      <c r="AS23" s="6">
        <v>3.3707865168539324</v>
      </c>
      <c r="AT23" s="119">
        <v>0</v>
      </c>
      <c r="AU23" s="119">
        <v>0</v>
      </c>
      <c r="AV23" s="119">
        <v>0</v>
      </c>
      <c r="AW23" s="119">
        <v>0</v>
      </c>
      <c r="AX23" s="119">
        <v>0</v>
      </c>
      <c r="AY23" s="6">
        <v>56.043956043956044</v>
      </c>
      <c r="AZ23" s="6">
        <v>4</v>
      </c>
      <c r="BA23" s="6">
        <v>11.111111111111111</v>
      </c>
      <c r="BB23" s="6">
        <v>0</v>
      </c>
      <c r="BC23" s="6">
        <v>20</v>
      </c>
      <c r="BD23" s="6">
        <v>22.727272727272727</v>
      </c>
      <c r="BE23" s="6">
        <v>0</v>
      </c>
      <c r="BF23" s="6">
        <v>0</v>
      </c>
      <c r="BG23" s="6">
        <v>15</v>
      </c>
      <c r="BH23" s="6">
        <v>20.833333333333336</v>
      </c>
      <c r="BI23" s="6">
        <v>6</v>
      </c>
      <c r="BJ23" s="6">
        <v>40</v>
      </c>
      <c r="BK23" s="6">
        <v>67</v>
      </c>
    </row>
    <row r="24" spans="1:63" x14ac:dyDescent="0.35">
      <c r="A24" s="27">
        <v>18</v>
      </c>
      <c r="C24" s="17" t="s">
        <v>4</v>
      </c>
      <c r="D24" s="15">
        <v>2014</v>
      </c>
      <c r="E24" s="18">
        <v>5</v>
      </c>
      <c r="F24" s="18">
        <v>14</v>
      </c>
      <c r="G24" s="18">
        <v>8</v>
      </c>
      <c r="H24" s="18">
        <v>432</v>
      </c>
      <c r="I24" s="18">
        <v>1568</v>
      </c>
      <c r="J24" s="19">
        <v>49.553128103277061</v>
      </c>
      <c r="K24" s="19">
        <v>3</v>
      </c>
      <c r="L24" s="19">
        <v>2.5210084033613445</v>
      </c>
      <c r="M24" s="18">
        <v>0</v>
      </c>
      <c r="N24" s="19">
        <v>0</v>
      </c>
      <c r="O24" s="19">
        <v>107</v>
      </c>
      <c r="P24" s="19">
        <v>78.504672897196258</v>
      </c>
      <c r="Q24" s="19">
        <v>9.3457943925233646</v>
      </c>
      <c r="R24" s="18">
        <v>0</v>
      </c>
      <c r="S24" s="19">
        <v>0</v>
      </c>
      <c r="T24" s="18">
        <v>0</v>
      </c>
      <c r="U24" s="19">
        <v>0</v>
      </c>
      <c r="V24" s="18">
        <v>0</v>
      </c>
      <c r="W24" s="19">
        <v>0</v>
      </c>
      <c r="X24" s="19">
        <v>0</v>
      </c>
      <c r="Y24" s="19">
        <v>0</v>
      </c>
      <c r="Z24" s="19">
        <v>31.481481481481481</v>
      </c>
      <c r="AA24" s="19">
        <v>43.518518518518519</v>
      </c>
      <c r="AB24" s="18">
        <v>18</v>
      </c>
      <c r="AC24" s="19">
        <v>5.3892215568862278</v>
      </c>
      <c r="AD24" s="19">
        <v>80.168776371308013</v>
      </c>
      <c r="AE24" s="19">
        <v>64.948453608247419</v>
      </c>
      <c r="AF24" s="19">
        <v>78.94736842105263</v>
      </c>
      <c r="AG24" s="19">
        <v>74.320987654320987</v>
      </c>
      <c r="AH24" s="19">
        <v>27.243589743589741</v>
      </c>
      <c r="AI24" s="19">
        <v>42.307692307692307</v>
      </c>
      <c r="AJ24" s="3">
        <v>347.84946236559142</v>
      </c>
      <c r="AK24" s="6">
        <v>4</v>
      </c>
      <c r="AL24" s="6">
        <v>1823</v>
      </c>
      <c r="AM24" s="6">
        <v>0</v>
      </c>
      <c r="AN24" s="6">
        <v>4</v>
      </c>
      <c r="AO24" s="6">
        <v>0</v>
      </c>
      <c r="AP24" s="6">
        <v>0</v>
      </c>
      <c r="AQ24" s="6">
        <v>160</v>
      </c>
      <c r="AR24" s="6">
        <v>18</v>
      </c>
      <c r="AS24" s="6">
        <v>0.89374379344587895</v>
      </c>
      <c r="AT24" s="119">
        <v>0</v>
      </c>
      <c r="AU24" s="119">
        <v>0</v>
      </c>
      <c r="AV24" s="119">
        <v>0</v>
      </c>
      <c r="AW24" s="119">
        <v>0</v>
      </c>
      <c r="AX24" s="119">
        <v>0</v>
      </c>
      <c r="AY24" s="6">
        <v>7.170868347338935</v>
      </c>
      <c r="AZ24" s="6">
        <v>0</v>
      </c>
      <c r="BA24" s="6">
        <v>0</v>
      </c>
      <c r="BB24" s="6">
        <v>324</v>
      </c>
      <c r="BC24" s="6">
        <v>295</v>
      </c>
      <c r="BD24" s="6">
        <v>14.705882352941178</v>
      </c>
      <c r="BE24" s="6">
        <v>0</v>
      </c>
      <c r="BF24" s="6">
        <v>0</v>
      </c>
      <c r="BG24" s="6">
        <v>8</v>
      </c>
      <c r="BH24" s="6">
        <v>1.8223234624145785</v>
      </c>
      <c r="BI24" s="6">
        <v>284</v>
      </c>
      <c r="BJ24" s="6">
        <v>18.193465727098015</v>
      </c>
      <c r="BK24" s="6">
        <v>432</v>
      </c>
    </row>
    <row r="25" spans="1:63" x14ac:dyDescent="0.35">
      <c r="A25" s="27">
        <v>19</v>
      </c>
      <c r="C25" s="17" t="s">
        <v>274</v>
      </c>
      <c r="D25" s="15">
        <v>252</v>
      </c>
      <c r="E25" s="18">
        <v>4</v>
      </c>
      <c r="F25" s="18">
        <v>11</v>
      </c>
      <c r="G25" s="18">
        <v>21</v>
      </c>
      <c r="H25" s="18">
        <v>199</v>
      </c>
      <c r="I25" s="18">
        <v>11</v>
      </c>
      <c r="J25" s="19">
        <v>63.095238095238095</v>
      </c>
      <c r="K25" s="19">
        <v>6</v>
      </c>
      <c r="L25" s="19">
        <v>4.5112781954887211</v>
      </c>
      <c r="M25" s="18">
        <v>0</v>
      </c>
      <c r="N25" s="19">
        <v>0</v>
      </c>
      <c r="O25" s="19">
        <v>5</v>
      </c>
      <c r="P25" s="19">
        <v>100</v>
      </c>
      <c r="Q25" s="19">
        <v>20</v>
      </c>
      <c r="R25" s="18">
        <v>0</v>
      </c>
      <c r="S25" s="19">
        <v>0</v>
      </c>
      <c r="T25" s="18">
        <v>3</v>
      </c>
      <c r="U25" s="19">
        <v>100</v>
      </c>
      <c r="V25" s="18">
        <v>0</v>
      </c>
      <c r="W25" s="19">
        <v>0</v>
      </c>
      <c r="X25" s="19">
        <v>3</v>
      </c>
      <c r="Y25" s="19">
        <v>50</v>
      </c>
      <c r="Z25" s="19">
        <v>24.21875</v>
      </c>
      <c r="AA25" s="19">
        <v>66.40625</v>
      </c>
      <c r="AB25" s="18">
        <v>0</v>
      </c>
      <c r="AC25" s="19">
        <v>0</v>
      </c>
      <c r="AD25" s="19">
        <v>81.25</v>
      </c>
      <c r="AE25" s="19">
        <v>72.8</v>
      </c>
      <c r="AF25" s="19">
        <v>60</v>
      </c>
      <c r="AG25" s="19">
        <v>77.720207253886002</v>
      </c>
      <c r="AH25" s="19">
        <v>24.242424242424242</v>
      </c>
      <c r="AI25" s="19">
        <v>53.939393939393945</v>
      </c>
      <c r="AJ25" s="3">
        <v>707</v>
      </c>
      <c r="AK25" s="6">
        <v>3</v>
      </c>
      <c r="AL25" s="6">
        <v>119</v>
      </c>
      <c r="AM25" s="6">
        <v>0</v>
      </c>
      <c r="AN25" s="6">
        <v>0</v>
      </c>
      <c r="AO25" s="6">
        <v>0</v>
      </c>
      <c r="AP25" s="6">
        <v>0</v>
      </c>
      <c r="AQ25" s="6">
        <v>126</v>
      </c>
      <c r="AR25" s="6">
        <v>12</v>
      </c>
      <c r="AS25" s="6">
        <v>4.7619047619047619</v>
      </c>
      <c r="AT25" s="119">
        <v>0</v>
      </c>
      <c r="AU25" s="119">
        <v>0</v>
      </c>
      <c r="AV25" s="119">
        <v>0</v>
      </c>
      <c r="AW25" s="119">
        <v>0</v>
      </c>
      <c r="AX25" s="119">
        <v>0</v>
      </c>
      <c r="AY25" s="6">
        <v>38.367346938775512</v>
      </c>
      <c r="AZ25" s="6">
        <v>0</v>
      </c>
      <c r="BA25" s="6">
        <v>0</v>
      </c>
      <c r="BB25" s="6">
        <v>0</v>
      </c>
      <c r="BC25" s="6">
        <v>37</v>
      </c>
      <c r="BD25" s="6">
        <v>14.859437751004014</v>
      </c>
      <c r="BE25" s="6">
        <v>0</v>
      </c>
      <c r="BF25" s="6">
        <v>0</v>
      </c>
      <c r="BG25" s="6">
        <v>34</v>
      </c>
      <c r="BH25" s="6">
        <v>15.111111111111111</v>
      </c>
      <c r="BI25" s="6">
        <v>5</v>
      </c>
      <c r="BJ25" s="6">
        <v>38.461538461538467</v>
      </c>
      <c r="BK25" s="6">
        <v>199</v>
      </c>
    </row>
    <row r="26" spans="1:63" x14ac:dyDescent="0.35">
      <c r="A26" s="27">
        <v>20</v>
      </c>
      <c r="C26" s="17" t="s">
        <v>15</v>
      </c>
      <c r="D26" s="15">
        <v>353</v>
      </c>
      <c r="E26" s="18">
        <v>0</v>
      </c>
      <c r="F26" s="18">
        <v>0</v>
      </c>
      <c r="G26" s="18">
        <v>6</v>
      </c>
      <c r="H26" s="18">
        <v>211</v>
      </c>
      <c r="I26" s="18">
        <v>132</v>
      </c>
      <c r="J26" s="19">
        <v>48.725212464589234</v>
      </c>
      <c r="K26" s="19">
        <v>3</v>
      </c>
      <c r="L26" s="19">
        <v>5.8823529411764701</v>
      </c>
      <c r="M26" s="18">
        <v>0</v>
      </c>
      <c r="N26" s="19">
        <v>0</v>
      </c>
      <c r="O26" s="19">
        <v>27</v>
      </c>
      <c r="P26" s="19">
        <v>100</v>
      </c>
      <c r="Q26" s="19">
        <v>17.820324005891017</v>
      </c>
      <c r="R26" s="18">
        <v>0</v>
      </c>
      <c r="S26" s="19">
        <v>0</v>
      </c>
      <c r="T26" s="18">
        <v>0</v>
      </c>
      <c r="U26" s="19">
        <v>0</v>
      </c>
      <c r="V26" s="18">
        <v>0</v>
      </c>
      <c r="W26" s="19">
        <v>0</v>
      </c>
      <c r="X26" s="18">
        <v>0</v>
      </c>
      <c r="Y26" s="19">
        <v>0</v>
      </c>
      <c r="Z26" s="19">
        <v>12.5</v>
      </c>
      <c r="AA26" s="19">
        <v>45.833333333333329</v>
      </c>
      <c r="AB26" s="18">
        <v>13</v>
      </c>
      <c r="AC26" s="19">
        <v>9.6296296296296298</v>
      </c>
      <c r="AD26" s="19">
        <v>65.714285714285708</v>
      </c>
      <c r="AE26" s="19">
        <v>48.18181818181818</v>
      </c>
      <c r="AF26" s="19">
        <v>100</v>
      </c>
      <c r="AG26" s="19">
        <v>56.185567010309278</v>
      </c>
      <c r="AH26" s="19">
        <v>20.353982300884958</v>
      </c>
      <c r="AI26" s="19">
        <v>40.707964601769916</v>
      </c>
      <c r="AJ26" s="3">
        <v>359.09090909090912</v>
      </c>
      <c r="AK26" s="6">
        <v>0</v>
      </c>
      <c r="AL26" s="6">
        <v>222</v>
      </c>
      <c r="AM26" s="6">
        <v>0</v>
      </c>
      <c r="AN26" s="6">
        <v>96</v>
      </c>
      <c r="AO26" s="6">
        <v>0</v>
      </c>
      <c r="AP26" s="6">
        <v>4</v>
      </c>
      <c r="AQ26" s="6">
        <v>11</v>
      </c>
      <c r="AR26" s="6">
        <v>6</v>
      </c>
      <c r="AS26" s="6">
        <v>1.6997167138810201</v>
      </c>
      <c r="AT26" s="119">
        <v>0</v>
      </c>
      <c r="AU26" s="119">
        <v>0</v>
      </c>
      <c r="AV26" s="119">
        <v>0</v>
      </c>
      <c r="AW26" s="119">
        <v>0</v>
      </c>
      <c r="AX26" s="119">
        <v>0</v>
      </c>
      <c r="AY26" s="6">
        <v>25.872093023255815</v>
      </c>
      <c r="AZ26" s="6">
        <v>0</v>
      </c>
      <c r="BA26" s="6">
        <v>0</v>
      </c>
      <c r="BB26" s="6">
        <v>13</v>
      </c>
      <c r="BC26" s="6">
        <v>65</v>
      </c>
      <c r="BD26" s="6">
        <v>18.895348837209301</v>
      </c>
      <c r="BE26" s="6">
        <v>0</v>
      </c>
      <c r="BF26" s="6">
        <v>0</v>
      </c>
      <c r="BG26" s="6">
        <v>15</v>
      </c>
      <c r="BH26" s="6">
        <v>6.9767441860465116</v>
      </c>
      <c r="BI26" s="6">
        <v>51</v>
      </c>
      <c r="BJ26" s="6">
        <v>39.84375</v>
      </c>
      <c r="BK26" s="6">
        <v>211</v>
      </c>
    </row>
    <row r="27" spans="1:63" x14ac:dyDescent="0.35">
      <c r="A27" s="27">
        <v>21</v>
      </c>
      <c r="C27" s="17" t="s">
        <v>134</v>
      </c>
      <c r="D27" s="15">
        <v>1159</v>
      </c>
      <c r="E27" s="18">
        <v>17</v>
      </c>
      <c r="F27" s="18">
        <v>51</v>
      </c>
      <c r="G27" s="18">
        <v>79</v>
      </c>
      <c r="H27" s="18">
        <v>780</v>
      </c>
      <c r="I27" s="18">
        <v>253</v>
      </c>
      <c r="J27" s="19">
        <v>55.910267471958583</v>
      </c>
      <c r="K27" s="19">
        <v>14</v>
      </c>
      <c r="L27" s="19">
        <v>2.9723991507431</v>
      </c>
      <c r="M27" s="18">
        <v>0</v>
      </c>
      <c r="N27" s="19">
        <v>0</v>
      </c>
      <c r="O27" s="19">
        <v>44</v>
      </c>
      <c r="P27" s="19">
        <v>70.454545454545453</v>
      </c>
      <c r="Q27" s="19">
        <v>9.0909090909090917</v>
      </c>
      <c r="R27" s="18">
        <v>6</v>
      </c>
      <c r="S27" s="19">
        <v>11.320754716981133</v>
      </c>
      <c r="T27" s="18">
        <v>0</v>
      </c>
      <c r="U27" s="19">
        <v>0</v>
      </c>
      <c r="V27" s="18">
        <v>0</v>
      </c>
      <c r="W27" s="19">
        <v>0</v>
      </c>
      <c r="X27" s="19">
        <v>0</v>
      </c>
      <c r="Y27" s="19">
        <v>0</v>
      </c>
      <c r="Z27" s="19">
        <v>28.000000000000004</v>
      </c>
      <c r="AA27" s="19">
        <v>66</v>
      </c>
      <c r="AB27" s="18">
        <v>3</v>
      </c>
      <c r="AC27" s="19">
        <v>1.8181818181818181</v>
      </c>
      <c r="AD27" s="19">
        <v>80.198019801980209</v>
      </c>
      <c r="AE27" s="19">
        <v>73.873873873873876</v>
      </c>
      <c r="AF27" s="19">
        <v>0</v>
      </c>
      <c r="AG27" s="19">
        <v>75.480769230769226</v>
      </c>
      <c r="AH27" s="19">
        <v>30.864197530864196</v>
      </c>
      <c r="AI27" s="19">
        <v>37.037037037037038</v>
      </c>
      <c r="AJ27" s="3">
        <v>942.22222222222217</v>
      </c>
      <c r="AK27" s="6">
        <v>270</v>
      </c>
      <c r="AL27" s="6">
        <v>411</v>
      </c>
      <c r="AM27" s="6">
        <v>42</v>
      </c>
      <c r="AN27" s="6">
        <v>45</v>
      </c>
      <c r="AO27" s="6">
        <v>0</v>
      </c>
      <c r="AP27" s="6">
        <v>31</v>
      </c>
      <c r="AQ27" s="6">
        <v>348</v>
      </c>
      <c r="AR27" s="6">
        <v>124</v>
      </c>
      <c r="AS27" s="6">
        <v>10.698878343399482</v>
      </c>
      <c r="AT27" s="119">
        <v>0</v>
      </c>
      <c r="AU27" s="119">
        <v>0</v>
      </c>
      <c r="AV27" s="119">
        <v>0</v>
      </c>
      <c r="AW27" s="119">
        <v>0</v>
      </c>
      <c r="AX27" s="119">
        <v>0</v>
      </c>
      <c r="AY27" s="6">
        <v>12.311557788944723</v>
      </c>
      <c r="AZ27" s="6">
        <v>3</v>
      </c>
      <c r="BA27" s="6">
        <v>0.69767441860465118</v>
      </c>
      <c r="BB27" s="6">
        <v>51</v>
      </c>
      <c r="BC27" s="6">
        <v>60</v>
      </c>
      <c r="BD27" s="6">
        <v>5.2083333333333339</v>
      </c>
      <c r="BE27" s="6">
        <v>5</v>
      </c>
      <c r="BF27" s="6">
        <v>6.666666666666667</v>
      </c>
      <c r="BG27" s="6">
        <v>49</v>
      </c>
      <c r="BH27" s="6">
        <v>5.730994152046784</v>
      </c>
      <c r="BI27" s="6">
        <v>10</v>
      </c>
      <c r="BJ27" s="6">
        <v>3.9525691699604746</v>
      </c>
      <c r="BK27" s="6">
        <v>780</v>
      </c>
    </row>
    <row r="28" spans="1:63" x14ac:dyDescent="0.35">
      <c r="A28" s="27">
        <v>22</v>
      </c>
      <c r="C28" s="17" t="s">
        <v>20</v>
      </c>
      <c r="D28" s="15">
        <v>141</v>
      </c>
      <c r="E28" s="18">
        <v>0</v>
      </c>
      <c r="F28" s="18">
        <v>0</v>
      </c>
      <c r="G28" s="18">
        <v>13</v>
      </c>
      <c r="H28" s="18">
        <v>92</v>
      </c>
      <c r="I28" s="18">
        <v>40</v>
      </c>
      <c r="J28" s="19">
        <v>58.156028368794324</v>
      </c>
      <c r="K28" s="19">
        <v>7</v>
      </c>
      <c r="L28" s="19">
        <v>14.000000000000002</v>
      </c>
      <c r="M28" s="18">
        <v>0</v>
      </c>
      <c r="N28" s="19">
        <v>0</v>
      </c>
      <c r="O28" s="19">
        <v>10</v>
      </c>
      <c r="P28" s="19">
        <v>60</v>
      </c>
      <c r="Q28" s="19">
        <v>35</v>
      </c>
      <c r="R28" s="18">
        <v>0</v>
      </c>
      <c r="S28" s="19">
        <v>0</v>
      </c>
      <c r="T28" s="18">
        <v>6</v>
      </c>
      <c r="U28" s="19">
        <v>26.086956521739129</v>
      </c>
      <c r="V28" s="18">
        <v>0</v>
      </c>
      <c r="W28" s="19">
        <v>0</v>
      </c>
      <c r="X28" s="18">
        <v>6</v>
      </c>
      <c r="Y28" s="19">
        <v>12</v>
      </c>
      <c r="Z28" s="19">
        <v>14.087759815242496</v>
      </c>
      <c r="AA28" s="19">
        <v>72.286374133949195</v>
      </c>
      <c r="AB28" s="18">
        <v>38</v>
      </c>
      <c r="AC28" s="19">
        <v>5.5718475073313778</v>
      </c>
      <c r="AD28" s="19">
        <v>80</v>
      </c>
      <c r="AE28" s="19">
        <v>77.702702702702695</v>
      </c>
      <c r="AF28" s="19">
        <v>62.68656716417911</v>
      </c>
      <c r="AG28" s="19">
        <v>80.253878702397742</v>
      </c>
      <c r="AH28" s="19">
        <v>16.031746031746032</v>
      </c>
      <c r="AI28" s="19">
        <v>57.777777777777771</v>
      </c>
      <c r="AJ28" s="3">
        <v>671.42857142857144</v>
      </c>
      <c r="AK28" s="6">
        <v>0</v>
      </c>
      <c r="AL28" s="6">
        <v>85</v>
      </c>
      <c r="AM28" s="6">
        <v>35</v>
      </c>
      <c r="AN28" s="6">
        <v>8</v>
      </c>
      <c r="AO28" s="6">
        <v>0</v>
      </c>
      <c r="AP28" s="6">
        <v>0</v>
      </c>
      <c r="AQ28" s="6">
        <v>13</v>
      </c>
      <c r="AR28" s="6">
        <v>7</v>
      </c>
      <c r="AS28" s="6">
        <v>4.9645390070921991</v>
      </c>
      <c r="AT28" s="119">
        <v>0</v>
      </c>
      <c r="AU28" s="119">
        <v>0</v>
      </c>
      <c r="AV28" s="119">
        <v>0</v>
      </c>
      <c r="AW28" s="119">
        <v>0</v>
      </c>
      <c r="AX28" s="119">
        <v>0</v>
      </c>
      <c r="AY28" s="6">
        <v>21.334503950834065</v>
      </c>
      <c r="AZ28" s="6">
        <v>0</v>
      </c>
      <c r="BA28" s="6">
        <v>0</v>
      </c>
      <c r="BB28" s="6">
        <v>11</v>
      </c>
      <c r="BC28" s="6">
        <v>3</v>
      </c>
      <c r="BD28" s="6">
        <v>2.083333333333333</v>
      </c>
      <c r="BE28" s="6">
        <v>0</v>
      </c>
      <c r="BF28" s="6">
        <v>0</v>
      </c>
      <c r="BG28" s="6">
        <v>0</v>
      </c>
      <c r="BH28" s="6">
        <v>0</v>
      </c>
      <c r="BI28" s="6">
        <v>3</v>
      </c>
      <c r="BJ28" s="6">
        <v>7.1428571428571423</v>
      </c>
      <c r="BK28" s="6">
        <v>92</v>
      </c>
    </row>
    <row r="29" spans="1:63" x14ac:dyDescent="0.35">
      <c r="A29" s="27">
        <v>23</v>
      </c>
      <c r="C29" s="17" t="s">
        <v>29</v>
      </c>
      <c r="D29" s="15">
        <v>427</v>
      </c>
      <c r="E29" s="18">
        <v>0</v>
      </c>
      <c r="F29" s="18">
        <v>0</v>
      </c>
      <c r="G29" s="18">
        <v>4</v>
      </c>
      <c r="H29" s="18">
        <v>212</v>
      </c>
      <c r="I29" s="18">
        <v>207</v>
      </c>
      <c r="J29" s="19">
        <v>52.927400468384079</v>
      </c>
      <c r="K29" s="19">
        <v>6</v>
      </c>
      <c r="L29" s="19">
        <v>10</v>
      </c>
      <c r="M29" s="18">
        <v>0</v>
      </c>
      <c r="N29" s="19">
        <v>0</v>
      </c>
      <c r="O29" s="19">
        <v>28</v>
      </c>
      <c r="P29" s="19">
        <v>89.285714285714292</v>
      </c>
      <c r="Q29" s="19">
        <v>19.879518072289155</v>
      </c>
      <c r="R29" s="18">
        <v>0</v>
      </c>
      <c r="S29" s="19">
        <v>0</v>
      </c>
      <c r="T29" s="18">
        <v>0</v>
      </c>
      <c r="U29" s="19">
        <v>0</v>
      </c>
      <c r="V29" s="18">
        <v>0</v>
      </c>
      <c r="W29" s="19">
        <v>0</v>
      </c>
      <c r="X29" s="18">
        <v>0</v>
      </c>
      <c r="Y29" s="19">
        <v>0</v>
      </c>
      <c r="Z29" s="19">
        <v>30</v>
      </c>
      <c r="AA29" s="19">
        <v>70</v>
      </c>
      <c r="AB29" s="18">
        <v>0</v>
      </c>
      <c r="AC29" s="19">
        <v>0</v>
      </c>
      <c r="AD29" s="19">
        <v>93.181818181818173</v>
      </c>
      <c r="AE29" s="19">
        <v>81.25</v>
      </c>
      <c r="AF29" s="19">
        <v>50</v>
      </c>
      <c r="AG29" s="19">
        <v>86.516853932584269</v>
      </c>
      <c r="AH29" s="19">
        <v>8.1395348837209305</v>
      </c>
      <c r="AI29" s="19">
        <v>55.813953488372093</v>
      </c>
      <c r="AJ29" s="3">
        <v>481.42857142857144</v>
      </c>
      <c r="AK29" s="6">
        <v>0</v>
      </c>
      <c r="AL29" s="6">
        <v>386</v>
      </c>
      <c r="AM29" s="6">
        <v>0</v>
      </c>
      <c r="AN29" s="6">
        <v>12</v>
      </c>
      <c r="AO29" s="6">
        <v>0</v>
      </c>
      <c r="AP29" s="6">
        <v>0</v>
      </c>
      <c r="AQ29" s="6">
        <v>25</v>
      </c>
      <c r="AR29" s="6">
        <v>3</v>
      </c>
      <c r="AS29" s="6">
        <v>0.70257611241217799</v>
      </c>
      <c r="AT29" s="119">
        <v>0</v>
      </c>
      <c r="AU29" s="119">
        <v>0</v>
      </c>
      <c r="AV29" s="119">
        <v>0</v>
      </c>
      <c r="AW29" s="119">
        <v>0</v>
      </c>
      <c r="AX29" s="119">
        <v>0</v>
      </c>
      <c r="AY29" s="6">
        <v>29.577464788732392</v>
      </c>
      <c r="AZ29" s="6">
        <v>0</v>
      </c>
      <c r="BA29" s="6">
        <v>0</v>
      </c>
      <c r="BB29" s="6">
        <v>38</v>
      </c>
      <c r="BC29" s="6">
        <v>74</v>
      </c>
      <c r="BD29" s="6">
        <v>17.370892018779344</v>
      </c>
      <c r="BE29" s="6">
        <v>0</v>
      </c>
      <c r="BF29" s="6">
        <v>0</v>
      </c>
      <c r="BG29" s="6">
        <v>3</v>
      </c>
      <c r="BH29" s="6">
        <v>1.4084507042253522</v>
      </c>
      <c r="BI29" s="6">
        <v>64</v>
      </c>
      <c r="BJ29" s="6">
        <v>31.840796019900498</v>
      </c>
      <c r="BK29" s="6">
        <v>212</v>
      </c>
    </row>
    <row r="30" spans="1:63" x14ac:dyDescent="0.35">
      <c r="A30" s="27">
        <v>24</v>
      </c>
      <c r="C30" s="17" t="s">
        <v>24</v>
      </c>
      <c r="D30" s="15">
        <v>176</v>
      </c>
      <c r="E30" s="18">
        <v>3</v>
      </c>
      <c r="F30" s="18">
        <v>15</v>
      </c>
      <c r="G30" s="18">
        <v>16</v>
      </c>
      <c r="H30" s="18">
        <v>140</v>
      </c>
      <c r="I30" s="18">
        <v>6</v>
      </c>
      <c r="J30" s="19">
        <v>37.5</v>
      </c>
      <c r="K30" s="19">
        <v>6</v>
      </c>
      <c r="L30" s="19">
        <v>5.3571428571428568</v>
      </c>
      <c r="M30" s="18">
        <v>0</v>
      </c>
      <c r="N30" s="19">
        <v>0</v>
      </c>
      <c r="O30" s="19">
        <v>7</v>
      </c>
      <c r="P30" s="19">
        <v>42.857142857142854</v>
      </c>
      <c r="Q30" s="19">
        <v>18.75</v>
      </c>
      <c r="R30" s="18">
        <v>0</v>
      </c>
      <c r="S30" s="19">
        <v>0</v>
      </c>
      <c r="T30" s="18">
        <v>0</v>
      </c>
      <c r="U30" s="19">
        <v>0</v>
      </c>
      <c r="V30" s="18">
        <v>0</v>
      </c>
      <c r="W30" s="19">
        <v>0</v>
      </c>
      <c r="X30" s="18">
        <v>0</v>
      </c>
      <c r="Y30" s="19">
        <v>0</v>
      </c>
      <c r="Z30" s="19">
        <v>13.636363636363635</v>
      </c>
      <c r="AA30" s="19">
        <v>76.363636363636374</v>
      </c>
      <c r="AB30" s="18">
        <v>10</v>
      </c>
      <c r="AC30" s="19">
        <v>8.4745762711864394</v>
      </c>
      <c r="AD30" s="19">
        <v>78.75</v>
      </c>
      <c r="AE30" s="19">
        <v>65.517241379310349</v>
      </c>
      <c r="AF30" s="19">
        <v>65.217391304347828</v>
      </c>
      <c r="AG30" s="19">
        <v>74.285714285714292</v>
      </c>
      <c r="AH30" s="19">
        <v>17.431192660550458</v>
      </c>
      <c r="AI30" s="19">
        <v>55.963302752293572</v>
      </c>
      <c r="AJ30" s="3">
        <v>693.75</v>
      </c>
      <c r="AK30" s="6">
        <v>0</v>
      </c>
      <c r="AL30" s="6">
        <v>14</v>
      </c>
      <c r="AM30" s="6">
        <v>0</v>
      </c>
      <c r="AN30" s="6">
        <v>157</v>
      </c>
      <c r="AO30" s="6">
        <v>0</v>
      </c>
      <c r="AP30" s="6">
        <v>0</v>
      </c>
      <c r="AQ30" s="6">
        <v>4</v>
      </c>
      <c r="AR30" s="6">
        <v>48</v>
      </c>
      <c r="AS30" s="6">
        <v>27.27272727272727</v>
      </c>
      <c r="AT30" s="119">
        <v>0</v>
      </c>
      <c r="AU30" s="119">
        <v>0</v>
      </c>
      <c r="AV30" s="119">
        <v>0</v>
      </c>
      <c r="AW30" s="119">
        <v>0</v>
      </c>
      <c r="AX30" s="119">
        <v>0</v>
      </c>
      <c r="AY30" s="6">
        <v>62.359550561797747</v>
      </c>
      <c r="AZ30" s="6">
        <v>4</v>
      </c>
      <c r="BA30" s="6">
        <v>3.8095238095238098</v>
      </c>
      <c r="BB30" s="6">
        <v>6</v>
      </c>
      <c r="BC30" s="6">
        <v>4</v>
      </c>
      <c r="BD30" s="6">
        <v>2.2471910112359552</v>
      </c>
      <c r="BE30" s="6">
        <v>0</v>
      </c>
      <c r="BF30" s="6">
        <v>0</v>
      </c>
      <c r="BG30" s="6">
        <v>4</v>
      </c>
      <c r="BH30" s="6">
        <v>2.547770700636943</v>
      </c>
      <c r="BI30" s="6">
        <v>0</v>
      </c>
      <c r="BJ30" s="6">
        <v>0</v>
      </c>
      <c r="BK30" s="6">
        <v>140</v>
      </c>
    </row>
    <row r="31" spans="1:63" x14ac:dyDescent="0.35">
      <c r="A31" s="27">
        <v>25</v>
      </c>
      <c r="C31" s="17" t="s">
        <v>21</v>
      </c>
      <c r="D31" s="15">
        <v>696</v>
      </c>
      <c r="E31" s="18">
        <v>9</v>
      </c>
      <c r="F31" s="18">
        <v>30</v>
      </c>
      <c r="G31" s="18">
        <v>40</v>
      </c>
      <c r="H31" s="18">
        <v>531</v>
      </c>
      <c r="I31" s="18">
        <v>97</v>
      </c>
      <c r="J31" s="19">
        <v>63.362068965517238</v>
      </c>
      <c r="K31" s="19">
        <v>8</v>
      </c>
      <c r="L31" s="19">
        <v>2.359882005899705</v>
      </c>
      <c r="M31" s="18">
        <v>0</v>
      </c>
      <c r="N31" s="19">
        <v>0</v>
      </c>
      <c r="O31" s="19">
        <v>29</v>
      </c>
      <c r="P31" s="19">
        <v>86.206896551724128</v>
      </c>
      <c r="Q31" s="19">
        <v>8.5470085470085468</v>
      </c>
      <c r="R31" s="18">
        <v>0</v>
      </c>
      <c r="S31" s="19">
        <v>0</v>
      </c>
      <c r="T31" s="18">
        <v>0</v>
      </c>
      <c r="U31" s="19">
        <v>0</v>
      </c>
      <c r="V31" s="18">
        <v>0</v>
      </c>
      <c r="W31" s="19">
        <v>0</v>
      </c>
      <c r="X31" s="18">
        <v>0</v>
      </c>
      <c r="Y31" s="19">
        <v>0</v>
      </c>
      <c r="Z31" s="19">
        <v>21.604938271604937</v>
      </c>
      <c r="AA31" s="19">
        <v>67.592592592592595</v>
      </c>
      <c r="AB31" s="18">
        <v>18</v>
      </c>
      <c r="AC31" s="19">
        <v>3.7735849056603774</v>
      </c>
      <c r="AD31" s="19">
        <v>91.099476439790578</v>
      </c>
      <c r="AE31" s="19">
        <v>75.739644970414204</v>
      </c>
      <c r="AF31" s="19">
        <v>82.481751824817522</v>
      </c>
      <c r="AG31" s="19">
        <v>80.93994778067885</v>
      </c>
      <c r="AH31" s="19">
        <v>23.648648648648649</v>
      </c>
      <c r="AI31" s="19">
        <v>48.198198198198199</v>
      </c>
      <c r="AJ31" s="3">
        <v>801.72413793103453</v>
      </c>
      <c r="AK31" s="6">
        <v>0</v>
      </c>
      <c r="AL31" s="6">
        <v>626</v>
      </c>
      <c r="AM31" s="6">
        <v>0</v>
      </c>
      <c r="AN31" s="6">
        <v>6</v>
      </c>
      <c r="AO31" s="6">
        <v>0</v>
      </c>
      <c r="AP31" s="6">
        <v>6</v>
      </c>
      <c r="AQ31" s="6">
        <v>56</v>
      </c>
      <c r="AR31" s="6">
        <v>173</v>
      </c>
      <c r="AS31" s="6">
        <v>24.856321839080458</v>
      </c>
      <c r="AT31" s="119">
        <v>0</v>
      </c>
      <c r="AU31" s="119">
        <v>0</v>
      </c>
      <c r="AV31" s="119">
        <v>0</v>
      </c>
      <c r="AW31" s="119">
        <v>0</v>
      </c>
      <c r="AX31" s="119">
        <v>0</v>
      </c>
      <c r="AY31" s="6">
        <v>52.071005917159766</v>
      </c>
      <c r="AZ31" s="6">
        <v>3</v>
      </c>
      <c r="BA31" s="6">
        <v>0.90909090909090906</v>
      </c>
      <c r="BB31" s="6">
        <v>21</v>
      </c>
      <c r="BC31" s="6">
        <v>3</v>
      </c>
      <c r="BD31" s="6">
        <v>0.43415340086830684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531</v>
      </c>
    </row>
    <row r="32" spans="1:63" x14ac:dyDescent="0.35">
      <c r="A32" s="27">
        <v>26</v>
      </c>
      <c r="C32" s="17" t="s">
        <v>9</v>
      </c>
      <c r="D32" s="15">
        <v>251</v>
      </c>
      <c r="E32" s="18">
        <v>0</v>
      </c>
      <c r="F32" s="18">
        <v>3</v>
      </c>
      <c r="G32" s="18">
        <v>3</v>
      </c>
      <c r="H32" s="18">
        <v>144</v>
      </c>
      <c r="I32" s="18">
        <v>99</v>
      </c>
      <c r="J32" s="19">
        <v>59.362549800796813</v>
      </c>
      <c r="K32" s="19">
        <v>7</v>
      </c>
      <c r="L32" s="19">
        <v>10.144927536231885</v>
      </c>
      <c r="M32" s="18">
        <v>0</v>
      </c>
      <c r="N32" s="19">
        <v>0</v>
      </c>
      <c r="O32" s="19">
        <v>18</v>
      </c>
      <c r="P32" s="19">
        <v>66.666666666666657</v>
      </c>
      <c r="Q32" s="19">
        <v>17.105263157894736</v>
      </c>
      <c r="R32" s="18">
        <v>0</v>
      </c>
      <c r="S32" s="19">
        <v>0</v>
      </c>
      <c r="T32" s="18">
        <v>0</v>
      </c>
      <c r="U32" s="19">
        <v>0</v>
      </c>
      <c r="V32" s="18">
        <v>0</v>
      </c>
      <c r="W32" s="19">
        <v>0</v>
      </c>
      <c r="X32" s="18">
        <v>0</v>
      </c>
      <c r="Y32" s="19">
        <v>0</v>
      </c>
      <c r="Z32" s="19">
        <v>22.950819672131146</v>
      </c>
      <c r="AA32" s="19">
        <v>77.049180327868854</v>
      </c>
      <c r="AB32" s="18">
        <v>3</v>
      </c>
      <c r="AC32" s="19">
        <v>2.4</v>
      </c>
      <c r="AD32" s="19">
        <v>81.034482758620683</v>
      </c>
      <c r="AE32" s="19">
        <v>76.666666666666671</v>
      </c>
      <c r="AF32" s="19">
        <v>100</v>
      </c>
      <c r="AG32" s="19">
        <v>81.343283582089555</v>
      </c>
      <c r="AH32" s="19">
        <v>9.2436974789915975</v>
      </c>
      <c r="AI32" s="19">
        <v>64.705882352941174</v>
      </c>
      <c r="AJ32" s="3">
        <v>738.23529411764707</v>
      </c>
      <c r="AK32" s="6">
        <v>0</v>
      </c>
      <c r="AL32" s="6">
        <v>176</v>
      </c>
      <c r="AM32" s="6">
        <v>0</v>
      </c>
      <c r="AN32" s="6">
        <v>0</v>
      </c>
      <c r="AO32" s="6">
        <v>0</v>
      </c>
      <c r="AP32" s="6">
        <v>0</v>
      </c>
      <c r="AQ32" s="6">
        <v>70</v>
      </c>
      <c r="AR32" s="6">
        <v>9</v>
      </c>
      <c r="AS32" s="6">
        <v>3.5856573705179287</v>
      </c>
      <c r="AT32" s="119">
        <v>0</v>
      </c>
      <c r="AU32" s="119">
        <v>0</v>
      </c>
      <c r="AV32" s="119">
        <v>0</v>
      </c>
      <c r="AW32" s="119">
        <v>0</v>
      </c>
      <c r="AX32" s="119">
        <v>0</v>
      </c>
      <c r="AY32" s="6">
        <v>17.408906882591094</v>
      </c>
      <c r="AZ32" s="6">
        <v>0</v>
      </c>
      <c r="BA32" s="6">
        <v>0</v>
      </c>
      <c r="BB32" s="6">
        <v>36</v>
      </c>
      <c r="BC32" s="6">
        <v>13</v>
      </c>
      <c r="BD32" s="6">
        <v>5.0980392156862742</v>
      </c>
      <c r="BE32" s="6">
        <v>0</v>
      </c>
      <c r="BF32" s="6">
        <v>0</v>
      </c>
      <c r="BG32" s="6">
        <v>0</v>
      </c>
      <c r="BH32" s="6">
        <v>0</v>
      </c>
      <c r="BI32" s="6">
        <v>14</v>
      </c>
      <c r="BJ32" s="6">
        <v>13.725490196078432</v>
      </c>
      <c r="BK32" s="6">
        <v>144</v>
      </c>
    </row>
    <row r="33" spans="1:63" x14ac:dyDescent="0.35">
      <c r="A33" s="27">
        <v>27</v>
      </c>
      <c r="C33" s="17" t="s">
        <v>3</v>
      </c>
      <c r="D33" s="15">
        <v>23</v>
      </c>
      <c r="E33" s="18">
        <v>0</v>
      </c>
      <c r="F33" s="18">
        <v>0</v>
      </c>
      <c r="G33" s="18">
        <v>0</v>
      </c>
      <c r="H33" s="18">
        <v>19</v>
      </c>
      <c r="I33" s="18">
        <v>5</v>
      </c>
      <c r="J33" s="19">
        <v>69.565217391304344</v>
      </c>
      <c r="K33" s="19">
        <v>0</v>
      </c>
      <c r="L33" s="19">
        <v>0</v>
      </c>
      <c r="M33" s="18">
        <v>0</v>
      </c>
      <c r="N33" s="19">
        <v>0</v>
      </c>
      <c r="O33" s="19">
        <v>0</v>
      </c>
      <c r="P33" s="19">
        <v>0</v>
      </c>
      <c r="Q33" s="19">
        <v>5.376344086021505</v>
      </c>
      <c r="R33" s="18">
        <v>0</v>
      </c>
      <c r="S33" s="19">
        <v>0</v>
      </c>
      <c r="T33" s="18">
        <v>0</v>
      </c>
      <c r="U33" s="19">
        <v>0</v>
      </c>
      <c r="V33" s="18">
        <v>0</v>
      </c>
      <c r="W33" s="19">
        <v>0</v>
      </c>
      <c r="X33" s="18">
        <v>0</v>
      </c>
      <c r="Y33" s="19">
        <v>0</v>
      </c>
      <c r="Z33" s="19">
        <v>0</v>
      </c>
      <c r="AA33" s="19">
        <v>0</v>
      </c>
      <c r="AB33" s="18">
        <v>0</v>
      </c>
      <c r="AC33" s="19">
        <v>0</v>
      </c>
      <c r="AD33" s="19">
        <v>100</v>
      </c>
      <c r="AE33" s="19">
        <v>36.363636363636367</v>
      </c>
      <c r="AF33" s="19">
        <v>0</v>
      </c>
      <c r="AG33" s="19">
        <v>57.142857142857139</v>
      </c>
      <c r="AH33" s="19">
        <v>100</v>
      </c>
      <c r="AI33" s="19">
        <v>0</v>
      </c>
      <c r="AJ33" s="3">
        <v>564.28571428571422</v>
      </c>
      <c r="AK33" s="6">
        <v>0</v>
      </c>
      <c r="AL33" s="6">
        <v>18</v>
      </c>
      <c r="AM33" s="6">
        <v>0</v>
      </c>
      <c r="AN33" s="6">
        <v>0</v>
      </c>
      <c r="AO33" s="6">
        <v>0</v>
      </c>
      <c r="AP33" s="6">
        <v>0</v>
      </c>
      <c r="AQ33" s="6">
        <v>3</v>
      </c>
      <c r="AR33" s="6">
        <v>3</v>
      </c>
      <c r="AS33" s="6">
        <v>13.043478260869565</v>
      </c>
      <c r="AT33" s="119">
        <v>0</v>
      </c>
      <c r="AU33" s="119">
        <v>0</v>
      </c>
      <c r="AV33" s="119">
        <v>0</v>
      </c>
      <c r="AW33" s="119">
        <v>0</v>
      </c>
      <c r="AX33" s="119">
        <v>0</v>
      </c>
      <c r="AY33" s="6">
        <v>66.666666666666657</v>
      </c>
      <c r="AZ33" s="6">
        <v>0</v>
      </c>
      <c r="BA33" s="6">
        <v>0</v>
      </c>
      <c r="BB33" s="6">
        <v>0</v>
      </c>
      <c r="BC33" s="6">
        <v>3</v>
      </c>
      <c r="BD33" s="6">
        <v>13.636363636363635</v>
      </c>
      <c r="BE33" s="6">
        <v>0</v>
      </c>
      <c r="BF33" s="6">
        <v>0</v>
      </c>
      <c r="BG33" s="6">
        <v>0</v>
      </c>
      <c r="BH33" s="6">
        <v>0</v>
      </c>
      <c r="BI33" s="6">
        <v>4</v>
      </c>
      <c r="BJ33" s="6">
        <v>50</v>
      </c>
      <c r="BK33" s="6">
        <v>19</v>
      </c>
    </row>
    <row r="34" spans="1:63" x14ac:dyDescent="0.35">
      <c r="A34" s="27">
        <v>28</v>
      </c>
      <c r="C34" s="17" t="s">
        <v>275</v>
      </c>
      <c r="D34" s="15">
        <v>339</v>
      </c>
      <c r="E34" s="18">
        <v>17</v>
      </c>
      <c r="F34" s="18">
        <v>44</v>
      </c>
      <c r="G34" s="18">
        <v>37</v>
      </c>
      <c r="H34" s="18">
        <v>205</v>
      </c>
      <c r="I34" s="18">
        <v>54</v>
      </c>
      <c r="J34" s="19">
        <v>56.342182890855455</v>
      </c>
      <c r="K34" s="19">
        <v>0</v>
      </c>
      <c r="L34" s="19">
        <v>0</v>
      </c>
      <c r="M34" s="18">
        <v>0</v>
      </c>
      <c r="N34" s="19">
        <v>0</v>
      </c>
      <c r="O34" s="19">
        <v>8</v>
      </c>
      <c r="P34" s="19">
        <v>100</v>
      </c>
      <c r="Q34" s="19">
        <v>20.91346153846154</v>
      </c>
      <c r="R34" s="18">
        <v>0</v>
      </c>
      <c r="S34" s="19">
        <v>0</v>
      </c>
      <c r="T34" s="18">
        <v>0</v>
      </c>
      <c r="U34" s="19">
        <v>0</v>
      </c>
      <c r="V34" s="18">
        <v>4</v>
      </c>
      <c r="W34" s="19">
        <v>100</v>
      </c>
      <c r="X34" s="18">
        <v>4</v>
      </c>
      <c r="Y34" s="19">
        <v>40</v>
      </c>
      <c r="Z34" s="19">
        <v>9.2307692307692317</v>
      </c>
      <c r="AA34" s="19">
        <v>81.538461538461533</v>
      </c>
      <c r="AB34" s="18">
        <v>11</v>
      </c>
      <c r="AC34" s="19">
        <v>5.6122448979591839</v>
      </c>
      <c r="AD34" s="19">
        <v>86.170212765957444</v>
      </c>
      <c r="AE34" s="19">
        <v>79.816513761467888</v>
      </c>
      <c r="AF34" s="19">
        <v>55.000000000000007</v>
      </c>
      <c r="AG34" s="19">
        <v>84.324324324324323</v>
      </c>
      <c r="AH34" s="19">
        <v>6.7796610169491522</v>
      </c>
      <c r="AI34" s="19">
        <v>68.926553672316388</v>
      </c>
      <c r="AJ34" s="3">
        <v>1093.75</v>
      </c>
      <c r="AK34" s="6">
        <v>21</v>
      </c>
      <c r="AL34" s="6">
        <v>146</v>
      </c>
      <c r="AM34" s="6">
        <v>25</v>
      </c>
      <c r="AN34" s="6">
        <v>25</v>
      </c>
      <c r="AO34" s="6">
        <v>0</v>
      </c>
      <c r="AP34" s="6">
        <v>4</v>
      </c>
      <c r="AQ34" s="6">
        <v>111</v>
      </c>
      <c r="AR34" s="6">
        <v>42</v>
      </c>
      <c r="AS34" s="6">
        <v>12.389380530973451</v>
      </c>
      <c r="AT34" s="119">
        <v>0</v>
      </c>
      <c r="AU34" s="119">
        <v>0</v>
      </c>
      <c r="AV34" s="119">
        <v>0</v>
      </c>
      <c r="AW34" s="119">
        <v>0</v>
      </c>
      <c r="AX34" s="119">
        <v>0</v>
      </c>
      <c r="AY34" s="6">
        <v>24.550898203592812</v>
      </c>
      <c r="AZ34" s="6">
        <v>4</v>
      </c>
      <c r="BA34" s="6">
        <v>3.278688524590164</v>
      </c>
      <c r="BB34" s="6">
        <v>11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205</v>
      </c>
    </row>
    <row r="35" spans="1:63" x14ac:dyDescent="0.35">
      <c r="A35" s="27">
        <v>29</v>
      </c>
      <c r="C35" s="17" t="s">
        <v>28</v>
      </c>
      <c r="D35" s="15">
        <v>469</v>
      </c>
      <c r="E35" s="18">
        <v>4</v>
      </c>
      <c r="F35" s="18">
        <v>17</v>
      </c>
      <c r="G35" s="18">
        <v>42</v>
      </c>
      <c r="H35" s="18">
        <v>381</v>
      </c>
      <c r="I35" s="18">
        <v>32</v>
      </c>
      <c r="J35" s="19">
        <v>54.58422174840085</v>
      </c>
      <c r="K35" s="19">
        <v>43</v>
      </c>
      <c r="L35" s="19">
        <v>17.269076305220885</v>
      </c>
      <c r="M35" s="18">
        <v>3</v>
      </c>
      <c r="N35" s="19">
        <v>16.666666666666664</v>
      </c>
      <c r="O35" s="19">
        <v>75</v>
      </c>
      <c r="P35" s="19">
        <v>86.666666666666671</v>
      </c>
      <c r="Q35" s="19">
        <v>18.181818181818183</v>
      </c>
      <c r="R35" s="18">
        <v>4</v>
      </c>
      <c r="S35" s="19">
        <v>22.222222222222221</v>
      </c>
      <c r="T35" s="18">
        <v>0</v>
      </c>
      <c r="U35" s="19">
        <v>0</v>
      </c>
      <c r="V35" s="18">
        <v>0</v>
      </c>
      <c r="W35" s="19">
        <v>0</v>
      </c>
      <c r="X35" s="18">
        <v>0</v>
      </c>
      <c r="Y35" s="19">
        <v>0</v>
      </c>
      <c r="Z35" s="19">
        <v>29.82456140350877</v>
      </c>
      <c r="AA35" s="19">
        <v>24.561403508771928</v>
      </c>
      <c r="AB35" s="18">
        <v>38</v>
      </c>
      <c r="AC35" s="19">
        <v>15.899581589958158</v>
      </c>
      <c r="AD35" s="19">
        <v>65.168539325842701</v>
      </c>
      <c r="AE35" s="19">
        <v>38.118811881188122</v>
      </c>
      <c r="AF35" s="19">
        <v>71.428571428571431</v>
      </c>
      <c r="AG35" s="19">
        <v>51.142857142857146</v>
      </c>
      <c r="AH35" s="19">
        <v>41.116751269035532</v>
      </c>
      <c r="AI35" s="19">
        <v>21.82741116751269</v>
      </c>
      <c r="AJ35" s="3">
        <v>321.59090909090907</v>
      </c>
      <c r="AK35" s="6">
        <v>0</v>
      </c>
      <c r="AL35" s="6">
        <v>0</v>
      </c>
      <c r="AM35" s="6">
        <v>0</v>
      </c>
      <c r="AN35" s="6">
        <v>460</v>
      </c>
      <c r="AO35" s="6">
        <v>0</v>
      </c>
      <c r="AP35" s="6">
        <v>0</v>
      </c>
      <c r="AQ35" s="6">
        <v>4</v>
      </c>
      <c r="AR35" s="6">
        <v>32</v>
      </c>
      <c r="AS35" s="6">
        <v>6.8230277185501063</v>
      </c>
      <c r="AT35" s="119">
        <v>0</v>
      </c>
      <c r="AU35" s="119">
        <v>0</v>
      </c>
      <c r="AV35" s="119">
        <v>0</v>
      </c>
      <c r="AW35" s="119">
        <v>0</v>
      </c>
      <c r="AX35" s="119">
        <v>0</v>
      </c>
      <c r="AY35" s="6">
        <v>93.303571428571431</v>
      </c>
      <c r="AZ35" s="6">
        <v>4</v>
      </c>
      <c r="BA35" s="6">
        <v>1.7699115044247788</v>
      </c>
      <c r="BB35" s="6">
        <v>3</v>
      </c>
      <c r="BC35" s="6">
        <v>79</v>
      </c>
      <c r="BD35" s="6">
        <v>16.808510638297872</v>
      </c>
      <c r="BE35" s="6">
        <v>0</v>
      </c>
      <c r="BF35" s="6">
        <v>0</v>
      </c>
      <c r="BG35" s="6">
        <v>53</v>
      </c>
      <c r="BH35" s="6">
        <v>12.619047619047619</v>
      </c>
      <c r="BI35" s="6">
        <v>21</v>
      </c>
      <c r="BJ35" s="6">
        <v>77.777777777777786</v>
      </c>
      <c r="BK35" s="6">
        <v>381</v>
      </c>
    </row>
    <row r="36" spans="1:63" x14ac:dyDescent="0.35">
      <c r="A36" s="27">
        <v>30</v>
      </c>
      <c r="C36" s="17" t="s">
        <v>25</v>
      </c>
      <c r="D36" s="15">
        <v>7</v>
      </c>
      <c r="E36" s="18">
        <v>0</v>
      </c>
      <c r="F36" s="18">
        <v>0</v>
      </c>
      <c r="G36" s="18">
        <v>0</v>
      </c>
      <c r="H36" s="18">
        <v>3</v>
      </c>
      <c r="I36" s="18">
        <v>0</v>
      </c>
      <c r="J36" s="19">
        <v>0</v>
      </c>
      <c r="K36" s="19">
        <v>0</v>
      </c>
      <c r="L36" s="19">
        <v>0</v>
      </c>
      <c r="M36" s="18">
        <v>0</v>
      </c>
      <c r="N36" s="19">
        <v>0</v>
      </c>
      <c r="O36" s="19">
        <v>0</v>
      </c>
      <c r="P36" s="19">
        <v>0</v>
      </c>
      <c r="Q36" s="19">
        <v>0</v>
      </c>
      <c r="R36" s="18">
        <v>0</v>
      </c>
      <c r="S36" s="19">
        <v>0</v>
      </c>
      <c r="T36" s="18">
        <v>0</v>
      </c>
      <c r="U36" s="19">
        <v>0</v>
      </c>
      <c r="V36" s="18">
        <v>0</v>
      </c>
      <c r="W36" s="19">
        <v>0</v>
      </c>
      <c r="X36" s="18">
        <v>0</v>
      </c>
      <c r="Y36" s="19">
        <v>0</v>
      </c>
      <c r="Z36" s="19">
        <v>0</v>
      </c>
      <c r="AA36" s="19">
        <v>0</v>
      </c>
      <c r="AB36" s="18">
        <v>0</v>
      </c>
      <c r="AC36" s="19">
        <v>0</v>
      </c>
      <c r="AD36" s="19">
        <v>100</v>
      </c>
      <c r="AE36" s="19">
        <v>0</v>
      </c>
      <c r="AF36" s="19">
        <v>0</v>
      </c>
      <c r="AG36" s="19">
        <v>100</v>
      </c>
      <c r="AH36" s="19">
        <v>0</v>
      </c>
      <c r="AI36" s="19">
        <v>0</v>
      </c>
      <c r="AJ36" s="3">
        <v>0</v>
      </c>
      <c r="AK36" s="6">
        <v>0</v>
      </c>
      <c r="AL36" s="6">
        <v>4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119">
        <v>0</v>
      </c>
      <c r="AU36" s="119">
        <v>0</v>
      </c>
      <c r="AV36" s="119">
        <v>0</v>
      </c>
      <c r="AW36" s="119">
        <v>0</v>
      </c>
      <c r="AX36" s="119">
        <v>0</v>
      </c>
      <c r="AY36" s="6">
        <v>30.133928571428569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3</v>
      </c>
    </row>
    <row r="37" spans="1:63" x14ac:dyDescent="0.35">
      <c r="A37" s="27">
        <v>31</v>
      </c>
      <c r="C37" s="17" t="s">
        <v>11</v>
      </c>
      <c r="D37" s="15">
        <v>930</v>
      </c>
      <c r="E37" s="18">
        <v>4</v>
      </c>
      <c r="F37" s="18">
        <v>28</v>
      </c>
      <c r="G37" s="18">
        <v>63</v>
      </c>
      <c r="H37" s="18">
        <v>618</v>
      </c>
      <c r="I37" s="18">
        <v>218</v>
      </c>
      <c r="J37" s="19">
        <v>50.322580645161288</v>
      </c>
      <c r="K37" s="19">
        <v>9</v>
      </c>
      <c r="L37" s="19">
        <v>2.3872679045092835</v>
      </c>
      <c r="M37" s="18">
        <v>0</v>
      </c>
      <c r="N37" s="19">
        <v>0</v>
      </c>
      <c r="O37" s="19">
        <v>29</v>
      </c>
      <c r="P37" s="19">
        <v>89.65517241379311</v>
      </c>
      <c r="Q37" s="19">
        <v>13.41772151898734</v>
      </c>
      <c r="R37" s="18">
        <v>0</v>
      </c>
      <c r="S37" s="19">
        <v>0</v>
      </c>
      <c r="T37" s="18">
        <v>0</v>
      </c>
      <c r="U37" s="19">
        <v>0</v>
      </c>
      <c r="V37" s="18">
        <v>0</v>
      </c>
      <c r="W37" s="19">
        <v>0</v>
      </c>
      <c r="X37" s="18">
        <v>0</v>
      </c>
      <c r="Y37" s="19">
        <v>0</v>
      </c>
      <c r="Z37" s="19">
        <v>17.352941176470587</v>
      </c>
      <c r="AA37" s="19">
        <v>76.470588235294116</v>
      </c>
      <c r="AB37" s="18">
        <v>18</v>
      </c>
      <c r="AC37" s="19">
        <v>3.0981067125645438</v>
      </c>
      <c r="AD37" s="19">
        <v>89.473684210526315</v>
      </c>
      <c r="AE37" s="19">
        <v>79.93421052631578</v>
      </c>
      <c r="AF37" s="19">
        <v>77.89473684210526</v>
      </c>
      <c r="AG37" s="19">
        <v>86.549707602339183</v>
      </c>
      <c r="AH37" s="19">
        <v>20.959147424511546</v>
      </c>
      <c r="AI37" s="19">
        <v>52.397868561278862</v>
      </c>
      <c r="AJ37" s="3">
        <v>854.16666666666663</v>
      </c>
      <c r="AK37" s="6">
        <v>368</v>
      </c>
      <c r="AL37" s="6">
        <v>311</v>
      </c>
      <c r="AM37" s="6">
        <v>128</v>
      </c>
      <c r="AN37" s="6">
        <v>45</v>
      </c>
      <c r="AO37" s="6">
        <v>0</v>
      </c>
      <c r="AP37" s="6">
        <v>0</v>
      </c>
      <c r="AQ37" s="6">
        <v>77</v>
      </c>
      <c r="AR37" s="6">
        <v>146</v>
      </c>
      <c r="AS37" s="6">
        <v>15.698924731182796</v>
      </c>
      <c r="AT37" s="119">
        <v>0</v>
      </c>
      <c r="AU37" s="119">
        <v>0</v>
      </c>
      <c r="AV37" s="119">
        <v>0</v>
      </c>
      <c r="AW37" s="119">
        <v>0</v>
      </c>
      <c r="AX37" s="119">
        <v>0</v>
      </c>
      <c r="AY37" s="6">
        <v>0</v>
      </c>
      <c r="AZ37" s="6">
        <v>3</v>
      </c>
      <c r="BA37" s="6">
        <v>0.87463556851311952</v>
      </c>
      <c r="BB37" s="6">
        <v>28</v>
      </c>
      <c r="BC37" s="6">
        <v>33</v>
      </c>
      <c r="BD37" s="6">
        <v>3.536977491961415</v>
      </c>
      <c r="BE37" s="6">
        <v>0</v>
      </c>
      <c r="BF37" s="6">
        <v>0</v>
      </c>
      <c r="BG37" s="6">
        <v>17</v>
      </c>
      <c r="BH37" s="6">
        <v>2.4926686217008798</v>
      </c>
      <c r="BI37" s="6">
        <v>11</v>
      </c>
      <c r="BJ37" s="6">
        <v>5.1401869158878499</v>
      </c>
      <c r="BK37" s="6">
        <v>618</v>
      </c>
    </row>
    <row r="38" spans="1:63" x14ac:dyDescent="0.35">
      <c r="A38" s="27">
        <v>32</v>
      </c>
      <c r="C38" s="17" t="s">
        <v>276</v>
      </c>
      <c r="D38" s="15">
        <v>42</v>
      </c>
      <c r="E38" s="18">
        <v>0</v>
      </c>
      <c r="F38" s="18">
        <v>0</v>
      </c>
      <c r="G38" s="18">
        <v>0</v>
      </c>
      <c r="H38" s="18">
        <v>24</v>
      </c>
      <c r="I38" s="18">
        <v>15</v>
      </c>
      <c r="J38" s="19">
        <v>28.571428571428569</v>
      </c>
      <c r="K38" s="19">
        <v>0</v>
      </c>
      <c r="L38" s="19">
        <v>0</v>
      </c>
      <c r="M38" s="18">
        <v>0</v>
      </c>
      <c r="N38" s="19">
        <v>0</v>
      </c>
      <c r="O38" s="19">
        <v>0</v>
      </c>
      <c r="P38" s="19">
        <v>0</v>
      </c>
      <c r="Q38" s="19">
        <v>3.2520325203252036</v>
      </c>
      <c r="R38" s="18">
        <v>0</v>
      </c>
      <c r="S38" s="19">
        <v>0</v>
      </c>
      <c r="T38" s="18">
        <v>0</v>
      </c>
      <c r="U38" s="19">
        <v>0</v>
      </c>
      <c r="V38" s="18">
        <v>0</v>
      </c>
      <c r="W38" s="19">
        <v>0</v>
      </c>
      <c r="X38" s="18">
        <v>0</v>
      </c>
      <c r="Y38" s="19">
        <v>0</v>
      </c>
      <c r="Z38" s="19">
        <v>0</v>
      </c>
      <c r="AA38" s="19">
        <v>0</v>
      </c>
      <c r="AB38" s="18">
        <v>0</v>
      </c>
      <c r="AC38" s="19">
        <v>0</v>
      </c>
      <c r="AD38" s="19">
        <v>100</v>
      </c>
      <c r="AE38" s="19">
        <v>42.857142857142854</v>
      </c>
      <c r="AF38" s="19">
        <v>0</v>
      </c>
      <c r="AG38" s="19">
        <v>63.636363636363633</v>
      </c>
      <c r="AH38" s="19">
        <v>31.25</v>
      </c>
      <c r="AI38" s="19">
        <v>43.75</v>
      </c>
      <c r="AJ38" s="3">
        <v>620</v>
      </c>
      <c r="AK38" s="6">
        <v>11</v>
      </c>
      <c r="AL38" s="6">
        <v>9</v>
      </c>
      <c r="AM38" s="6">
        <v>0</v>
      </c>
      <c r="AN38" s="6">
        <v>0</v>
      </c>
      <c r="AO38" s="6">
        <v>0</v>
      </c>
      <c r="AP38" s="6">
        <v>0</v>
      </c>
      <c r="AQ38" s="6">
        <v>17</v>
      </c>
      <c r="AR38" s="6">
        <v>0</v>
      </c>
      <c r="AS38" s="6">
        <v>0</v>
      </c>
      <c r="AT38" s="119">
        <v>0</v>
      </c>
      <c r="AU38" s="119">
        <v>0</v>
      </c>
      <c r="AV38" s="119">
        <v>0</v>
      </c>
      <c r="AW38" s="119">
        <v>0</v>
      </c>
      <c r="AX38" s="119">
        <v>0</v>
      </c>
      <c r="AY38" s="6">
        <v>0</v>
      </c>
      <c r="AZ38" s="6">
        <v>0</v>
      </c>
      <c r="BA38" s="6">
        <v>0</v>
      </c>
      <c r="BB38" s="6">
        <v>0</v>
      </c>
      <c r="BC38" s="6">
        <v>8</v>
      </c>
      <c r="BD38" s="6">
        <v>20</v>
      </c>
      <c r="BE38" s="6">
        <v>0</v>
      </c>
      <c r="BF38" s="6">
        <v>0</v>
      </c>
      <c r="BG38" s="6">
        <v>3</v>
      </c>
      <c r="BH38" s="6">
        <v>13.636363636363635</v>
      </c>
      <c r="BI38" s="6">
        <v>12</v>
      </c>
      <c r="BJ38" s="6">
        <v>66.666666666666657</v>
      </c>
      <c r="BK38" s="6">
        <v>24</v>
      </c>
    </row>
    <row r="39" spans="1:63" x14ac:dyDescent="0.35">
      <c r="A39" s="27">
        <v>33</v>
      </c>
      <c r="C39" s="17" t="s">
        <v>14</v>
      </c>
      <c r="D39" s="15">
        <v>106</v>
      </c>
      <c r="E39" s="18">
        <v>0</v>
      </c>
      <c r="F39" s="18">
        <v>9</v>
      </c>
      <c r="G39" s="18">
        <v>0</v>
      </c>
      <c r="H39" s="18">
        <v>80</v>
      </c>
      <c r="I39" s="18">
        <v>23</v>
      </c>
      <c r="J39" s="19">
        <v>53.773584905660378</v>
      </c>
      <c r="K39" s="19">
        <v>0</v>
      </c>
      <c r="L39" s="19">
        <v>0</v>
      </c>
      <c r="M39" s="18">
        <v>0</v>
      </c>
      <c r="N39" s="19">
        <v>0</v>
      </c>
      <c r="O39" s="19">
        <v>4</v>
      </c>
      <c r="P39" s="19">
        <v>100</v>
      </c>
      <c r="Q39" s="19">
        <v>0</v>
      </c>
      <c r="R39" s="18">
        <v>0</v>
      </c>
      <c r="S39" s="19">
        <v>0</v>
      </c>
      <c r="T39" s="18">
        <v>0</v>
      </c>
      <c r="U39" s="19">
        <v>0</v>
      </c>
      <c r="V39" s="18">
        <v>0</v>
      </c>
      <c r="W39" s="19">
        <v>0</v>
      </c>
      <c r="X39" s="18">
        <v>0</v>
      </c>
      <c r="Y39" s="19">
        <v>0</v>
      </c>
      <c r="Z39" s="19">
        <v>21.621621621621621</v>
      </c>
      <c r="AA39" s="19">
        <v>70.270270270270274</v>
      </c>
      <c r="AB39" s="18">
        <v>5</v>
      </c>
      <c r="AC39" s="19">
        <v>8.6206896551724146</v>
      </c>
      <c r="AD39" s="19">
        <v>77.142857142857153</v>
      </c>
      <c r="AE39" s="19">
        <v>65</v>
      </c>
      <c r="AF39" s="19">
        <v>71.428571428571431</v>
      </c>
      <c r="AG39" s="19">
        <v>70.3125</v>
      </c>
      <c r="AH39" s="19">
        <v>20</v>
      </c>
      <c r="AI39" s="19">
        <v>62</v>
      </c>
      <c r="AJ39" s="3">
        <v>560</v>
      </c>
      <c r="AK39" s="6">
        <v>0</v>
      </c>
      <c r="AL39" s="6">
        <v>9</v>
      </c>
      <c r="AM39" s="6">
        <v>0</v>
      </c>
      <c r="AN39" s="6">
        <v>34</v>
      </c>
      <c r="AO39" s="6">
        <v>0</v>
      </c>
      <c r="AP39" s="6">
        <v>0</v>
      </c>
      <c r="AQ39" s="6">
        <v>53</v>
      </c>
      <c r="AR39" s="6">
        <v>16</v>
      </c>
      <c r="AS39" s="6">
        <v>15.09433962264151</v>
      </c>
      <c r="AT39" s="119">
        <v>0</v>
      </c>
      <c r="AU39" s="119">
        <v>0</v>
      </c>
      <c r="AV39" s="119">
        <v>0</v>
      </c>
      <c r="AW39" s="119">
        <v>0</v>
      </c>
      <c r="AX39" s="119">
        <v>0</v>
      </c>
      <c r="AY39" s="6">
        <v>22.018348623853214</v>
      </c>
      <c r="AZ39" s="6">
        <v>0</v>
      </c>
      <c r="BA39" s="6">
        <v>0</v>
      </c>
      <c r="BB39" s="6">
        <v>3</v>
      </c>
      <c r="BC39" s="6">
        <v>8</v>
      </c>
      <c r="BD39" s="6">
        <v>7.5471698113207548</v>
      </c>
      <c r="BE39" s="6">
        <v>0</v>
      </c>
      <c r="BF39" s="6">
        <v>0</v>
      </c>
      <c r="BG39" s="6">
        <v>0</v>
      </c>
      <c r="BH39" s="6">
        <v>0</v>
      </c>
      <c r="BI39" s="6">
        <v>4</v>
      </c>
      <c r="BJ39" s="6">
        <v>22.222222222222221</v>
      </c>
      <c r="BK39" s="6">
        <v>80</v>
      </c>
    </row>
    <row r="40" spans="1:63" x14ac:dyDescent="0.35">
      <c r="A40" s="27">
        <v>34</v>
      </c>
      <c r="C40" s="17" t="s">
        <v>18</v>
      </c>
      <c r="D40" s="15">
        <v>769</v>
      </c>
      <c r="E40" s="18">
        <v>13</v>
      </c>
      <c r="F40" s="18">
        <v>44</v>
      </c>
      <c r="G40" s="18">
        <v>63</v>
      </c>
      <c r="H40" s="18">
        <v>555</v>
      </c>
      <c r="I40" s="18">
        <v>96</v>
      </c>
      <c r="J40" s="19">
        <v>59.687906371911566</v>
      </c>
      <c r="K40" s="19">
        <v>21</v>
      </c>
      <c r="L40" s="19">
        <v>7.5812274368231041</v>
      </c>
      <c r="M40" s="18">
        <v>0</v>
      </c>
      <c r="N40" s="19">
        <v>0</v>
      </c>
      <c r="O40" s="19">
        <v>50</v>
      </c>
      <c r="P40" s="19">
        <v>100</v>
      </c>
      <c r="Q40" s="19">
        <v>0</v>
      </c>
      <c r="R40" s="18">
        <v>0</v>
      </c>
      <c r="S40" s="19">
        <v>0</v>
      </c>
      <c r="T40" s="18">
        <v>0</v>
      </c>
      <c r="U40" s="19">
        <v>0</v>
      </c>
      <c r="V40" s="18">
        <v>7</v>
      </c>
      <c r="W40" s="19">
        <v>35</v>
      </c>
      <c r="X40" s="18">
        <v>7</v>
      </c>
      <c r="Y40" s="19">
        <v>25.925925925925924</v>
      </c>
      <c r="Z40" s="19">
        <v>16.605166051660518</v>
      </c>
      <c r="AA40" s="19">
        <v>65.313653136531372</v>
      </c>
      <c r="AB40" s="18">
        <v>21</v>
      </c>
      <c r="AC40" s="19">
        <v>4.4871794871794872</v>
      </c>
      <c r="AD40" s="19">
        <v>81.516587677725113</v>
      </c>
      <c r="AE40" s="19">
        <v>73.451327433628322</v>
      </c>
      <c r="AF40" s="19">
        <v>48.387096774193552</v>
      </c>
      <c r="AG40" s="19">
        <v>76.952380952380949</v>
      </c>
      <c r="AH40" s="19">
        <v>21.311475409836063</v>
      </c>
      <c r="AI40" s="19">
        <v>46.13583138173302</v>
      </c>
      <c r="AJ40" s="3">
        <v>671.42857142857144</v>
      </c>
      <c r="AK40" s="6">
        <v>267</v>
      </c>
      <c r="AL40" s="6">
        <v>171</v>
      </c>
      <c r="AM40" s="6">
        <v>0</v>
      </c>
      <c r="AN40" s="6">
        <v>0</v>
      </c>
      <c r="AO40" s="6">
        <v>0</v>
      </c>
      <c r="AP40" s="6">
        <v>5</v>
      </c>
      <c r="AQ40" s="6">
        <v>306</v>
      </c>
      <c r="AR40" s="6">
        <v>79</v>
      </c>
      <c r="AS40" s="6">
        <v>10.273081924577374</v>
      </c>
      <c r="AT40" s="119">
        <v>0</v>
      </c>
      <c r="AU40" s="119">
        <v>0</v>
      </c>
      <c r="AV40" s="119">
        <v>0</v>
      </c>
      <c r="AW40" s="119">
        <v>0</v>
      </c>
      <c r="AX40" s="119">
        <v>0</v>
      </c>
      <c r="AY40" s="6">
        <v>18.533333333333331</v>
      </c>
      <c r="AZ40" s="6">
        <v>0</v>
      </c>
      <c r="BA40" s="6">
        <v>0</v>
      </c>
      <c r="BB40" s="6">
        <v>16</v>
      </c>
      <c r="BC40" s="6">
        <v>146</v>
      </c>
      <c r="BD40" s="6">
        <v>19.035202086049544</v>
      </c>
      <c r="BE40" s="6">
        <v>5</v>
      </c>
      <c r="BF40" s="6">
        <v>7.8125</v>
      </c>
      <c r="BG40" s="6">
        <v>89</v>
      </c>
      <c r="BH40" s="6">
        <v>14.217252396166133</v>
      </c>
      <c r="BI40" s="6">
        <v>54</v>
      </c>
      <c r="BJ40" s="6">
        <v>56.25</v>
      </c>
      <c r="BK40" s="6">
        <v>555</v>
      </c>
    </row>
    <row r="41" spans="1:63" x14ac:dyDescent="0.35">
      <c r="A41" s="27">
        <v>35</v>
      </c>
      <c r="C41" s="17"/>
      <c r="D41" s="15">
        <v>22060</v>
      </c>
      <c r="E41" s="18">
        <v>400</v>
      </c>
      <c r="F41" s="18">
        <v>1236</v>
      </c>
      <c r="G41" s="18">
        <v>1462</v>
      </c>
      <c r="H41" s="18">
        <v>13512</v>
      </c>
      <c r="I41" s="18">
        <v>5850</v>
      </c>
      <c r="J41" s="19">
        <v>52.062556663644614</v>
      </c>
      <c r="K41" s="19">
        <v>467</v>
      </c>
      <c r="L41" s="19">
        <v>5.5588620402333051</v>
      </c>
      <c r="M41" s="18">
        <v>12</v>
      </c>
      <c r="N41" s="19">
        <v>2.5974025974025974</v>
      </c>
      <c r="O41" s="19">
        <v>1010</v>
      </c>
      <c r="P41" s="19">
        <v>82.178217821782169</v>
      </c>
      <c r="Q41" s="19">
        <v>4.3902439024390238</v>
      </c>
      <c r="R41" s="18">
        <v>36</v>
      </c>
      <c r="S41" s="19">
        <v>5.5130168453292496</v>
      </c>
      <c r="T41" s="18">
        <v>33</v>
      </c>
      <c r="U41" s="19">
        <v>9.0659340659340657</v>
      </c>
      <c r="V41" s="18">
        <v>27</v>
      </c>
      <c r="W41" s="19">
        <v>9.5406360424028271</v>
      </c>
      <c r="X41" s="18">
        <v>60</v>
      </c>
      <c r="Y41" s="19">
        <v>9.216589861751153</v>
      </c>
      <c r="Z41" s="19">
        <v>16.128062528182774</v>
      </c>
      <c r="AA41" s="19">
        <v>71.261085224710655</v>
      </c>
      <c r="AB41" s="18">
        <v>539</v>
      </c>
      <c r="AC41" s="19">
        <v>5.4400484457004437</v>
      </c>
      <c r="AD41" s="19">
        <v>82.026204096696802</v>
      </c>
      <c r="AE41" s="19">
        <v>70.640141184020536</v>
      </c>
      <c r="AF41" s="19">
        <v>69.627507163323784</v>
      </c>
      <c r="AG41" s="19">
        <v>77.525252525252526</v>
      </c>
      <c r="AH41" s="19">
        <v>21.585086667393437</v>
      </c>
      <c r="AI41" s="19">
        <v>51.782404883898401</v>
      </c>
      <c r="AJ41" s="3">
        <v>665.73170731707319</v>
      </c>
      <c r="AK41" s="6">
        <v>1388</v>
      </c>
      <c r="AL41" s="6">
        <v>8003</v>
      </c>
      <c r="AM41" s="6">
        <v>1637</v>
      </c>
      <c r="AN41" s="6">
        <v>1413</v>
      </c>
      <c r="AO41" s="6">
        <v>0</v>
      </c>
      <c r="AP41" s="6">
        <v>381</v>
      </c>
      <c r="AQ41" s="6">
        <v>5575</v>
      </c>
      <c r="AR41" s="6">
        <v>2261</v>
      </c>
      <c r="AS41" s="6">
        <v>10.249320036264733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26.788154897494305</v>
      </c>
      <c r="AZ41" s="6">
        <v>55</v>
      </c>
      <c r="BA41" s="6">
        <v>0.81687212238229623</v>
      </c>
      <c r="BB41" s="6">
        <v>1026</v>
      </c>
      <c r="BC41" s="6">
        <v>2510</v>
      </c>
      <c r="BD41" s="6">
        <v>13.443307803545606</v>
      </c>
      <c r="BE41" s="6">
        <v>77</v>
      </c>
      <c r="BF41" s="6">
        <v>7.0063694267515926</v>
      </c>
      <c r="BG41" s="6">
        <v>1244</v>
      </c>
      <c r="BH41" s="6">
        <v>9.7005614472863382</v>
      </c>
      <c r="BI41" s="6">
        <v>1234</v>
      </c>
      <c r="BJ41" s="6">
        <v>24.035839501363458</v>
      </c>
      <c r="BK41" s="6">
        <v>13512</v>
      </c>
    </row>
    <row r="42" spans="1:63" x14ac:dyDescent="0.35">
      <c r="A42" s="27">
        <v>36</v>
      </c>
      <c r="B42" s="20" t="s">
        <v>33</v>
      </c>
      <c r="C42" s="17" t="s">
        <v>26</v>
      </c>
      <c r="D42" s="15">
        <v>29</v>
      </c>
      <c r="E42" s="18">
        <v>0</v>
      </c>
      <c r="F42" s="18">
        <v>0</v>
      </c>
      <c r="G42" s="18">
        <v>6</v>
      </c>
      <c r="H42" s="18">
        <v>16</v>
      </c>
      <c r="I42" s="18">
        <v>3</v>
      </c>
      <c r="J42" s="19">
        <v>34.482758620689658</v>
      </c>
      <c r="K42" s="19">
        <v>0</v>
      </c>
      <c r="L42" s="19">
        <v>0</v>
      </c>
      <c r="M42" s="18">
        <v>0</v>
      </c>
      <c r="N42" s="19">
        <v>0</v>
      </c>
      <c r="O42" s="19">
        <v>0</v>
      </c>
      <c r="P42" s="19">
        <v>0</v>
      </c>
      <c r="Q42" s="19">
        <v>0</v>
      </c>
      <c r="R42" s="18">
        <v>0</v>
      </c>
      <c r="S42" s="19">
        <v>0</v>
      </c>
      <c r="T42" s="18">
        <v>0</v>
      </c>
      <c r="U42" s="19">
        <v>0</v>
      </c>
      <c r="V42" s="18">
        <v>0</v>
      </c>
      <c r="W42" s="19">
        <v>0</v>
      </c>
      <c r="X42" s="18">
        <v>0</v>
      </c>
      <c r="Y42" s="19">
        <v>0</v>
      </c>
      <c r="Z42" s="19">
        <v>35.294117647058826</v>
      </c>
      <c r="AA42" s="19">
        <v>64.705882352941174</v>
      </c>
      <c r="AB42" s="18">
        <v>0</v>
      </c>
      <c r="AC42" s="19">
        <v>0</v>
      </c>
      <c r="AD42" s="19">
        <v>100</v>
      </c>
      <c r="AE42" s="19">
        <v>33.333333333333329</v>
      </c>
      <c r="AF42" s="19">
        <v>0</v>
      </c>
      <c r="AG42" s="19">
        <v>63.636363636363633</v>
      </c>
      <c r="AH42" s="19">
        <v>0</v>
      </c>
      <c r="AI42" s="19">
        <v>76.923076923076934</v>
      </c>
      <c r="AJ42" s="3">
        <v>1910.7142857142858</v>
      </c>
      <c r="AK42" s="6">
        <v>0</v>
      </c>
      <c r="AL42" s="6">
        <v>0</v>
      </c>
      <c r="AM42" s="6">
        <v>0</v>
      </c>
      <c r="AN42" s="6">
        <v>18</v>
      </c>
      <c r="AO42" s="6">
        <v>0</v>
      </c>
      <c r="AP42" s="6">
        <v>0</v>
      </c>
      <c r="AQ42" s="6">
        <v>5</v>
      </c>
      <c r="AR42" s="6">
        <v>0</v>
      </c>
      <c r="AS42" s="6">
        <v>0</v>
      </c>
      <c r="AT42" s="119">
        <v>0</v>
      </c>
      <c r="AU42" s="119">
        <v>0</v>
      </c>
      <c r="AV42" s="119">
        <v>0</v>
      </c>
      <c r="AW42" s="119">
        <v>0</v>
      </c>
      <c r="AX42" s="119">
        <v>0</v>
      </c>
      <c r="AY42" s="6">
        <v>24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16</v>
      </c>
    </row>
    <row r="43" spans="1:63" x14ac:dyDescent="0.35">
      <c r="A43" s="27">
        <v>37</v>
      </c>
      <c r="C43" s="17" t="s">
        <v>22</v>
      </c>
      <c r="D43" s="15">
        <v>25</v>
      </c>
      <c r="E43" s="18">
        <v>0</v>
      </c>
      <c r="F43" s="18">
        <v>0</v>
      </c>
      <c r="G43" s="18">
        <v>0</v>
      </c>
      <c r="H43" s="18">
        <v>15</v>
      </c>
      <c r="I43" s="18">
        <v>0</v>
      </c>
      <c r="J43" s="19">
        <v>44</v>
      </c>
      <c r="K43" s="19">
        <v>3</v>
      </c>
      <c r="L43" s="19">
        <v>42.857142857142854</v>
      </c>
      <c r="M43" s="18">
        <v>0</v>
      </c>
      <c r="N43" s="19">
        <v>0</v>
      </c>
      <c r="O43" s="19">
        <v>0</v>
      </c>
      <c r="P43" s="19">
        <v>0</v>
      </c>
      <c r="Q43" s="19">
        <v>2.8169014084507045</v>
      </c>
      <c r="R43" s="18">
        <v>0</v>
      </c>
      <c r="S43" s="19">
        <v>0</v>
      </c>
      <c r="T43" s="18">
        <v>0</v>
      </c>
      <c r="U43" s="19">
        <v>0</v>
      </c>
      <c r="V43" s="18">
        <v>0</v>
      </c>
      <c r="W43" s="19">
        <v>0</v>
      </c>
      <c r="X43" s="18">
        <v>0</v>
      </c>
      <c r="Y43" s="19">
        <v>0</v>
      </c>
      <c r="Z43" s="19">
        <v>38.461538461538467</v>
      </c>
      <c r="AA43" s="19">
        <v>61.53846153846154</v>
      </c>
      <c r="AB43" s="18">
        <v>0</v>
      </c>
      <c r="AC43" s="15">
        <v>0</v>
      </c>
      <c r="AD43" s="15">
        <v>100</v>
      </c>
      <c r="AE43" s="15">
        <v>42.857142857142854</v>
      </c>
      <c r="AF43" s="19">
        <v>0</v>
      </c>
      <c r="AG43" s="19">
        <v>100</v>
      </c>
      <c r="AH43" s="19">
        <v>0</v>
      </c>
      <c r="AI43" s="19">
        <v>100</v>
      </c>
      <c r="AJ43" s="3">
        <v>1892.8571428571429</v>
      </c>
      <c r="AK43" s="6">
        <v>0</v>
      </c>
      <c r="AL43" s="6">
        <v>0</v>
      </c>
      <c r="AM43" s="6">
        <v>0</v>
      </c>
      <c r="AN43" s="6">
        <v>22</v>
      </c>
      <c r="AO43" s="6">
        <v>0</v>
      </c>
      <c r="AP43" s="6">
        <v>0</v>
      </c>
      <c r="AQ43" s="6">
        <v>0</v>
      </c>
      <c r="AR43" s="6">
        <v>3</v>
      </c>
      <c r="AS43" s="6">
        <v>12</v>
      </c>
      <c r="AT43" s="119">
        <v>0</v>
      </c>
      <c r="AU43" s="119">
        <v>0</v>
      </c>
      <c r="AV43" s="119">
        <v>0</v>
      </c>
      <c r="AW43" s="119">
        <v>0</v>
      </c>
      <c r="AX43" s="119">
        <v>0</v>
      </c>
      <c r="AY43" s="6">
        <v>32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  <c r="BG43" s="6">
        <v>0</v>
      </c>
      <c r="BH43" s="6">
        <v>0</v>
      </c>
      <c r="BI43" s="6">
        <v>0</v>
      </c>
      <c r="BJ43" s="6">
        <v>0</v>
      </c>
      <c r="BK43" s="6">
        <v>15</v>
      </c>
    </row>
    <row r="44" spans="1:63" x14ac:dyDescent="0.35">
      <c r="A44" s="27">
        <v>38</v>
      </c>
      <c r="C44" s="17" t="s">
        <v>133</v>
      </c>
      <c r="D44" s="15">
        <v>89</v>
      </c>
      <c r="E44" s="18">
        <v>0</v>
      </c>
      <c r="F44" s="18">
        <v>0</v>
      </c>
      <c r="G44" s="18">
        <v>0</v>
      </c>
      <c r="H44" s="18">
        <v>69</v>
      </c>
      <c r="I44" s="18">
        <v>17</v>
      </c>
      <c r="J44" s="19">
        <v>53.932584269662918</v>
      </c>
      <c r="K44" s="19">
        <v>0</v>
      </c>
      <c r="L44" s="19">
        <v>0</v>
      </c>
      <c r="M44" s="18">
        <v>0</v>
      </c>
      <c r="N44" s="19">
        <v>0</v>
      </c>
      <c r="O44" s="19">
        <v>4</v>
      </c>
      <c r="P44" s="19">
        <v>100</v>
      </c>
      <c r="Q44" s="19">
        <v>2.3255813953488373</v>
      </c>
      <c r="R44" s="18">
        <v>0</v>
      </c>
      <c r="S44" s="19">
        <v>0</v>
      </c>
      <c r="T44" s="18">
        <v>0</v>
      </c>
      <c r="U44" s="19">
        <v>0</v>
      </c>
      <c r="V44" s="18">
        <v>0</v>
      </c>
      <c r="W44" s="19">
        <v>0</v>
      </c>
      <c r="X44" s="18">
        <v>0</v>
      </c>
      <c r="Y44" s="19">
        <v>0</v>
      </c>
      <c r="Z44" s="19">
        <v>0</v>
      </c>
      <c r="AA44" s="19">
        <v>83.333333333333343</v>
      </c>
      <c r="AB44" s="18">
        <v>5</v>
      </c>
      <c r="AC44" s="19">
        <v>9.0909090909090917</v>
      </c>
      <c r="AD44" s="19">
        <v>100</v>
      </c>
      <c r="AE44" s="19">
        <v>64.444444444444443</v>
      </c>
      <c r="AF44" s="19">
        <v>0</v>
      </c>
      <c r="AG44" s="19">
        <v>76.923076923076934</v>
      </c>
      <c r="AH44" s="19">
        <v>25.454545454545453</v>
      </c>
      <c r="AI44" s="19">
        <v>54.54545454545454</v>
      </c>
      <c r="AJ44" s="3">
        <v>933.33333333333326</v>
      </c>
      <c r="AK44" s="6">
        <v>0</v>
      </c>
      <c r="AL44" s="6">
        <v>33</v>
      </c>
      <c r="AM44" s="6">
        <v>0</v>
      </c>
      <c r="AN44" s="6">
        <v>16</v>
      </c>
      <c r="AO44" s="6">
        <v>0</v>
      </c>
      <c r="AP44" s="6">
        <v>0</v>
      </c>
      <c r="AQ44" s="6">
        <v>46</v>
      </c>
      <c r="AR44" s="6">
        <v>0</v>
      </c>
      <c r="AS44" s="6">
        <v>0</v>
      </c>
      <c r="AT44" s="119">
        <v>0</v>
      </c>
      <c r="AU44" s="119">
        <v>0</v>
      </c>
      <c r="AV44" s="119">
        <v>0</v>
      </c>
      <c r="AW44" s="119">
        <v>0</v>
      </c>
      <c r="AX44" s="119">
        <v>0</v>
      </c>
      <c r="AY44" s="6">
        <v>27.472527472527474</v>
      </c>
      <c r="AZ44" s="6">
        <v>0</v>
      </c>
      <c r="BA44" s="6">
        <v>0</v>
      </c>
      <c r="BB44" s="6">
        <v>4</v>
      </c>
      <c r="BC44" s="6">
        <v>8</v>
      </c>
      <c r="BD44" s="6">
        <v>9.1954022988505741</v>
      </c>
      <c r="BE44" s="6">
        <v>0</v>
      </c>
      <c r="BF44" s="6">
        <v>0</v>
      </c>
      <c r="BG44" s="6">
        <v>0</v>
      </c>
      <c r="BH44" s="6">
        <v>0</v>
      </c>
      <c r="BI44" s="6">
        <v>10</v>
      </c>
      <c r="BJ44" s="6">
        <v>43.478260869565219</v>
      </c>
      <c r="BK44" s="6">
        <v>69</v>
      </c>
    </row>
    <row r="45" spans="1:63" x14ac:dyDescent="0.35">
      <c r="A45" s="27">
        <v>39</v>
      </c>
      <c r="C45" s="17" t="s">
        <v>136</v>
      </c>
      <c r="D45" s="15">
        <v>22</v>
      </c>
      <c r="E45" s="18">
        <v>0</v>
      </c>
      <c r="F45" s="18">
        <v>0</v>
      </c>
      <c r="G45" s="18">
        <v>6</v>
      </c>
      <c r="H45" s="18">
        <v>17</v>
      </c>
      <c r="I45" s="18">
        <v>5</v>
      </c>
      <c r="J45" s="19">
        <v>90.909090909090907</v>
      </c>
      <c r="K45" s="19">
        <v>0</v>
      </c>
      <c r="L45" s="19">
        <v>0</v>
      </c>
      <c r="M45" s="18">
        <v>0</v>
      </c>
      <c r="N45" s="19">
        <v>0</v>
      </c>
      <c r="O45" s="19">
        <v>3</v>
      </c>
      <c r="P45" s="19">
        <v>100</v>
      </c>
      <c r="Q45" s="19">
        <v>0</v>
      </c>
      <c r="R45" s="18">
        <v>0</v>
      </c>
      <c r="S45" s="19">
        <v>0</v>
      </c>
      <c r="T45" s="18">
        <v>0</v>
      </c>
      <c r="U45" s="19">
        <v>0</v>
      </c>
      <c r="V45" s="18">
        <v>0</v>
      </c>
      <c r="W45" s="19">
        <v>0</v>
      </c>
      <c r="X45" s="18">
        <v>0</v>
      </c>
      <c r="Y45" s="19">
        <v>0</v>
      </c>
      <c r="Z45" s="19">
        <v>0</v>
      </c>
      <c r="AA45" s="19">
        <v>0</v>
      </c>
      <c r="AB45" s="18">
        <v>0</v>
      </c>
      <c r="AC45" s="19">
        <v>0</v>
      </c>
      <c r="AD45" s="19">
        <v>100</v>
      </c>
      <c r="AE45" s="19">
        <v>100</v>
      </c>
      <c r="AF45" s="19">
        <v>0</v>
      </c>
      <c r="AG45" s="19">
        <v>100</v>
      </c>
      <c r="AH45" s="19">
        <v>46.153846153846153</v>
      </c>
      <c r="AI45" s="19">
        <v>53.846153846153847</v>
      </c>
      <c r="AJ45" s="3">
        <v>725</v>
      </c>
      <c r="AK45" s="6">
        <v>8</v>
      </c>
      <c r="AL45" s="6">
        <v>13</v>
      </c>
      <c r="AM45" s="6">
        <v>0</v>
      </c>
      <c r="AN45" s="6">
        <v>0</v>
      </c>
      <c r="AO45" s="6">
        <v>0</v>
      </c>
      <c r="AP45" s="6">
        <v>0</v>
      </c>
      <c r="AQ45" s="6">
        <v>3</v>
      </c>
      <c r="AR45" s="6">
        <v>4</v>
      </c>
      <c r="AS45" s="6">
        <v>18.181818181818183</v>
      </c>
      <c r="AT45" s="119">
        <v>0</v>
      </c>
      <c r="AU45" s="119">
        <v>0</v>
      </c>
      <c r="AV45" s="119">
        <v>0</v>
      </c>
      <c r="AW45" s="119">
        <v>0</v>
      </c>
      <c r="AX45" s="119">
        <v>0</v>
      </c>
      <c r="AY45" s="6">
        <v>38.888888888888893</v>
      </c>
      <c r="AZ45" s="6">
        <v>0</v>
      </c>
      <c r="BA45" s="6">
        <v>0</v>
      </c>
      <c r="BB45" s="6">
        <v>0</v>
      </c>
      <c r="BC45" s="6">
        <v>6</v>
      </c>
      <c r="BD45" s="6">
        <v>21.428571428571427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17</v>
      </c>
    </row>
    <row r="46" spans="1:63" x14ac:dyDescent="0.35">
      <c r="A46" s="27">
        <v>40</v>
      </c>
      <c r="C46" s="17" t="s">
        <v>16</v>
      </c>
      <c r="D46" s="15">
        <v>44</v>
      </c>
      <c r="E46" s="18">
        <v>0</v>
      </c>
      <c r="F46" s="18">
        <v>0</v>
      </c>
      <c r="G46" s="18">
        <v>0</v>
      </c>
      <c r="H46" s="18">
        <v>33</v>
      </c>
      <c r="I46" s="18">
        <v>5</v>
      </c>
      <c r="J46" s="19">
        <v>50</v>
      </c>
      <c r="K46" s="19">
        <v>0</v>
      </c>
      <c r="L46" s="19">
        <v>0</v>
      </c>
      <c r="M46" s="18">
        <v>0</v>
      </c>
      <c r="N46" s="19">
        <v>0</v>
      </c>
      <c r="O46" s="19">
        <v>0</v>
      </c>
      <c r="P46" s="19">
        <v>0</v>
      </c>
      <c r="Q46" s="19">
        <v>1.5217391304347827</v>
      </c>
      <c r="R46" s="18">
        <v>0</v>
      </c>
      <c r="S46" s="19">
        <v>0</v>
      </c>
      <c r="T46" s="18">
        <v>0</v>
      </c>
      <c r="U46" s="19">
        <v>0</v>
      </c>
      <c r="V46" s="18">
        <v>0</v>
      </c>
      <c r="W46" s="19">
        <v>0</v>
      </c>
      <c r="X46" s="18">
        <v>0</v>
      </c>
      <c r="Y46" s="19">
        <v>0</v>
      </c>
      <c r="Z46" s="19">
        <v>22.727272727272727</v>
      </c>
      <c r="AA46" s="19">
        <v>45.454545454545453</v>
      </c>
      <c r="AB46" s="18">
        <v>5</v>
      </c>
      <c r="AC46" s="19">
        <v>20</v>
      </c>
      <c r="AD46" s="19">
        <v>68.75</v>
      </c>
      <c r="AE46" s="19">
        <v>52</v>
      </c>
      <c r="AF46" s="19">
        <v>0</v>
      </c>
      <c r="AG46" s="19">
        <v>62.068965517241381</v>
      </c>
      <c r="AH46" s="19">
        <v>0</v>
      </c>
      <c r="AI46" s="19">
        <v>63.636363636363633</v>
      </c>
      <c r="AJ46" s="3">
        <v>770</v>
      </c>
      <c r="AK46" s="6">
        <v>19</v>
      </c>
      <c r="AL46" s="6">
        <v>6</v>
      </c>
      <c r="AM46" s="6">
        <v>0</v>
      </c>
      <c r="AN46" s="6">
        <v>0</v>
      </c>
      <c r="AO46" s="6">
        <v>0</v>
      </c>
      <c r="AP46" s="6">
        <v>0</v>
      </c>
      <c r="AQ46" s="6">
        <v>14</v>
      </c>
      <c r="AR46" s="6">
        <v>4</v>
      </c>
      <c r="AS46" s="6">
        <v>9.0909090909090917</v>
      </c>
      <c r="AT46" s="119">
        <v>0</v>
      </c>
      <c r="AU46" s="119">
        <v>0</v>
      </c>
      <c r="AV46" s="119">
        <v>0</v>
      </c>
      <c r="AW46" s="119">
        <v>0</v>
      </c>
      <c r="AX46" s="119">
        <v>0</v>
      </c>
      <c r="AY46" s="6">
        <v>22.727272727272727</v>
      </c>
      <c r="AZ46" s="6">
        <v>0</v>
      </c>
      <c r="BA46" s="6">
        <v>0</v>
      </c>
      <c r="BB46" s="6">
        <v>0</v>
      </c>
      <c r="BC46" s="6">
        <v>9</v>
      </c>
      <c r="BD46" s="6">
        <v>20.454545454545457</v>
      </c>
      <c r="BE46" s="6">
        <v>0</v>
      </c>
      <c r="BF46" s="6">
        <v>0</v>
      </c>
      <c r="BG46" s="6">
        <v>3</v>
      </c>
      <c r="BH46" s="6">
        <v>8.8235294117647065</v>
      </c>
      <c r="BI46" s="6">
        <v>0</v>
      </c>
      <c r="BJ46" s="6">
        <v>0</v>
      </c>
      <c r="BK46" s="6">
        <v>33</v>
      </c>
    </row>
    <row r="47" spans="1:63" x14ac:dyDescent="0.35">
      <c r="A47" s="27">
        <v>41</v>
      </c>
      <c r="C47" s="17" t="s">
        <v>137</v>
      </c>
      <c r="D47" s="15">
        <v>2436</v>
      </c>
      <c r="E47" s="18">
        <v>34</v>
      </c>
      <c r="F47" s="18">
        <v>297</v>
      </c>
      <c r="G47" s="18">
        <v>272</v>
      </c>
      <c r="H47" s="18">
        <v>1627</v>
      </c>
      <c r="I47" s="18">
        <v>244</v>
      </c>
      <c r="J47" s="19">
        <v>58.292282430213461</v>
      </c>
      <c r="K47" s="19">
        <v>33</v>
      </c>
      <c r="L47" s="19">
        <v>3.75</v>
      </c>
      <c r="M47" s="18">
        <v>0</v>
      </c>
      <c r="N47" s="19">
        <v>0</v>
      </c>
      <c r="O47" s="19">
        <v>244</v>
      </c>
      <c r="P47" s="19">
        <v>87.704918032786878</v>
      </c>
      <c r="Q47" s="19">
        <v>0</v>
      </c>
      <c r="R47" s="18">
        <v>0</v>
      </c>
      <c r="S47" s="19">
        <v>0</v>
      </c>
      <c r="T47" s="18">
        <v>3</v>
      </c>
      <c r="U47" s="19">
        <v>5.3571428571428568</v>
      </c>
      <c r="V47" s="18">
        <v>0</v>
      </c>
      <c r="W47" s="19">
        <v>0</v>
      </c>
      <c r="X47" s="18">
        <v>3</v>
      </c>
      <c r="Y47" s="19">
        <v>3.225806451612903</v>
      </c>
      <c r="Z47" s="19">
        <v>9.950859950859952</v>
      </c>
      <c r="AA47" s="19">
        <v>78.009828009828013</v>
      </c>
      <c r="AB47" s="18">
        <v>80</v>
      </c>
      <c r="AC47" s="19">
        <v>6.9868995633187767</v>
      </c>
      <c r="AD47" s="19">
        <v>71.526586620926253</v>
      </c>
      <c r="AE47" s="19">
        <v>57.115384615384613</v>
      </c>
      <c r="AF47" s="19">
        <v>46.229508196721312</v>
      </c>
      <c r="AG47" s="19">
        <v>66.822794691647147</v>
      </c>
      <c r="AH47" s="19">
        <v>10.039370078740157</v>
      </c>
      <c r="AI47" s="19">
        <v>61.811023622047244</v>
      </c>
      <c r="AJ47" s="3">
        <v>688.70967741935488</v>
      </c>
      <c r="AK47" s="6">
        <v>216</v>
      </c>
      <c r="AL47" s="6">
        <v>206</v>
      </c>
      <c r="AM47" s="6">
        <v>0</v>
      </c>
      <c r="AN47" s="6">
        <v>10</v>
      </c>
      <c r="AO47" s="6">
        <v>5</v>
      </c>
      <c r="AP47" s="6">
        <v>11</v>
      </c>
      <c r="AQ47" s="6">
        <v>1943</v>
      </c>
      <c r="AR47" s="6">
        <v>599</v>
      </c>
      <c r="AS47" s="6">
        <v>24.589490968801314</v>
      </c>
      <c r="AT47" s="119">
        <v>0</v>
      </c>
      <c r="AU47" s="119">
        <v>0</v>
      </c>
      <c r="AV47" s="119">
        <v>0</v>
      </c>
      <c r="AW47" s="119">
        <v>0</v>
      </c>
      <c r="AX47" s="119">
        <v>0</v>
      </c>
      <c r="AY47" s="6">
        <v>19.419087136929463</v>
      </c>
      <c r="AZ47" s="6">
        <v>0</v>
      </c>
      <c r="BA47" s="6">
        <v>0</v>
      </c>
      <c r="BB47" s="6">
        <v>24</v>
      </c>
      <c r="BC47" s="6">
        <v>650</v>
      </c>
      <c r="BD47" s="6">
        <v>26.759983532317825</v>
      </c>
      <c r="BE47" s="6">
        <v>8</v>
      </c>
      <c r="BF47" s="6">
        <v>2.9520295202952029</v>
      </c>
      <c r="BG47" s="6">
        <v>485</v>
      </c>
      <c r="BH47" s="6">
        <v>25.512887953708574</v>
      </c>
      <c r="BI47" s="6">
        <v>137</v>
      </c>
      <c r="BJ47" s="6">
        <v>57.805907172995788</v>
      </c>
      <c r="BK47" s="6">
        <v>1627</v>
      </c>
    </row>
    <row r="48" spans="1:63" x14ac:dyDescent="0.35">
      <c r="A48" s="27">
        <v>42</v>
      </c>
      <c r="C48" s="17" t="s">
        <v>2</v>
      </c>
      <c r="D48" s="15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9">
        <v>0</v>
      </c>
      <c r="K48" s="19">
        <v>0</v>
      </c>
      <c r="L48" s="19">
        <v>0</v>
      </c>
      <c r="M48" s="18">
        <v>0</v>
      </c>
      <c r="N48" s="19">
        <v>0</v>
      </c>
      <c r="O48" s="19">
        <v>0</v>
      </c>
      <c r="P48" s="19">
        <v>0</v>
      </c>
      <c r="Q48" s="19">
        <v>0</v>
      </c>
      <c r="R48" s="18">
        <v>0</v>
      </c>
      <c r="S48" s="19">
        <v>0</v>
      </c>
      <c r="T48" s="18">
        <v>0</v>
      </c>
      <c r="U48" s="19">
        <v>0</v>
      </c>
      <c r="V48" s="18">
        <v>0</v>
      </c>
      <c r="W48" s="19">
        <v>0</v>
      </c>
      <c r="X48" s="18">
        <v>0</v>
      </c>
      <c r="Y48" s="19">
        <v>0</v>
      </c>
      <c r="Z48" s="19">
        <v>0</v>
      </c>
      <c r="AA48" s="19">
        <v>0</v>
      </c>
      <c r="AB48" s="18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3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119">
        <v>0</v>
      </c>
      <c r="AU48" s="119">
        <v>0</v>
      </c>
      <c r="AV48" s="119">
        <v>0</v>
      </c>
      <c r="AW48" s="119">
        <v>0</v>
      </c>
      <c r="AX48" s="119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</row>
    <row r="49" spans="1:63" x14ac:dyDescent="0.35">
      <c r="A49" s="27">
        <v>43</v>
      </c>
      <c r="C49" s="17" t="s">
        <v>6</v>
      </c>
      <c r="D49" s="15">
        <v>177</v>
      </c>
      <c r="E49" s="18">
        <v>0</v>
      </c>
      <c r="F49" s="18">
        <v>0</v>
      </c>
      <c r="G49" s="18">
        <v>0</v>
      </c>
      <c r="H49" s="18">
        <v>79</v>
      </c>
      <c r="I49" s="18">
        <v>92</v>
      </c>
      <c r="J49" s="19">
        <v>50.847457627118644</v>
      </c>
      <c r="K49" s="19">
        <v>6</v>
      </c>
      <c r="L49" s="19">
        <v>18.75</v>
      </c>
      <c r="M49" s="18">
        <v>0</v>
      </c>
      <c r="N49" s="19">
        <v>0</v>
      </c>
      <c r="O49" s="19">
        <v>6</v>
      </c>
      <c r="P49" s="19">
        <v>100</v>
      </c>
      <c r="Q49" s="19">
        <v>4.4303797468354427</v>
      </c>
      <c r="R49" s="18">
        <v>0</v>
      </c>
      <c r="S49" s="19">
        <v>0</v>
      </c>
      <c r="T49" s="18">
        <v>0</v>
      </c>
      <c r="U49" s="19">
        <v>0</v>
      </c>
      <c r="V49" s="18">
        <v>0</v>
      </c>
      <c r="W49" s="19">
        <v>0</v>
      </c>
      <c r="X49" s="18">
        <v>0</v>
      </c>
      <c r="Y49" s="19">
        <v>0</v>
      </c>
      <c r="Z49" s="19">
        <v>34.615384615384613</v>
      </c>
      <c r="AA49" s="19">
        <v>53.846153846153847</v>
      </c>
      <c r="AB49" s="18">
        <v>0</v>
      </c>
      <c r="AC49" s="19">
        <v>0</v>
      </c>
      <c r="AD49" s="19">
        <v>86.111111111111114</v>
      </c>
      <c r="AE49" s="19">
        <v>81.081081081081081</v>
      </c>
      <c r="AF49" s="19">
        <v>0</v>
      </c>
      <c r="AG49" s="19">
        <v>77.215189873417728</v>
      </c>
      <c r="AH49" s="19">
        <v>15.151515151515152</v>
      </c>
      <c r="AI49" s="19">
        <v>46.969696969696969</v>
      </c>
      <c r="AJ49" s="3">
        <v>745.4545454545455</v>
      </c>
      <c r="AK49" s="6">
        <v>0</v>
      </c>
      <c r="AL49" s="6">
        <v>125</v>
      </c>
      <c r="AM49" s="6">
        <v>0</v>
      </c>
      <c r="AN49" s="6">
        <v>0</v>
      </c>
      <c r="AO49" s="6">
        <v>0</v>
      </c>
      <c r="AP49" s="6">
        <v>0</v>
      </c>
      <c r="AQ49" s="6">
        <v>48</v>
      </c>
      <c r="AR49" s="6">
        <v>0</v>
      </c>
      <c r="AS49" s="6">
        <v>0</v>
      </c>
      <c r="AT49" s="119">
        <v>0</v>
      </c>
      <c r="AU49" s="119">
        <v>0</v>
      </c>
      <c r="AV49" s="119">
        <v>0</v>
      </c>
      <c r="AW49" s="119">
        <v>0</v>
      </c>
      <c r="AX49" s="119">
        <v>0</v>
      </c>
      <c r="AY49" s="6">
        <v>18.238993710691823</v>
      </c>
      <c r="AZ49" s="6">
        <v>0</v>
      </c>
      <c r="BA49" s="6">
        <v>0</v>
      </c>
      <c r="BB49" s="6">
        <v>17</v>
      </c>
      <c r="BC49" s="6">
        <v>7</v>
      </c>
      <c r="BD49" s="6">
        <v>4.1666666666666661</v>
      </c>
      <c r="BE49" s="6">
        <v>0</v>
      </c>
      <c r="BF49" s="6">
        <v>0</v>
      </c>
      <c r="BG49" s="6">
        <v>0</v>
      </c>
      <c r="BH49" s="6">
        <v>0</v>
      </c>
      <c r="BI49" s="6">
        <v>3</v>
      </c>
      <c r="BJ49" s="6">
        <v>3.3333333333333335</v>
      </c>
      <c r="BK49" s="6">
        <v>79</v>
      </c>
    </row>
    <row r="50" spans="1:63" x14ac:dyDescent="0.35">
      <c r="A50" s="27">
        <v>44</v>
      </c>
      <c r="C50" s="17" t="s">
        <v>10</v>
      </c>
      <c r="D50" s="15">
        <v>224</v>
      </c>
      <c r="E50" s="18">
        <v>0</v>
      </c>
      <c r="F50" s="18">
        <v>0</v>
      </c>
      <c r="G50" s="18">
        <v>0</v>
      </c>
      <c r="H50" s="18">
        <v>85</v>
      </c>
      <c r="I50" s="18">
        <v>137</v>
      </c>
      <c r="J50" s="19">
        <v>54.464285714285708</v>
      </c>
      <c r="K50" s="19">
        <v>0</v>
      </c>
      <c r="L50" s="19">
        <v>0</v>
      </c>
      <c r="M50" s="18">
        <v>0</v>
      </c>
      <c r="N50" s="19">
        <v>0</v>
      </c>
      <c r="O50" s="19">
        <v>8</v>
      </c>
      <c r="P50" s="19">
        <v>100</v>
      </c>
      <c r="Q50" s="19">
        <v>2.4943310657596371</v>
      </c>
      <c r="R50" s="18">
        <v>0</v>
      </c>
      <c r="S50" s="19">
        <v>0</v>
      </c>
      <c r="T50" s="18">
        <v>0</v>
      </c>
      <c r="U50" s="19">
        <v>0</v>
      </c>
      <c r="V50" s="18">
        <v>0</v>
      </c>
      <c r="W50" s="19">
        <v>0</v>
      </c>
      <c r="X50" s="18">
        <v>0</v>
      </c>
      <c r="Y50" s="19">
        <v>0</v>
      </c>
      <c r="Z50" s="19">
        <v>0</v>
      </c>
      <c r="AA50" s="19">
        <v>100</v>
      </c>
      <c r="AB50" s="18">
        <v>5</v>
      </c>
      <c r="AC50" s="19">
        <v>7.3529411764705888</v>
      </c>
      <c r="AD50" s="19">
        <v>71.428571428571431</v>
      </c>
      <c r="AE50" s="19">
        <v>78.94736842105263</v>
      </c>
      <c r="AF50" s="19">
        <v>50</v>
      </c>
      <c r="AG50" s="19">
        <v>75.641025641025635</v>
      </c>
      <c r="AH50" s="19">
        <v>0</v>
      </c>
      <c r="AI50" s="19">
        <v>73.134328358208961</v>
      </c>
      <c r="AJ50" s="3">
        <v>701.92307692307691</v>
      </c>
      <c r="AK50" s="6">
        <v>0</v>
      </c>
      <c r="AL50" s="6">
        <v>174</v>
      </c>
      <c r="AM50" s="6">
        <v>0</v>
      </c>
      <c r="AN50" s="6">
        <v>25</v>
      </c>
      <c r="AO50" s="6">
        <v>0</v>
      </c>
      <c r="AP50" s="6">
        <v>0</v>
      </c>
      <c r="AQ50" s="6">
        <v>11</v>
      </c>
      <c r="AR50" s="6">
        <v>4</v>
      </c>
      <c r="AS50" s="6">
        <v>1.7857142857142856</v>
      </c>
      <c r="AT50" s="119">
        <v>0</v>
      </c>
      <c r="AU50" s="119">
        <v>0</v>
      </c>
      <c r="AV50" s="119">
        <v>0</v>
      </c>
      <c r="AW50" s="119">
        <v>0</v>
      </c>
      <c r="AX50" s="119">
        <v>0</v>
      </c>
      <c r="AY50" s="6">
        <v>16.267942583732058</v>
      </c>
      <c r="AZ50" s="6">
        <v>0</v>
      </c>
      <c r="BA50" s="6">
        <v>0</v>
      </c>
      <c r="BB50" s="6">
        <v>26</v>
      </c>
      <c r="BC50" s="6">
        <v>6</v>
      </c>
      <c r="BD50" s="6">
        <v>2.7272727272727271</v>
      </c>
      <c r="BE50" s="6">
        <v>0</v>
      </c>
      <c r="BF50" s="6">
        <v>0</v>
      </c>
      <c r="BG50" s="6">
        <v>0</v>
      </c>
      <c r="BH50" s="6">
        <v>0</v>
      </c>
      <c r="BI50" s="6">
        <v>8</v>
      </c>
      <c r="BJ50" s="6">
        <v>5.7142857142857144</v>
      </c>
      <c r="BK50" s="6">
        <v>85</v>
      </c>
    </row>
    <row r="51" spans="1:63" x14ac:dyDescent="0.35">
      <c r="A51" s="27">
        <v>45</v>
      </c>
      <c r="C51" s="17" t="s">
        <v>272</v>
      </c>
      <c r="D51" s="15">
        <v>23</v>
      </c>
      <c r="E51" s="18">
        <v>0</v>
      </c>
      <c r="F51" s="18">
        <v>0</v>
      </c>
      <c r="G51" s="18">
        <v>4</v>
      </c>
      <c r="H51" s="18">
        <v>16</v>
      </c>
      <c r="I51" s="18">
        <v>0</v>
      </c>
      <c r="J51" s="19">
        <v>43.478260869565219</v>
      </c>
      <c r="K51" s="19">
        <v>0</v>
      </c>
      <c r="L51" s="19">
        <v>0</v>
      </c>
      <c r="M51" s="18">
        <v>0</v>
      </c>
      <c r="N51" s="19">
        <v>0</v>
      </c>
      <c r="O51" s="19">
        <v>0</v>
      </c>
      <c r="P51" s="19">
        <v>0</v>
      </c>
      <c r="Q51" s="19">
        <v>5.444126074498568</v>
      </c>
      <c r="R51" s="18">
        <v>0</v>
      </c>
      <c r="S51" s="19">
        <v>0</v>
      </c>
      <c r="T51" s="18">
        <v>0</v>
      </c>
      <c r="U51" s="19">
        <v>0</v>
      </c>
      <c r="V51" s="18">
        <v>0</v>
      </c>
      <c r="W51" s="19">
        <v>0</v>
      </c>
      <c r="X51" s="18">
        <v>0</v>
      </c>
      <c r="Y51" s="19">
        <v>0</v>
      </c>
      <c r="Z51" s="19">
        <v>0</v>
      </c>
      <c r="AA51" s="19">
        <v>0</v>
      </c>
      <c r="AB51" s="18">
        <v>0</v>
      </c>
      <c r="AC51" s="19">
        <v>0</v>
      </c>
      <c r="AD51" s="19">
        <v>100</v>
      </c>
      <c r="AE51" s="19">
        <v>62.5</v>
      </c>
      <c r="AF51" s="19">
        <v>0</v>
      </c>
      <c r="AG51" s="19">
        <v>61.111111111111114</v>
      </c>
      <c r="AH51" s="19">
        <v>0</v>
      </c>
      <c r="AI51" s="19">
        <v>57.142857142857139</v>
      </c>
      <c r="AJ51" s="3">
        <v>631.25</v>
      </c>
      <c r="AK51" s="6">
        <v>0</v>
      </c>
      <c r="AL51" s="6">
        <v>10</v>
      </c>
      <c r="AM51" s="6">
        <v>0</v>
      </c>
      <c r="AN51" s="6">
        <v>0</v>
      </c>
      <c r="AO51" s="6">
        <v>0</v>
      </c>
      <c r="AP51" s="6">
        <v>0</v>
      </c>
      <c r="AQ51" s="6">
        <v>7</v>
      </c>
      <c r="AR51" s="6">
        <v>0</v>
      </c>
      <c r="AS51" s="6">
        <v>0</v>
      </c>
      <c r="AT51" s="119">
        <v>0</v>
      </c>
      <c r="AU51" s="119">
        <v>0</v>
      </c>
      <c r="AV51" s="119">
        <v>0</v>
      </c>
      <c r="AW51" s="119">
        <v>0</v>
      </c>
      <c r="AX51" s="119">
        <v>0</v>
      </c>
      <c r="AY51" s="6">
        <v>47.826086956521742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16</v>
      </c>
    </row>
    <row r="52" spans="1:63" x14ac:dyDescent="0.35">
      <c r="A52" s="27">
        <v>46</v>
      </c>
      <c r="C52" s="17" t="s">
        <v>1</v>
      </c>
      <c r="D52" s="15">
        <v>66</v>
      </c>
      <c r="E52" s="18">
        <v>0</v>
      </c>
      <c r="F52" s="18">
        <v>3</v>
      </c>
      <c r="G52" s="18">
        <v>0</v>
      </c>
      <c r="H52" s="18">
        <v>63</v>
      </c>
      <c r="I52" s="18">
        <v>10</v>
      </c>
      <c r="J52" s="19">
        <v>63.636363636363633</v>
      </c>
      <c r="K52" s="19">
        <v>0</v>
      </c>
      <c r="L52" s="19">
        <v>0</v>
      </c>
      <c r="M52" s="18">
        <v>0</v>
      </c>
      <c r="N52" s="19">
        <v>0</v>
      </c>
      <c r="O52" s="19">
        <v>0</v>
      </c>
      <c r="P52" s="19">
        <v>0</v>
      </c>
      <c r="Q52" s="19">
        <v>0</v>
      </c>
      <c r="R52" s="18">
        <v>0</v>
      </c>
      <c r="S52" s="19">
        <v>0</v>
      </c>
      <c r="T52" s="18">
        <v>0</v>
      </c>
      <c r="U52" s="19">
        <v>0</v>
      </c>
      <c r="V52" s="18">
        <v>0</v>
      </c>
      <c r="W52" s="19">
        <v>0</v>
      </c>
      <c r="X52" s="18">
        <v>0</v>
      </c>
      <c r="Y52" s="19">
        <v>0</v>
      </c>
      <c r="Z52" s="19">
        <v>41.666666666666671</v>
      </c>
      <c r="AA52" s="19">
        <v>58.333333333333336</v>
      </c>
      <c r="AB52" s="18">
        <v>3</v>
      </c>
      <c r="AC52" s="19">
        <v>5.3571428571428568</v>
      </c>
      <c r="AD52" s="19">
        <v>100</v>
      </c>
      <c r="AE52" s="19">
        <v>86.666666666666671</v>
      </c>
      <c r="AF52" s="19">
        <v>0</v>
      </c>
      <c r="AG52" s="19">
        <v>85.714285714285708</v>
      </c>
      <c r="AH52" s="19">
        <v>5.0847457627118651</v>
      </c>
      <c r="AI52" s="19">
        <v>61.016949152542374</v>
      </c>
      <c r="AJ52" s="3">
        <v>1608.3333333333333</v>
      </c>
      <c r="AK52" s="6">
        <v>0</v>
      </c>
      <c r="AL52" s="6">
        <v>29</v>
      </c>
      <c r="AM52" s="6">
        <v>21</v>
      </c>
      <c r="AN52" s="6">
        <v>0</v>
      </c>
      <c r="AO52" s="6">
        <v>0</v>
      </c>
      <c r="AP52" s="6">
        <v>0</v>
      </c>
      <c r="AQ52" s="6">
        <v>20</v>
      </c>
      <c r="AR52" s="6">
        <v>5</v>
      </c>
      <c r="AS52" s="6">
        <v>7.5757575757575761</v>
      </c>
      <c r="AT52" s="119">
        <v>0</v>
      </c>
      <c r="AU52" s="119">
        <v>0</v>
      </c>
      <c r="AV52" s="119">
        <v>0</v>
      </c>
      <c r="AW52" s="119">
        <v>0</v>
      </c>
      <c r="AX52" s="119">
        <v>0</v>
      </c>
      <c r="AY52" s="6">
        <v>16.666666666666664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63</v>
      </c>
    </row>
    <row r="53" spans="1:63" x14ac:dyDescent="0.35">
      <c r="A53" s="27">
        <v>47</v>
      </c>
      <c r="C53" s="17" t="s">
        <v>7</v>
      </c>
      <c r="D53" s="15">
        <v>705</v>
      </c>
      <c r="E53" s="18">
        <v>0</v>
      </c>
      <c r="F53" s="18">
        <v>5</v>
      </c>
      <c r="G53" s="18">
        <v>6</v>
      </c>
      <c r="H53" s="18">
        <v>214</v>
      </c>
      <c r="I53" s="18">
        <v>483</v>
      </c>
      <c r="J53" s="19">
        <v>53.758865248226954</v>
      </c>
      <c r="K53" s="19">
        <v>0</v>
      </c>
      <c r="L53" s="19">
        <v>0</v>
      </c>
      <c r="M53" s="18">
        <v>0</v>
      </c>
      <c r="N53" s="19">
        <v>0</v>
      </c>
      <c r="O53" s="19">
        <v>50</v>
      </c>
      <c r="P53" s="19">
        <v>80</v>
      </c>
      <c r="Q53" s="19">
        <v>5</v>
      </c>
      <c r="R53" s="18">
        <v>0</v>
      </c>
      <c r="S53" s="19">
        <v>0</v>
      </c>
      <c r="T53" s="18">
        <v>0</v>
      </c>
      <c r="U53" s="19">
        <v>0</v>
      </c>
      <c r="V53" s="18">
        <v>0</v>
      </c>
      <c r="W53" s="19">
        <v>0</v>
      </c>
      <c r="X53" s="18">
        <v>0</v>
      </c>
      <c r="Y53" s="19">
        <v>0</v>
      </c>
      <c r="Z53" s="19">
        <v>0</v>
      </c>
      <c r="AA53" s="19">
        <v>83.333333333333343</v>
      </c>
      <c r="AB53" s="18">
        <v>6</v>
      </c>
      <c r="AC53" s="19">
        <v>3.8216560509554141</v>
      </c>
      <c r="AD53" s="19">
        <v>74.774774774774784</v>
      </c>
      <c r="AE53" s="19">
        <v>69.306930693069305</v>
      </c>
      <c r="AF53" s="19">
        <v>100</v>
      </c>
      <c r="AG53" s="19">
        <v>72</v>
      </c>
      <c r="AH53" s="19">
        <v>18</v>
      </c>
      <c r="AI53" s="19">
        <v>50</v>
      </c>
      <c r="AJ53" s="3">
        <v>394.11764705882354</v>
      </c>
      <c r="AK53" s="6">
        <v>0</v>
      </c>
      <c r="AL53" s="6">
        <v>655</v>
      </c>
      <c r="AM53" s="6">
        <v>0</v>
      </c>
      <c r="AN53" s="6">
        <v>0</v>
      </c>
      <c r="AO53" s="6">
        <v>0</v>
      </c>
      <c r="AP53" s="6">
        <v>0</v>
      </c>
      <c r="AQ53" s="6">
        <v>40</v>
      </c>
      <c r="AR53" s="6">
        <v>3</v>
      </c>
      <c r="AS53" s="6">
        <v>0.42553191489361702</v>
      </c>
      <c r="AT53" s="119">
        <v>0</v>
      </c>
      <c r="AU53" s="119">
        <v>0</v>
      </c>
      <c r="AV53" s="119">
        <v>0</v>
      </c>
      <c r="AW53" s="119">
        <v>0</v>
      </c>
      <c r="AX53" s="119">
        <v>0</v>
      </c>
      <c r="AY53" s="6">
        <v>9.7744360902255636</v>
      </c>
      <c r="AZ53" s="6">
        <v>0</v>
      </c>
      <c r="BA53" s="6">
        <v>0</v>
      </c>
      <c r="BB53" s="6">
        <v>100</v>
      </c>
      <c r="BC53" s="6">
        <v>172</v>
      </c>
      <c r="BD53" s="6">
        <v>24.536376604850211</v>
      </c>
      <c r="BE53" s="6">
        <v>0</v>
      </c>
      <c r="BF53" s="6">
        <v>0</v>
      </c>
      <c r="BG53" s="6">
        <v>7</v>
      </c>
      <c r="BH53" s="6">
        <v>3.1818181818181817</v>
      </c>
      <c r="BI53" s="6">
        <v>161</v>
      </c>
      <c r="BJ53" s="6">
        <v>33.966244725738399</v>
      </c>
      <c r="BK53" s="6">
        <v>214</v>
      </c>
    </row>
    <row r="54" spans="1:63" x14ac:dyDescent="0.35">
      <c r="A54" s="27">
        <v>48</v>
      </c>
      <c r="C54" s="17" t="s">
        <v>273</v>
      </c>
      <c r="D54" s="15">
        <v>324</v>
      </c>
      <c r="E54" s="18">
        <v>22</v>
      </c>
      <c r="F54" s="18">
        <v>83</v>
      </c>
      <c r="G54" s="18">
        <v>36</v>
      </c>
      <c r="H54" s="18">
        <v>150</v>
      </c>
      <c r="I54" s="18">
        <v>53</v>
      </c>
      <c r="J54" s="19">
        <v>53.086419753086425</v>
      </c>
      <c r="K54" s="19">
        <v>0</v>
      </c>
      <c r="L54" s="19">
        <v>0</v>
      </c>
      <c r="M54" s="18">
        <v>0</v>
      </c>
      <c r="N54" s="19">
        <v>0</v>
      </c>
      <c r="O54" s="19">
        <v>17</v>
      </c>
      <c r="P54" s="19">
        <v>52.941176470588239</v>
      </c>
      <c r="Q54" s="19">
        <v>3.9930555555555554</v>
      </c>
      <c r="R54" s="18">
        <v>0</v>
      </c>
      <c r="S54" s="19">
        <v>0</v>
      </c>
      <c r="T54" s="18">
        <v>0</v>
      </c>
      <c r="U54" s="19">
        <v>0</v>
      </c>
      <c r="V54" s="18">
        <v>0</v>
      </c>
      <c r="W54" s="19">
        <v>0</v>
      </c>
      <c r="X54" s="18">
        <v>0</v>
      </c>
      <c r="Y54" s="19">
        <v>0</v>
      </c>
      <c r="Z54" s="19">
        <v>5.4794520547945202</v>
      </c>
      <c r="AA54" s="19">
        <v>83.561643835616437</v>
      </c>
      <c r="AB54" s="18">
        <v>16</v>
      </c>
      <c r="AC54" s="19">
        <v>12.307692307692308</v>
      </c>
      <c r="AD54" s="19">
        <v>73.972602739726028</v>
      </c>
      <c r="AE54" s="19">
        <v>60.24096385542169</v>
      </c>
      <c r="AF54" s="19">
        <v>23.52941176470588</v>
      </c>
      <c r="AG54" s="19">
        <v>71.969696969696969</v>
      </c>
      <c r="AH54" s="19">
        <v>13.709677419354838</v>
      </c>
      <c r="AI54" s="19">
        <v>55.645161290322577</v>
      </c>
      <c r="AJ54" s="3">
        <v>1023.4375</v>
      </c>
      <c r="AK54" s="6">
        <v>22</v>
      </c>
      <c r="AL54" s="6">
        <v>85</v>
      </c>
      <c r="AM54" s="6">
        <v>4</v>
      </c>
      <c r="AN54" s="6">
        <v>0</v>
      </c>
      <c r="AO54" s="6">
        <v>6</v>
      </c>
      <c r="AP54" s="6">
        <v>0</v>
      </c>
      <c r="AQ54" s="6">
        <v>210</v>
      </c>
      <c r="AR54" s="6">
        <v>86</v>
      </c>
      <c r="AS54" s="6">
        <v>26.543209876543212</v>
      </c>
      <c r="AT54" s="119">
        <v>0</v>
      </c>
      <c r="AU54" s="119">
        <v>0</v>
      </c>
      <c r="AV54" s="119">
        <v>0</v>
      </c>
      <c r="AW54" s="119">
        <v>0</v>
      </c>
      <c r="AX54" s="119">
        <v>0</v>
      </c>
      <c r="AY54" s="6">
        <v>24.844720496894411</v>
      </c>
      <c r="AZ54" s="6">
        <v>0</v>
      </c>
      <c r="BA54" s="6">
        <v>0</v>
      </c>
      <c r="BB54" s="6">
        <v>7</v>
      </c>
      <c r="BC54" s="6">
        <v>14</v>
      </c>
      <c r="BD54" s="6">
        <v>4.3343653250773997</v>
      </c>
      <c r="BE54" s="6">
        <v>0</v>
      </c>
      <c r="BF54" s="6">
        <v>0</v>
      </c>
      <c r="BG54" s="6">
        <v>8</v>
      </c>
      <c r="BH54" s="6">
        <v>4.2105263157894735</v>
      </c>
      <c r="BI54" s="6">
        <v>5</v>
      </c>
      <c r="BJ54" s="6">
        <v>10.416666666666668</v>
      </c>
      <c r="BK54" s="6">
        <v>150</v>
      </c>
    </row>
    <row r="55" spans="1:63" x14ac:dyDescent="0.35">
      <c r="A55" s="27">
        <v>49</v>
      </c>
      <c r="C55" s="17" t="s">
        <v>23</v>
      </c>
      <c r="D55" s="15">
        <v>921</v>
      </c>
      <c r="E55" s="18">
        <v>12</v>
      </c>
      <c r="F55" s="18">
        <v>38</v>
      </c>
      <c r="G55" s="18">
        <v>49</v>
      </c>
      <c r="H55" s="18">
        <v>650</v>
      </c>
      <c r="I55" s="18">
        <v>185</v>
      </c>
      <c r="J55" s="19">
        <v>48.534201954397396</v>
      </c>
      <c r="K55" s="19">
        <v>20</v>
      </c>
      <c r="L55" s="19">
        <v>4.8543689320388346</v>
      </c>
      <c r="M55" s="18">
        <v>0</v>
      </c>
      <c r="N55" s="19">
        <v>0</v>
      </c>
      <c r="O55" s="19">
        <v>31</v>
      </c>
      <c r="P55" s="19">
        <v>77.41935483870968</v>
      </c>
      <c r="Q55" s="19">
        <v>1.0380622837370241</v>
      </c>
      <c r="R55" s="18">
        <v>0</v>
      </c>
      <c r="S55" s="19">
        <v>0</v>
      </c>
      <c r="T55" s="18">
        <v>4</v>
      </c>
      <c r="U55" s="19">
        <v>13.333333333333334</v>
      </c>
      <c r="V55" s="18">
        <v>0</v>
      </c>
      <c r="W55" s="19">
        <v>0</v>
      </c>
      <c r="X55" s="18">
        <v>4</v>
      </c>
      <c r="Y55" s="19">
        <v>9.5238095238095237</v>
      </c>
      <c r="Z55" s="19">
        <v>13.695090439276486</v>
      </c>
      <c r="AA55" s="19">
        <v>79.069767441860463</v>
      </c>
      <c r="AB55" s="18">
        <v>17</v>
      </c>
      <c r="AC55" s="19">
        <v>2.7508090614886731</v>
      </c>
      <c r="AD55" s="19">
        <v>90</v>
      </c>
      <c r="AE55" s="19">
        <v>82.026143790849673</v>
      </c>
      <c r="AF55" s="19">
        <v>84.615384615384613</v>
      </c>
      <c r="AG55" s="19">
        <v>88.104089219330845</v>
      </c>
      <c r="AH55" s="19">
        <v>12.714776632302405</v>
      </c>
      <c r="AI55" s="19">
        <v>67.353951890034367</v>
      </c>
      <c r="AJ55" s="3">
        <v>1560.2836879432625</v>
      </c>
      <c r="AK55" s="6">
        <v>8</v>
      </c>
      <c r="AL55" s="6">
        <v>270</v>
      </c>
      <c r="AM55" s="6">
        <v>413</v>
      </c>
      <c r="AN55" s="6">
        <v>17</v>
      </c>
      <c r="AO55" s="6">
        <v>7</v>
      </c>
      <c r="AP55" s="6">
        <v>80</v>
      </c>
      <c r="AQ55" s="6">
        <v>104</v>
      </c>
      <c r="AR55" s="6">
        <v>150</v>
      </c>
      <c r="AS55" s="6">
        <v>16.286644951140065</v>
      </c>
      <c r="AT55" s="119">
        <v>0</v>
      </c>
      <c r="AU55" s="119">
        <v>0</v>
      </c>
      <c r="AV55" s="119">
        <v>0</v>
      </c>
      <c r="AW55" s="119">
        <v>0</v>
      </c>
      <c r="AX55" s="119">
        <v>0</v>
      </c>
      <c r="AY55" s="6">
        <v>29.922992299229922</v>
      </c>
      <c r="AZ55" s="6">
        <v>0</v>
      </c>
      <c r="BA55" s="6">
        <v>0</v>
      </c>
      <c r="BB55" s="6">
        <v>36</v>
      </c>
      <c r="BC55" s="6">
        <v>15</v>
      </c>
      <c r="BD55" s="6">
        <v>1.6286644951140066</v>
      </c>
      <c r="BE55" s="6">
        <v>0</v>
      </c>
      <c r="BF55" s="6">
        <v>0</v>
      </c>
      <c r="BG55" s="6">
        <v>8</v>
      </c>
      <c r="BH55" s="6">
        <v>1.1396011396011396</v>
      </c>
      <c r="BI55" s="6">
        <v>5</v>
      </c>
      <c r="BJ55" s="6">
        <v>2.6881720430107525</v>
      </c>
      <c r="BK55" s="6">
        <v>650</v>
      </c>
    </row>
    <row r="56" spans="1:63" x14ac:dyDescent="0.35">
      <c r="A56" s="27">
        <v>50</v>
      </c>
      <c r="C56" s="17" t="s">
        <v>19</v>
      </c>
      <c r="D56" s="15">
        <v>159</v>
      </c>
      <c r="E56" s="18">
        <v>9</v>
      </c>
      <c r="F56" s="18">
        <v>14</v>
      </c>
      <c r="G56" s="18">
        <v>14</v>
      </c>
      <c r="H56" s="18">
        <v>106</v>
      </c>
      <c r="I56" s="18">
        <v>24</v>
      </c>
      <c r="J56" s="19">
        <v>69.811320754716974</v>
      </c>
      <c r="K56" s="19">
        <v>5</v>
      </c>
      <c r="L56" s="19">
        <v>7.5757575757575761</v>
      </c>
      <c r="M56" s="18">
        <v>0</v>
      </c>
      <c r="N56" s="19">
        <v>0</v>
      </c>
      <c r="O56" s="19">
        <v>9</v>
      </c>
      <c r="P56" s="19">
        <v>100</v>
      </c>
      <c r="Q56" s="19">
        <v>0</v>
      </c>
      <c r="R56" s="18">
        <v>0</v>
      </c>
      <c r="S56" s="19">
        <v>0</v>
      </c>
      <c r="T56" s="18">
        <v>0</v>
      </c>
      <c r="U56" s="19">
        <v>0</v>
      </c>
      <c r="V56" s="18">
        <v>0</v>
      </c>
      <c r="W56" s="19">
        <v>0</v>
      </c>
      <c r="X56" s="18">
        <v>0</v>
      </c>
      <c r="Y56" s="19">
        <v>0</v>
      </c>
      <c r="Z56" s="19">
        <v>23.076923076923077</v>
      </c>
      <c r="AA56" s="19">
        <v>67.692307692307693</v>
      </c>
      <c r="AB56" s="18">
        <v>3</v>
      </c>
      <c r="AC56" s="19">
        <v>3.7037037037037033</v>
      </c>
      <c r="AD56" s="19">
        <v>88.461538461538453</v>
      </c>
      <c r="AE56" s="19">
        <v>57.894736842105267</v>
      </c>
      <c r="AF56" s="19">
        <v>35</v>
      </c>
      <c r="AG56" s="19">
        <v>70.454545454545453</v>
      </c>
      <c r="AH56" s="19">
        <v>11.594202898550725</v>
      </c>
      <c r="AI56" s="19">
        <v>62.318840579710141</v>
      </c>
      <c r="AJ56" s="3">
        <v>893.75</v>
      </c>
      <c r="AK56" s="6">
        <v>18</v>
      </c>
      <c r="AL56" s="6">
        <v>74</v>
      </c>
      <c r="AM56" s="6">
        <v>6</v>
      </c>
      <c r="AN56" s="6">
        <v>39</v>
      </c>
      <c r="AO56" s="6">
        <v>6</v>
      </c>
      <c r="AP56" s="6">
        <v>0</v>
      </c>
      <c r="AQ56" s="6">
        <v>28</v>
      </c>
      <c r="AR56" s="6">
        <v>38</v>
      </c>
      <c r="AS56" s="6">
        <v>23.89937106918239</v>
      </c>
      <c r="AT56" s="119">
        <v>0</v>
      </c>
      <c r="AU56" s="119">
        <v>0</v>
      </c>
      <c r="AV56" s="119">
        <v>0</v>
      </c>
      <c r="AW56" s="119">
        <v>0</v>
      </c>
      <c r="AX56" s="119">
        <v>0</v>
      </c>
      <c r="AY56" s="6">
        <v>26.582278481012654</v>
      </c>
      <c r="AZ56" s="6">
        <v>0</v>
      </c>
      <c r="BA56" s="6">
        <v>0</v>
      </c>
      <c r="BB56" s="6">
        <v>3</v>
      </c>
      <c r="BC56" s="6">
        <v>4</v>
      </c>
      <c r="BD56" s="6">
        <v>2.5</v>
      </c>
      <c r="BE56" s="6">
        <v>0</v>
      </c>
      <c r="BF56" s="6">
        <v>0</v>
      </c>
      <c r="BG56" s="6">
        <v>0</v>
      </c>
      <c r="BH56" s="6">
        <v>0</v>
      </c>
      <c r="BI56" s="6">
        <v>4</v>
      </c>
      <c r="BJ56" s="6">
        <v>16.666666666666664</v>
      </c>
      <c r="BK56" s="6">
        <v>106</v>
      </c>
    </row>
    <row r="57" spans="1:63" x14ac:dyDescent="0.35">
      <c r="A57" s="27">
        <v>51</v>
      </c>
      <c r="C57" s="17" t="s">
        <v>12</v>
      </c>
      <c r="D57" s="15">
        <v>179</v>
      </c>
      <c r="E57" s="18">
        <v>0</v>
      </c>
      <c r="F57" s="18">
        <v>0</v>
      </c>
      <c r="G57" s="18">
        <v>4</v>
      </c>
      <c r="H57" s="18">
        <v>155</v>
      </c>
      <c r="I57" s="18">
        <v>21</v>
      </c>
      <c r="J57" s="19">
        <v>50.279329608938554</v>
      </c>
      <c r="K57" s="19">
        <v>13</v>
      </c>
      <c r="L57" s="19">
        <v>11.504424778761061</v>
      </c>
      <c r="M57" s="18">
        <v>0</v>
      </c>
      <c r="N57" s="19">
        <v>0</v>
      </c>
      <c r="O57" s="19">
        <v>0</v>
      </c>
      <c r="P57" s="19">
        <v>0</v>
      </c>
      <c r="Q57" s="19">
        <v>0</v>
      </c>
      <c r="R57" s="18">
        <v>0</v>
      </c>
      <c r="S57" s="19">
        <v>0</v>
      </c>
      <c r="T57" s="18">
        <v>0</v>
      </c>
      <c r="U57" s="19">
        <v>0</v>
      </c>
      <c r="V57" s="18">
        <v>0</v>
      </c>
      <c r="W57" s="19">
        <v>0</v>
      </c>
      <c r="X57" s="18">
        <v>0</v>
      </c>
      <c r="Y57" s="19">
        <v>0</v>
      </c>
      <c r="Z57" s="19">
        <v>13.131313131313133</v>
      </c>
      <c r="AA57" s="19">
        <v>81.818181818181827</v>
      </c>
      <c r="AB57" s="18">
        <v>11</v>
      </c>
      <c r="AC57" s="19">
        <v>8.0291970802919703</v>
      </c>
      <c r="AD57" s="19">
        <v>88.732394366197184</v>
      </c>
      <c r="AE57" s="19">
        <v>83.78378378378379</v>
      </c>
      <c r="AF57" s="19">
        <v>47.058823529411761</v>
      </c>
      <c r="AG57" s="19">
        <v>85.40145985401459</v>
      </c>
      <c r="AH57" s="19">
        <v>4.2735042735042734</v>
      </c>
      <c r="AI57" s="19">
        <v>82.90598290598291</v>
      </c>
      <c r="AJ57" s="3">
        <v>1757.3529411764705</v>
      </c>
      <c r="AK57" s="6">
        <v>0</v>
      </c>
      <c r="AL57" s="6">
        <v>8</v>
      </c>
      <c r="AM57" s="6">
        <v>3</v>
      </c>
      <c r="AN57" s="6">
        <v>33</v>
      </c>
      <c r="AO57" s="6">
        <v>0</v>
      </c>
      <c r="AP57" s="6">
        <v>17</v>
      </c>
      <c r="AQ57" s="6">
        <v>102</v>
      </c>
      <c r="AR57" s="6">
        <v>18</v>
      </c>
      <c r="AS57" s="6">
        <v>10.05586592178771</v>
      </c>
      <c r="AT57" s="119">
        <v>0</v>
      </c>
      <c r="AU57" s="119">
        <v>0</v>
      </c>
      <c r="AV57" s="119">
        <v>0</v>
      </c>
      <c r="AW57" s="119">
        <v>0</v>
      </c>
      <c r="AX57" s="119">
        <v>0</v>
      </c>
      <c r="AY57" s="6">
        <v>38.06818181818182</v>
      </c>
      <c r="AZ57" s="6">
        <v>6</v>
      </c>
      <c r="BA57" s="6">
        <v>5.5045871559633035</v>
      </c>
      <c r="BB57" s="6">
        <v>0</v>
      </c>
      <c r="BC57" s="6">
        <v>11</v>
      </c>
      <c r="BD57" s="6">
        <v>6.25</v>
      </c>
      <c r="BE57" s="6">
        <v>0</v>
      </c>
      <c r="BF57" s="6">
        <v>0</v>
      </c>
      <c r="BG57" s="6">
        <v>6</v>
      </c>
      <c r="BH57" s="6">
        <v>3.7267080745341614</v>
      </c>
      <c r="BI57" s="6">
        <v>6</v>
      </c>
      <c r="BJ57" s="6">
        <v>37.5</v>
      </c>
      <c r="BK57" s="6">
        <v>155</v>
      </c>
    </row>
    <row r="58" spans="1:63" x14ac:dyDescent="0.35">
      <c r="A58" s="27">
        <v>52</v>
      </c>
      <c r="C58" s="17" t="s">
        <v>13</v>
      </c>
      <c r="D58" s="15">
        <v>26</v>
      </c>
      <c r="E58" s="18">
        <v>0</v>
      </c>
      <c r="F58" s="18">
        <v>0</v>
      </c>
      <c r="G58" s="18">
        <v>0</v>
      </c>
      <c r="H58" s="18">
        <v>19</v>
      </c>
      <c r="I58" s="18">
        <v>9</v>
      </c>
      <c r="J58" s="19">
        <v>50</v>
      </c>
      <c r="K58" s="19">
        <v>4</v>
      </c>
      <c r="L58" s="19">
        <v>50</v>
      </c>
      <c r="M58" s="18">
        <v>0</v>
      </c>
      <c r="N58" s="19">
        <v>0</v>
      </c>
      <c r="O58" s="19">
        <v>0</v>
      </c>
      <c r="P58" s="19">
        <v>0</v>
      </c>
      <c r="Q58" s="19">
        <v>4.6025104602510458</v>
      </c>
      <c r="R58" s="18">
        <v>0</v>
      </c>
      <c r="S58" s="19">
        <v>0</v>
      </c>
      <c r="T58" s="18">
        <v>0</v>
      </c>
      <c r="U58" s="19">
        <v>0</v>
      </c>
      <c r="V58" s="18">
        <v>0</v>
      </c>
      <c r="W58" s="19">
        <v>0</v>
      </c>
      <c r="X58" s="18">
        <v>0</v>
      </c>
      <c r="Y58" s="19">
        <v>0</v>
      </c>
      <c r="Z58" s="19">
        <v>0</v>
      </c>
      <c r="AA58" s="19">
        <v>0</v>
      </c>
      <c r="AB58" s="18">
        <v>0</v>
      </c>
      <c r="AC58" s="19">
        <v>0</v>
      </c>
      <c r="AD58" s="19">
        <v>100</v>
      </c>
      <c r="AE58" s="19">
        <v>54.54545454545454</v>
      </c>
      <c r="AF58" s="19">
        <v>0</v>
      </c>
      <c r="AG58" s="19">
        <v>50</v>
      </c>
      <c r="AH58" s="19">
        <v>0</v>
      </c>
      <c r="AI58" s="19">
        <v>100</v>
      </c>
      <c r="AJ58" s="3">
        <v>350</v>
      </c>
      <c r="AK58" s="6">
        <v>0</v>
      </c>
      <c r="AL58" s="6">
        <v>11</v>
      </c>
      <c r="AM58" s="6">
        <v>0</v>
      </c>
      <c r="AN58" s="6">
        <v>10</v>
      </c>
      <c r="AO58" s="6">
        <v>5</v>
      </c>
      <c r="AP58" s="6">
        <v>0</v>
      </c>
      <c r="AQ58" s="6">
        <v>0</v>
      </c>
      <c r="AR58" s="6">
        <v>0</v>
      </c>
      <c r="AS58" s="6">
        <v>0</v>
      </c>
      <c r="AT58" s="119">
        <v>0</v>
      </c>
      <c r="AU58" s="119">
        <v>0</v>
      </c>
      <c r="AV58" s="119">
        <v>0</v>
      </c>
      <c r="AW58" s="119">
        <v>0</v>
      </c>
      <c r="AX58" s="119">
        <v>0</v>
      </c>
      <c r="AY58" s="6">
        <v>76</v>
      </c>
      <c r="AZ58" s="6">
        <v>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0</v>
      </c>
      <c r="BJ58" s="6">
        <v>0</v>
      </c>
      <c r="BK58" s="6">
        <v>19</v>
      </c>
    </row>
    <row r="59" spans="1:63" x14ac:dyDescent="0.35">
      <c r="A59" s="27">
        <v>53</v>
      </c>
      <c r="C59" s="17" t="s">
        <v>4</v>
      </c>
      <c r="D59" s="15">
        <v>685</v>
      </c>
      <c r="E59" s="18">
        <v>5</v>
      </c>
      <c r="F59" s="18">
        <v>15</v>
      </c>
      <c r="G59" s="18">
        <v>4</v>
      </c>
      <c r="H59" s="18">
        <v>210</v>
      </c>
      <c r="I59" s="18">
        <v>460</v>
      </c>
      <c r="J59" s="19">
        <v>52.992700729927009</v>
      </c>
      <c r="K59" s="19">
        <v>3</v>
      </c>
      <c r="L59" s="19">
        <v>5</v>
      </c>
      <c r="M59" s="18">
        <v>0</v>
      </c>
      <c r="N59" s="19">
        <v>0</v>
      </c>
      <c r="O59" s="19">
        <v>27</v>
      </c>
      <c r="P59" s="19">
        <v>74.074074074074076</v>
      </c>
      <c r="Q59" s="19">
        <v>0</v>
      </c>
      <c r="R59" s="18">
        <v>0</v>
      </c>
      <c r="S59" s="19">
        <v>0</v>
      </c>
      <c r="T59" s="18">
        <v>0</v>
      </c>
      <c r="U59" s="19">
        <v>0</v>
      </c>
      <c r="V59" s="18">
        <v>0</v>
      </c>
      <c r="W59" s="19">
        <v>0</v>
      </c>
      <c r="X59" s="18">
        <v>0</v>
      </c>
      <c r="Y59" s="19">
        <v>0</v>
      </c>
      <c r="Z59" s="19">
        <v>32.142857142857146</v>
      </c>
      <c r="AA59" s="19">
        <v>42.857142857142854</v>
      </c>
      <c r="AB59" s="18">
        <v>8</v>
      </c>
      <c r="AC59" s="19">
        <v>4.7058823529411766</v>
      </c>
      <c r="AD59" s="19">
        <v>79.487179487179489</v>
      </c>
      <c r="AE59" s="19">
        <v>71.578947368421055</v>
      </c>
      <c r="AF59" s="19">
        <v>100</v>
      </c>
      <c r="AG59" s="19">
        <v>76.881720430107521</v>
      </c>
      <c r="AH59" s="19">
        <v>15.625</v>
      </c>
      <c r="AI59" s="19">
        <v>54.374999999999993</v>
      </c>
      <c r="AJ59" s="3">
        <v>613.57142857142856</v>
      </c>
      <c r="AK59" s="6">
        <v>0</v>
      </c>
      <c r="AL59" s="6">
        <v>576</v>
      </c>
      <c r="AM59" s="6">
        <v>0</v>
      </c>
      <c r="AN59" s="6">
        <v>0</v>
      </c>
      <c r="AO59" s="6">
        <v>0</v>
      </c>
      <c r="AP59" s="6">
        <v>0</v>
      </c>
      <c r="AQ59" s="6">
        <v>99</v>
      </c>
      <c r="AR59" s="6">
        <v>27</v>
      </c>
      <c r="AS59" s="6">
        <v>3.9416058394160585</v>
      </c>
      <c r="AT59" s="119">
        <v>0</v>
      </c>
      <c r="AU59" s="119">
        <v>0</v>
      </c>
      <c r="AV59" s="119">
        <v>0</v>
      </c>
      <c r="AW59" s="119">
        <v>0</v>
      </c>
      <c r="AX59" s="119">
        <v>0</v>
      </c>
      <c r="AY59" s="6">
        <v>13.249211356466878</v>
      </c>
      <c r="AZ59" s="6">
        <v>0</v>
      </c>
      <c r="BA59" s="6">
        <v>0</v>
      </c>
      <c r="BB59" s="6">
        <v>122</v>
      </c>
      <c r="BC59" s="6">
        <v>64</v>
      </c>
      <c r="BD59" s="6">
        <v>9.4256259204712816</v>
      </c>
      <c r="BE59" s="6">
        <v>0</v>
      </c>
      <c r="BF59" s="6">
        <v>0</v>
      </c>
      <c r="BG59" s="6">
        <v>5</v>
      </c>
      <c r="BH59" s="6">
        <v>2.3923444976076556</v>
      </c>
      <c r="BI59" s="6">
        <v>58</v>
      </c>
      <c r="BJ59" s="6">
        <v>12.803532008830022</v>
      </c>
      <c r="BK59" s="6">
        <v>210</v>
      </c>
    </row>
    <row r="60" spans="1:63" x14ac:dyDescent="0.35">
      <c r="A60" s="27">
        <v>54</v>
      </c>
      <c r="C60" s="17" t="s">
        <v>274</v>
      </c>
      <c r="D60" s="15">
        <v>116</v>
      </c>
      <c r="E60" s="18">
        <v>0</v>
      </c>
      <c r="F60" s="18">
        <v>6</v>
      </c>
      <c r="G60" s="18">
        <v>18</v>
      </c>
      <c r="H60" s="18">
        <v>86</v>
      </c>
      <c r="I60" s="18">
        <v>5</v>
      </c>
      <c r="J60" s="19">
        <v>55.172413793103445</v>
      </c>
      <c r="K60" s="19">
        <v>0</v>
      </c>
      <c r="L60" s="19">
        <v>0</v>
      </c>
      <c r="M60" s="18">
        <v>0</v>
      </c>
      <c r="N60" s="19">
        <v>0</v>
      </c>
      <c r="O60" s="19">
        <v>3</v>
      </c>
      <c r="P60" s="19">
        <v>100</v>
      </c>
      <c r="Q60" s="19">
        <v>5.3333333333333339</v>
      </c>
      <c r="R60" s="18">
        <v>0</v>
      </c>
      <c r="S60" s="19">
        <v>0</v>
      </c>
      <c r="T60" s="18">
        <v>0</v>
      </c>
      <c r="U60" s="19">
        <v>0</v>
      </c>
      <c r="V60" s="18">
        <v>0</v>
      </c>
      <c r="W60" s="19">
        <v>0</v>
      </c>
      <c r="X60" s="18">
        <v>0</v>
      </c>
      <c r="Y60" s="19">
        <v>0</v>
      </c>
      <c r="Z60" s="19">
        <v>16.981132075471699</v>
      </c>
      <c r="AA60" s="19">
        <v>73.584905660377359</v>
      </c>
      <c r="AB60" s="18">
        <v>0</v>
      </c>
      <c r="AC60" s="19">
        <v>0</v>
      </c>
      <c r="AD60" s="19">
        <v>82.857142857142861</v>
      </c>
      <c r="AE60" s="19">
        <v>70.833333333333343</v>
      </c>
      <c r="AF60" s="19">
        <v>65.217391304347828</v>
      </c>
      <c r="AG60" s="19">
        <v>83.606557377049185</v>
      </c>
      <c r="AH60" s="19">
        <v>10.810810810810811</v>
      </c>
      <c r="AI60" s="19">
        <v>60.810810810810814</v>
      </c>
      <c r="AJ60" s="3">
        <v>972.72727272727275</v>
      </c>
      <c r="AK60" s="6">
        <v>6</v>
      </c>
      <c r="AL60" s="6">
        <v>52</v>
      </c>
      <c r="AM60" s="6">
        <v>0</v>
      </c>
      <c r="AN60" s="6">
        <v>0</v>
      </c>
      <c r="AO60" s="6">
        <v>0</v>
      </c>
      <c r="AP60" s="6">
        <v>0</v>
      </c>
      <c r="AQ60" s="6">
        <v>59</v>
      </c>
      <c r="AR60" s="6">
        <v>25</v>
      </c>
      <c r="AS60" s="6">
        <v>21.551724137931032</v>
      </c>
      <c r="AT60" s="119">
        <v>0</v>
      </c>
      <c r="AU60" s="119">
        <v>0</v>
      </c>
      <c r="AV60" s="119">
        <v>0</v>
      </c>
      <c r="AW60" s="119">
        <v>0</v>
      </c>
      <c r="AX60" s="119">
        <v>0</v>
      </c>
      <c r="AY60" s="6">
        <v>25.210084033613445</v>
      </c>
      <c r="AZ60" s="6">
        <v>0</v>
      </c>
      <c r="BA60" s="6">
        <v>0</v>
      </c>
      <c r="BB60" s="6">
        <v>0</v>
      </c>
      <c r="BC60" s="6">
        <v>10</v>
      </c>
      <c r="BD60" s="6">
        <v>8.6206896551724146</v>
      </c>
      <c r="BE60" s="6">
        <v>0</v>
      </c>
      <c r="BF60" s="6">
        <v>0</v>
      </c>
      <c r="BG60" s="6">
        <v>4</v>
      </c>
      <c r="BH60" s="6">
        <v>3.9603960396039604</v>
      </c>
      <c r="BI60" s="6">
        <v>5</v>
      </c>
      <c r="BJ60" s="6">
        <v>50</v>
      </c>
      <c r="BK60" s="6">
        <v>86</v>
      </c>
    </row>
    <row r="61" spans="1:63" x14ac:dyDescent="0.35">
      <c r="A61" s="27">
        <v>55</v>
      </c>
      <c r="C61" s="17" t="s">
        <v>15</v>
      </c>
      <c r="D61" s="15">
        <v>113</v>
      </c>
      <c r="E61" s="18">
        <v>0</v>
      </c>
      <c r="F61" s="18">
        <v>0</v>
      </c>
      <c r="G61" s="18">
        <v>0</v>
      </c>
      <c r="H61" s="18">
        <v>85</v>
      </c>
      <c r="I61" s="18">
        <v>29</v>
      </c>
      <c r="J61" s="19">
        <v>52.212389380530979</v>
      </c>
      <c r="K61" s="19">
        <v>0</v>
      </c>
      <c r="L61" s="19">
        <v>0</v>
      </c>
      <c r="M61" s="18">
        <v>0</v>
      </c>
      <c r="N61" s="19">
        <v>0</v>
      </c>
      <c r="O61" s="19">
        <v>13</v>
      </c>
      <c r="P61" s="19">
        <v>76.923076923076934</v>
      </c>
      <c r="Q61" s="19">
        <v>0</v>
      </c>
      <c r="R61" s="18">
        <v>0</v>
      </c>
      <c r="S61" s="19">
        <v>0</v>
      </c>
      <c r="T61" s="18">
        <v>0</v>
      </c>
      <c r="U61" s="19">
        <v>0</v>
      </c>
      <c r="V61" s="18">
        <v>0</v>
      </c>
      <c r="W61" s="19">
        <v>0</v>
      </c>
      <c r="X61" s="18">
        <v>0</v>
      </c>
      <c r="Y61" s="19">
        <v>0</v>
      </c>
      <c r="Z61" s="19">
        <v>20</v>
      </c>
      <c r="AA61" s="19">
        <v>60</v>
      </c>
      <c r="AB61" s="18">
        <v>4</v>
      </c>
      <c r="AC61" s="19">
        <v>7.1428571428571423</v>
      </c>
      <c r="AD61" s="19">
        <v>79.310344827586206</v>
      </c>
      <c r="AE61" s="19">
        <v>63.829787234042556</v>
      </c>
      <c r="AF61" s="19">
        <v>0</v>
      </c>
      <c r="AG61" s="19">
        <v>69.014084507042256</v>
      </c>
      <c r="AH61" s="19">
        <v>7.8431372549019605</v>
      </c>
      <c r="AI61" s="19">
        <v>45.098039215686278</v>
      </c>
      <c r="AJ61" s="3">
        <v>792.5</v>
      </c>
      <c r="AK61" s="6">
        <v>0</v>
      </c>
      <c r="AL61" s="6">
        <v>72</v>
      </c>
      <c r="AM61" s="6">
        <v>0</v>
      </c>
      <c r="AN61" s="6">
        <v>16</v>
      </c>
      <c r="AO61" s="6">
        <v>0</v>
      </c>
      <c r="AP61" s="6">
        <v>6</v>
      </c>
      <c r="AQ61" s="6">
        <v>20</v>
      </c>
      <c r="AR61" s="6">
        <v>4</v>
      </c>
      <c r="AS61" s="6">
        <v>3.5398230088495577</v>
      </c>
      <c r="AT61" s="119">
        <v>0</v>
      </c>
      <c r="AU61" s="119">
        <v>0</v>
      </c>
      <c r="AV61" s="119">
        <v>0</v>
      </c>
      <c r="AW61" s="119">
        <v>0</v>
      </c>
      <c r="AX61" s="119">
        <v>0</v>
      </c>
      <c r="AY61" s="6">
        <v>23.636363636363637</v>
      </c>
      <c r="AZ61" s="6">
        <v>0</v>
      </c>
      <c r="BA61" s="6">
        <v>0</v>
      </c>
      <c r="BB61" s="6">
        <v>7</v>
      </c>
      <c r="BC61" s="6">
        <v>10</v>
      </c>
      <c r="BD61" s="6">
        <v>8.6206896551724146</v>
      </c>
      <c r="BE61" s="6">
        <v>0</v>
      </c>
      <c r="BF61" s="6">
        <v>0</v>
      </c>
      <c r="BG61" s="6">
        <v>0</v>
      </c>
      <c r="BH61" s="6">
        <v>0</v>
      </c>
      <c r="BI61" s="6">
        <v>7</v>
      </c>
      <c r="BJ61" s="6">
        <v>25</v>
      </c>
      <c r="BK61" s="6">
        <v>85</v>
      </c>
    </row>
    <row r="62" spans="1:63" x14ac:dyDescent="0.35">
      <c r="A62" s="27">
        <v>56</v>
      </c>
      <c r="C62" s="17" t="s">
        <v>134</v>
      </c>
      <c r="D62" s="15">
        <v>461</v>
      </c>
      <c r="E62" s="18">
        <v>4</v>
      </c>
      <c r="F62" s="18">
        <v>19</v>
      </c>
      <c r="G62" s="18">
        <v>20</v>
      </c>
      <c r="H62" s="18">
        <v>305</v>
      </c>
      <c r="I62" s="18">
        <v>118</v>
      </c>
      <c r="J62" s="19">
        <v>56.399132321041215</v>
      </c>
      <c r="K62" s="19">
        <v>5</v>
      </c>
      <c r="L62" s="19">
        <v>3.2894736842105261</v>
      </c>
      <c r="M62" s="18">
        <v>0</v>
      </c>
      <c r="N62" s="19">
        <v>0</v>
      </c>
      <c r="O62" s="19">
        <v>20</v>
      </c>
      <c r="P62" s="19">
        <v>100</v>
      </c>
      <c r="Q62" s="19">
        <v>2.6737967914438503</v>
      </c>
      <c r="R62" s="18">
        <v>0</v>
      </c>
      <c r="S62" s="19">
        <v>0</v>
      </c>
      <c r="T62" s="18">
        <v>0</v>
      </c>
      <c r="U62" s="19">
        <v>0</v>
      </c>
      <c r="V62" s="18">
        <v>0</v>
      </c>
      <c r="W62" s="19">
        <v>0</v>
      </c>
      <c r="X62" s="18">
        <v>0</v>
      </c>
      <c r="Y62" s="19">
        <v>0</v>
      </c>
      <c r="Z62" s="19">
        <v>22.222222222222221</v>
      </c>
      <c r="AA62" s="19">
        <v>61.111111111111114</v>
      </c>
      <c r="AB62" s="18">
        <v>3</v>
      </c>
      <c r="AC62" s="19">
        <v>7.5</v>
      </c>
      <c r="AD62" s="19">
        <v>83.333333333333343</v>
      </c>
      <c r="AE62" s="19">
        <v>59.259259259259252</v>
      </c>
      <c r="AF62" s="19">
        <v>100</v>
      </c>
      <c r="AG62" s="19">
        <v>67.346938775510196</v>
      </c>
      <c r="AH62" s="19">
        <v>13.333333333333334</v>
      </c>
      <c r="AI62" s="19">
        <v>73.333333333333329</v>
      </c>
      <c r="AJ62" s="3">
        <v>1500</v>
      </c>
      <c r="AK62" s="6">
        <v>98</v>
      </c>
      <c r="AL62" s="6">
        <v>146</v>
      </c>
      <c r="AM62" s="6">
        <v>14</v>
      </c>
      <c r="AN62" s="6">
        <v>7</v>
      </c>
      <c r="AO62" s="6">
        <v>0</v>
      </c>
      <c r="AP62" s="6">
        <v>15</v>
      </c>
      <c r="AQ62" s="6">
        <v>178</v>
      </c>
      <c r="AR62" s="6">
        <v>37</v>
      </c>
      <c r="AS62" s="6">
        <v>8.026030368763557</v>
      </c>
      <c r="AT62" s="119">
        <v>0</v>
      </c>
      <c r="AU62" s="119">
        <v>0</v>
      </c>
      <c r="AV62" s="119">
        <v>0</v>
      </c>
      <c r="AW62" s="119">
        <v>0</v>
      </c>
      <c r="AX62" s="119">
        <v>0</v>
      </c>
      <c r="AY62" s="6">
        <v>32.258064516129032</v>
      </c>
      <c r="AZ62" s="6">
        <v>3</v>
      </c>
      <c r="BA62" s="6">
        <v>2.1582733812949639</v>
      </c>
      <c r="BB62" s="6">
        <v>29</v>
      </c>
      <c r="BC62" s="6">
        <v>20</v>
      </c>
      <c r="BD62" s="6">
        <v>4.2826552462526761</v>
      </c>
      <c r="BE62" s="6">
        <v>0</v>
      </c>
      <c r="BF62" s="6">
        <v>0</v>
      </c>
      <c r="BG62" s="6">
        <v>12</v>
      </c>
      <c r="BH62" s="6">
        <v>3.6585365853658534</v>
      </c>
      <c r="BI62" s="6">
        <v>6</v>
      </c>
      <c r="BJ62" s="6">
        <v>5.1282051282051277</v>
      </c>
      <c r="BK62" s="6">
        <v>305</v>
      </c>
    </row>
    <row r="63" spans="1:63" x14ac:dyDescent="0.35">
      <c r="A63" s="27">
        <v>57</v>
      </c>
      <c r="C63" s="17" t="s">
        <v>20</v>
      </c>
      <c r="D63" s="15">
        <v>114</v>
      </c>
      <c r="E63" s="18">
        <v>0</v>
      </c>
      <c r="F63" s="18">
        <v>0</v>
      </c>
      <c r="G63" s="18">
        <v>0</v>
      </c>
      <c r="H63" s="18">
        <v>88</v>
      </c>
      <c r="I63" s="18">
        <v>34</v>
      </c>
      <c r="J63" s="19">
        <v>62.280701754385973</v>
      </c>
      <c r="K63" s="19">
        <v>0</v>
      </c>
      <c r="L63" s="19">
        <v>0</v>
      </c>
      <c r="M63" s="18">
        <v>0</v>
      </c>
      <c r="N63" s="19">
        <v>0</v>
      </c>
      <c r="O63" s="19">
        <v>3</v>
      </c>
      <c r="P63" s="19">
        <v>100</v>
      </c>
      <c r="Q63" s="19">
        <v>0.99502487562189057</v>
      </c>
      <c r="R63" s="18">
        <v>0</v>
      </c>
      <c r="S63" s="19">
        <v>0</v>
      </c>
      <c r="T63" s="18">
        <v>7</v>
      </c>
      <c r="U63" s="19">
        <v>58.333333333333336</v>
      </c>
      <c r="V63" s="18">
        <v>0</v>
      </c>
      <c r="W63" s="19">
        <v>0</v>
      </c>
      <c r="X63" s="18">
        <v>7</v>
      </c>
      <c r="Y63" s="19">
        <v>58.333333333333336</v>
      </c>
      <c r="Z63" s="19">
        <v>14.615384615384617</v>
      </c>
      <c r="AA63" s="19">
        <v>76.153846153846146</v>
      </c>
      <c r="AB63" s="18">
        <v>13</v>
      </c>
      <c r="AC63" s="19">
        <v>4.8327137546468402</v>
      </c>
      <c r="AD63" s="19">
        <v>85.925925925925924</v>
      </c>
      <c r="AE63" s="19">
        <v>74.566473988439313</v>
      </c>
      <c r="AF63" s="19">
        <v>81.818181818181827</v>
      </c>
      <c r="AG63" s="19">
        <v>80.487804878048792</v>
      </c>
      <c r="AH63" s="19">
        <v>7.5396825396825395</v>
      </c>
      <c r="AI63" s="19">
        <v>71.031746031746039</v>
      </c>
      <c r="AJ63" s="3">
        <v>1102.2727272727273</v>
      </c>
      <c r="AK63" s="6">
        <v>3</v>
      </c>
      <c r="AL63" s="6">
        <v>103</v>
      </c>
      <c r="AM63" s="6">
        <v>3</v>
      </c>
      <c r="AN63" s="6">
        <v>0</v>
      </c>
      <c r="AO63" s="6">
        <v>0</v>
      </c>
      <c r="AP63" s="6">
        <v>0</v>
      </c>
      <c r="AQ63" s="6">
        <v>9</v>
      </c>
      <c r="AR63" s="6">
        <v>0</v>
      </c>
      <c r="AS63" s="6">
        <v>0</v>
      </c>
      <c r="AT63" s="119">
        <v>0</v>
      </c>
      <c r="AU63" s="119">
        <v>0</v>
      </c>
      <c r="AV63" s="119">
        <v>0</v>
      </c>
      <c r="AW63" s="119">
        <v>0</v>
      </c>
      <c r="AX63" s="119">
        <v>0</v>
      </c>
      <c r="AY63" s="6">
        <v>15.707964601769911</v>
      </c>
      <c r="AZ63" s="6">
        <v>0</v>
      </c>
      <c r="BA63" s="6">
        <v>0</v>
      </c>
      <c r="BB63" s="6">
        <v>6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88</v>
      </c>
    </row>
    <row r="64" spans="1:63" x14ac:dyDescent="0.35">
      <c r="A64" s="27">
        <v>58</v>
      </c>
      <c r="C64" s="17" t="s">
        <v>29</v>
      </c>
      <c r="D64" s="15">
        <v>61</v>
      </c>
      <c r="E64" s="18">
        <v>0</v>
      </c>
      <c r="F64" s="18">
        <v>0</v>
      </c>
      <c r="G64" s="18">
        <v>0</v>
      </c>
      <c r="H64" s="18">
        <v>48</v>
      </c>
      <c r="I64" s="18">
        <v>21</v>
      </c>
      <c r="J64" s="19">
        <v>54.098360655737707</v>
      </c>
      <c r="K64" s="19">
        <v>0</v>
      </c>
      <c r="L64" s="19">
        <v>0</v>
      </c>
      <c r="M64" s="18">
        <v>0</v>
      </c>
      <c r="N64" s="19">
        <v>0</v>
      </c>
      <c r="O64" s="19">
        <v>0</v>
      </c>
      <c r="P64" s="19">
        <v>0</v>
      </c>
      <c r="Q64" s="19">
        <v>0</v>
      </c>
      <c r="R64" s="18">
        <v>0</v>
      </c>
      <c r="S64" s="19">
        <v>0</v>
      </c>
      <c r="T64" s="18">
        <v>0</v>
      </c>
      <c r="U64" s="19">
        <v>0</v>
      </c>
      <c r="V64" s="18">
        <v>0</v>
      </c>
      <c r="W64" s="19">
        <v>0</v>
      </c>
      <c r="X64" s="18">
        <v>0</v>
      </c>
      <c r="Y64" s="19">
        <v>0</v>
      </c>
      <c r="Z64" s="19">
        <v>41.379310344827587</v>
      </c>
      <c r="AA64" s="19">
        <v>58.620689655172406</v>
      </c>
      <c r="AB64" s="18">
        <v>5</v>
      </c>
      <c r="AC64" s="19">
        <v>6.4935064935064926</v>
      </c>
      <c r="AD64" s="19">
        <v>100</v>
      </c>
      <c r="AE64" s="19">
        <v>79.591836734693871</v>
      </c>
      <c r="AF64" s="19">
        <v>0</v>
      </c>
      <c r="AG64" s="19">
        <v>77.777777777777786</v>
      </c>
      <c r="AH64" s="19">
        <v>10.144927536231885</v>
      </c>
      <c r="AI64" s="19">
        <v>50.724637681159422</v>
      </c>
      <c r="AJ64" s="3">
        <v>1625</v>
      </c>
      <c r="AK64" s="6">
        <v>0</v>
      </c>
      <c r="AL64" s="6">
        <v>46</v>
      </c>
      <c r="AM64" s="6">
        <v>0</v>
      </c>
      <c r="AN64" s="6">
        <v>0</v>
      </c>
      <c r="AO64" s="6">
        <v>0</v>
      </c>
      <c r="AP64" s="6">
        <v>0</v>
      </c>
      <c r="AQ64" s="6">
        <v>14</v>
      </c>
      <c r="AR64" s="6">
        <v>3</v>
      </c>
      <c r="AS64" s="6">
        <v>4.918032786885246</v>
      </c>
      <c r="AT64" s="119">
        <v>0</v>
      </c>
      <c r="AU64" s="119">
        <v>0</v>
      </c>
      <c r="AV64" s="119">
        <v>0</v>
      </c>
      <c r="AW64" s="119">
        <v>0</v>
      </c>
      <c r="AX64" s="119">
        <v>0</v>
      </c>
      <c r="AY64" s="6">
        <v>29.20353982300885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48</v>
      </c>
    </row>
    <row r="65" spans="1:63" x14ac:dyDescent="0.35">
      <c r="A65" s="27">
        <v>59</v>
      </c>
      <c r="C65" s="17" t="s">
        <v>24</v>
      </c>
      <c r="D65" s="15">
        <v>45</v>
      </c>
      <c r="E65" s="18">
        <v>0</v>
      </c>
      <c r="F65" s="18">
        <v>5</v>
      </c>
      <c r="G65" s="18">
        <v>0</v>
      </c>
      <c r="H65" s="18">
        <v>35</v>
      </c>
      <c r="I65" s="18">
        <v>7</v>
      </c>
      <c r="J65" s="19">
        <v>46.666666666666664</v>
      </c>
      <c r="K65" s="19">
        <v>4</v>
      </c>
      <c r="L65" s="19">
        <v>20</v>
      </c>
      <c r="M65" s="18">
        <v>0</v>
      </c>
      <c r="N65" s="19">
        <v>0</v>
      </c>
      <c r="O65" s="19">
        <v>0</v>
      </c>
      <c r="P65" s="19">
        <v>0</v>
      </c>
      <c r="Q65" s="19">
        <v>2.868150684931507</v>
      </c>
      <c r="R65" s="18">
        <v>0</v>
      </c>
      <c r="S65" s="19">
        <v>0</v>
      </c>
      <c r="T65" s="18">
        <v>0</v>
      </c>
      <c r="U65" s="19">
        <v>0</v>
      </c>
      <c r="V65" s="18">
        <v>0</v>
      </c>
      <c r="W65" s="19">
        <v>0</v>
      </c>
      <c r="X65" s="18">
        <v>0</v>
      </c>
      <c r="Y65" s="19">
        <v>0</v>
      </c>
      <c r="Z65" s="19">
        <v>19.047619047619047</v>
      </c>
      <c r="AA65" s="19">
        <v>80.952380952380949</v>
      </c>
      <c r="AB65" s="18">
        <v>4</v>
      </c>
      <c r="AC65" s="19">
        <v>15.384615384615385</v>
      </c>
      <c r="AD65" s="19">
        <v>100</v>
      </c>
      <c r="AE65" s="19">
        <v>50</v>
      </c>
      <c r="AF65" s="19">
        <v>0</v>
      </c>
      <c r="AG65" s="19">
        <v>78.571428571428569</v>
      </c>
      <c r="AH65" s="19">
        <v>0</v>
      </c>
      <c r="AI65" s="19">
        <v>66.666666666666657</v>
      </c>
      <c r="AJ65" s="3">
        <v>1500</v>
      </c>
      <c r="AK65" s="6">
        <v>0</v>
      </c>
      <c r="AL65" s="6">
        <v>10</v>
      </c>
      <c r="AM65" s="6">
        <v>0</v>
      </c>
      <c r="AN65" s="6">
        <v>29</v>
      </c>
      <c r="AO65" s="6">
        <v>0</v>
      </c>
      <c r="AP65" s="6">
        <v>0</v>
      </c>
      <c r="AQ65" s="6">
        <v>5</v>
      </c>
      <c r="AR65" s="6">
        <v>7</v>
      </c>
      <c r="AS65" s="6">
        <v>15.555555555555555</v>
      </c>
      <c r="AT65" s="119">
        <v>0</v>
      </c>
      <c r="AU65" s="119">
        <v>0</v>
      </c>
      <c r="AV65" s="119">
        <v>0</v>
      </c>
      <c r="AW65" s="119">
        <v>0</v>
      </c>
      <c r="AX65" s="119">
        <v>0</v>
      </c>
      <c r="AY65" s="6">
        <v>40</v>
      </c>
      <c r="AZ65" s="6">
        <v>0</v>
      </c>
      <c r="BA65" s="6">
        <v>0</v>
      </c>
      <c r="BB65" s="6">
        <v>6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35</v>
      </c>
    </row>
    <row r="66" spans="1:63" x14ac:dyDescent="0.35">
      <c r="A66" s="27">
        <v>60</v>
      </c>
      <c r="C66" s="17" t="s">
        <v>21</v>
      </c>
      <c r="D66" s="15">
        <v>268</v>
      </c>
      <c r="E66" s="18">
        <v>3</v>
      </c>
      <c r="F66" s="18">
        <v>9</v>
      </c>
      <c r="G66" s="18">
        <v>26</v>
      </c>
      <c r="H66" s="18">
        <v>193</v>
      </c>
      <c r="I66" s="18">
        <v>40</v>
      </c>
      <c r="J66" s="19">
        <v>73.134328358208961</v>
      </c>
      <c r="K66" s="19">
        <v>6</v>
      </c>
      <c r="L66" s="19">
        <v>4.918032786885246</v>
      </c>
      <c r="M66" s="18">
        <v>0</v>
      </c>
      <c r="N66" s="19">
        <v>0</v>
      </c>
      <c r="O66" s="19">
        <v>18</v>
      </c>
      <c r="P66" s="19">
        <v>100</v>
      </c>
      <c r="Q66" s="19">
        <v>0</v>
      </c>
      <c r="R66" s="18">
        <v>5</v>
      </c>
      <c r="S66" s="19">
        <v>23.809523809523807</v>
      </c>
      <c r="T66" s="18">
        <v>0</v>
      </c>
      <c r="U66" s="19">
        <v>0</v>
      </c>
      <c r="V66" s="18">
        <v>3</v>
      </c>
      <c r="W66" s="19">
        <v>25</v>
      </c>
      <c r="X66" s="18">
        <v>3</v>
      </c>
      <c r="Y66" s="19">
        <v>25</v>
      </c>
      <c r="Z66" s="19">
        <v>23.809523809523807</v>
      </c>
      <c r="AA66" s="19">
        <v>54.285714285714285</v>
      </c>
      <c r="AB66" s="18">
        <v>9</v>
      </c>
      <c r="AC66" s="19">
        <v>5.625</v>
      </c>
      <c r="AD66" s="19">
        <v>88</v>
      </c>
      <c r="AE66" s="19">
        <v>68.531468531468533</v>
      </c>
      <c r="AF66" s="19">
        <v>77.41935483870968</v>
      </c>
      <c r="AG66" s="19">
        <v>73.376623376623371</v>
      </c>
      <c r="AH66" s="19">
        <v>28.000000000000004</v>
      </c>
      <c r="AI66" s="19">
        <v>42</v>
      </c>
      <c r="AJ66" s="3">
        <v>729.5454545454545</v>
      </c>
      <c r="AK66" s="6">
        <v>0</v>
      </c>
      <c r="AL66" s="6">
        <v>212</v>
      </c>
      <c r="AM66" s="6">
        <v>0</v>
      </c>
      <c r="AN66" s="6">
        <v>0</v>
      </c>
      <c r="AO66" s="6">
        <v>0</v>
      </c>
      <c r="AP66" s="6">
        <v>0</v>
      </c>
      <c r="AQ66" s="6">
        <v>48</v>
      </c>
      <c r="AR66" s="6">
        <v>45</v>
      </c>
      <c r="AS66" s="6">
        <v>16.791044776119403</v>
      </c>
      <c r="AT66" s="119">
        <v>0</v>
      </c>
      <c r="AU66" s="119">
        <v>0</v>
      </c>
      <c r="AV66" s="119">
        <v>0</v>
      </c>
      <c r="AW66" s="119">
        <v>0</v>
      </c>
      <c r="AX66" s="119">
        <v>0</v>
      </c>
      <c r="AY66" s="6">
        <v>37.00787401574803</v>
      </c>
      <c r="AZ66" s="6">
        <v>4</v>
      </c>
      <c r="BA66" s="6">
        <v>3.5398230088495577</v>
      </c>
      <c r="BB66" s="6">
        <v>8</v>
      </c>
      <c r="BC66" s="6">
        <v>4</v>
      </c>
      <c r="BD66" s="6">
        <v>1.5151515151515151</v>
      </c>
      <c r="BE66" s="6">
        <v>0</v>
      </c>
      <c r="BF66" s="6">
        <v>0</v>
      </c>
      <c r="BG66" s="6">
        <v>4</v>
      </c>
      <c r="BH66" s="6">
        <v>1.8264840182648401</v>
      </c>
      <c r="BI66" s="6">
        <v>0</v>
      </c>
      <c r="BJ66" s="6">
        <v>0</v>
      </c>
      <c r="BK66" s="6">
        <v>193</v>
      </c>
    </row>
    <row r="67" spans="1:63" x14ac:dyDescent="0.35">
      <c r="A67" s="27">
        <v>61</v>
      </c>
      <c r="C67" s="17" t="s">
        <v>9</v>
      </c>
      <c r="D67" s="15">
        <v>495</v>
      </c>
      <c r="E67" s="18">
        <v>0</v>
      </c>
      <c r="F67" s="18">
        <v>4</v>
      </c>
      <c r="G67" s="18">
        <v>6</v>
      </c>
      <c r="H67" s="18">
        <v>227</v>
      </c>
      <c r="I67" s="18">
        <v>261</v>
      </c>
      <c r="J67" s="19">
        <v>62.222222222222221</v>
      </c>
      <c r="K67" s="19">
        <v>8</v>
      </c>
      <c r="L67" s="19">
        <v>10.666666666666668</v>
      </c>
      <c r="M67" s="18">
        <v>0</v>
      </c>
      <c r="N67" s="19">
        <v>0</v>
      </c>
      <c r="O67" s="19">
        <v>24</v>
      </c>
      <c r="P67" s="19">
        <v>100</v>
      </c>
      <c r="Q67" s="19">
        <v>13.333333333333334</v>
      </c>
      <c r="R67" s="18">
        <v>0</v>
      </c>
      <c r="S67" s="19">
        <v>0</v>
      </c>
      <c r="T67" s="18">
        <v>0</v>
      </c>
      <c r="U67" s="19">
        <v>0</v>
      </c>
      <c r="V67" s="18">
        <v>0</v>
      </c>
      <c r="W67" s="19">
        <v>0</v>
      </c>
      <c r="X67" s="18">
        <v>0</v>
      </c>
      <c r="Y67" s="19">
        <v>0</v>
      </c>
      <c r="Z67" s="19">
        <v>8.4507042253521121</v>
      </c>
      <c r="AA67" s="19">
        <v>83.098591549295776</v>
      </c>
      <c r="AB67" s="18">
        <v>7</v>
      </c>
      <c r="AC67" s="19">
        <v>3.6842105263157889</v>
      </c>
      <c r="AD67" s="19">
        <v>84</v>
      </c>
      <c r="AE67" s="19">
        <v>74.025974025974023</v>
      </c>
      <c r="AF67" s="19">
        <v>71.428571428571431</v>
      </c>
      <c r="AG67" s="19">
        <v>79.523809523809518</v>
      </c>
      <c r="AH67" s="19">
        <v>8.1521739130434785</v>
      </c>
      <c r="AI67" s="19">
        <v>64.673913043478265</v>
      </c>
      <c r="AJ67" s="3">
        <v>895.4545454545455</v>
      </c>
      <c r="AK67" s="6">
        <v>7</v>
      </c>
      <c r="AL67" s="6">
        <v>316</v>
      </c>
      <c r="AM67" s="6">
        <v>0</v>
      </c>
      <c r="AN67" s="6">
        <v>0</v>
      </c>
      <c r="AO67" s="6">
        <v>60</v>
      </c>
      <c r="AP67" s="6">
        <v>0</v>
      </c>
      <c r="AQ67" s="6">
        <v>103</v>
      </c>
      <c r="AR67" s="6">
        <v>19</v>
      </c>
      <c r="AS67" s="6">
        <v>3.8383838383838382</v>
      </c>
      <c r="AT67" s="119">
        <v>0</v>
      </c>
      <c r="AU67" s="119">
        <v>0</v>
      </c>
      <c r="AV67" s="119">
        <v>0</v>
      </c>
      <c r="AW67" s="119">
        <v>0</v>
      </c>
      <c r="AX67" s="119">
        <v>0</v>
      </c>
      <c r="AY67" s="6">
        <v>20.842105263157894</v>
      </c>
      <c r="AZ67" s="6">
        <v>0</v>
      </c>
      <c r="BA67" s="6">
        <v>0</v>
      </c>
      <c r="BB67" s="6">
        <v>68</v>
      </c>
      <c r="BC67" s="6">
        <v>27</v>
      </c>
      <c r="BD67" s="6">
        <v>5.443548387096774</v>
      </c>
      <c r="BE67" s="6">
        <v>0</v>
      </c>
      <c r="BF67" s="6">
        <v>0</v>
      </c>
      <c r="BG67" s="6">
        <v>5</v>
      </c>
      <c r="BH67" s="6">
        <v>2.109704641350211</v>
      </c>
      <c r="BI67" s="6">
        <v>22</v>
      </c>
      <c r="BJ67" s="6">
        <v>8.6614173228346463</v>
      </c>
      <c r="BK67" s="6">
        <v>227</v>
      </c>
    </row>
    <row r="68" spans="1:63" x14ac:dyDescent="0.35">
      <c r="A68" s="27">
        <v>62</v>
      </c>
      <c r="C68" s="17" t="s">
        <v>3</v>
      </c>
      <c r="D68" s="15">
        <v>13</v>
      </c>
      <c r="E68" s="18">
        <v>0</v>
      </c>
      <c r="F68" s="18">
        <v>0</v>
      </c>
      <c r="G68" s="18">
        <v>0</v>
      </c>
      <c r="H68" s="18">
        <v>6</v>
      </c>
      <c r="I68" s="18">
        <v>3</v>
      </c>
      <c r="J68" s="19">
        <v>30.76923076923077</v>
      </c>
      <c r="K68" s="19">
        <v>0</v>
      </c>
      <c r="L68" s="19">
        <v>0</v>
      </c>
      <c r="M68" s="18">
        <v>0</v>
      </c>
      <c r="N68" s="19">
        <v>0</v>
      </c>
      <c r="O68" s="19">
        <v>0</v>
      </c>
      <c r="P68" s="19">
        <v>0</v>
      </c>
      <c r="Q68" s="19">
        <v>0</v>
      </c>
      <c r="R68" s="18">
        <v>0</v>
      </c>
      <c r="S68" s="19">
        <v>0</v>
      </c>
      <c r="T68" s="18">
        <v>0</v>
      </c>
      <c r="U68" s="19">
        <v>0</v>
      </c>
      <c r="V68" s="18">
        <v>0</v>
      </c>
      <c r="W68" s="19">
        <v>0</v>
      </c>
      <c r="X68" s="18">
        <v>0</v>
      </c>
      <c r="Y68" s="19">
        <v>0</v>
      </c>
      <c r="Z68" s="19">
        <v>0</v>
      </c>
      <c r="AA68" s="19">
        <v>0</v>
      </c>
      <c r="AB68" s="18">
        <v>0</v>
      </c>
      <c r="AC68" s="19">
        <v>0</v>
      </c>
      <c r="AD68" s="19">
        <v>42.857142857142854</v>
      </c>
      <c r="AE68" s="19">
        <v>100</v>
      </c>
      <c r="AF68" s="19">
        <v>0</v>
      </c>
      <c r="AG68" s="19">
        <v>60</v>
      </c>
      <c r="AH68" s="19">
        <v>0</v>
      </c>
      <c r="AI68" s="19">
        <v>100</v>
      </c>
      <c r="AJ68" s="3">
        <v>900</v>
      </c>
      <c r="AK68" s="6">
        <v>0</v>
      </c>
      <c r="AL68" s="6">
        <v>4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119">
        <v>0</v>
      </c>
      <c r="AU68" s="119">
        <v>0</v>
      </c>
      <c r="AV68" s="119">
        <v>0</v>
      </c>
      <c r="AW68" s="119">
        <v>0</v>
      </c>
      <c r="AX68" s="119">
        <v>0</v>
      </c>
      <c r="AY68" s="6">
        <v>128.57142857142858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6</v>
      </c>
    </row>
    <row r="69" spans="1:63" x14ac:dyDescent="0.35">
      <c r="A69" s="27">
        <v>63</v>
      </c>
      <c r="C69" s="17" t="s">
        <v>275</v>
      </c>
      <c r="D69" s="15">
        <v>333</v>
      </c>
      <c r="E69" s="18">
        <v>24</v>
      </c>
      <c r="F69" s="18">
        <v>89</v>
      </c>
      <c r="G69" s="18">
        <v>70</v>
      </c>
      <c r="H69" s="18">
        <v>137</v>
      </c>
      <c r="I69" s="18">
        <v>37</v>
      </c>
      <c r="J69" s="19">
        <v>56.756756756756758</v>
      </c>
      <c r="K69" s="19">
        <v>0</v>
      </c>
      <c r="L69" s="19">
        <v>0</v>
      </c>
      <c r="M69" s="18">
        <v>0</v>
      </c>
      <c r="N69" s="19">
        <v>0</v>
      </c>
      <c r="O69" s="19">
        <v>0</v>
      </c>
      <c r="P69" s="19">
        <v>0</v>
      </c>
      <c r="Q69" s="19">
        <v>0</v>
      </c>
      <c r="R69" s="18">
        <v>0</v>
      </c>
      <c r="S69" s="19">
        <v>0</v>
      </c>
      <c r="T69" s="18">
        <v>0</v>
      </c>
      <c r="U69" s="19">
        <v>0</v>
      </c>
      <c r="V69" s="18">
        <v>0</v>
      </c>
      <c r="W69" s="19">
        <v>0</v>
      </c>
      <c r="X69" s="18">
        <v>0</v>
      </c>
      <c r="Y69" s="19">
        <v>0</v>
      </c>
      <c r="Z69" s="19">
        <v>6.3492063492063489</v>
      </c>
      <c r="AA69" s="19">
        <v>87.301587301587304</v>
      </c>
      <c r="AB69" s="18">
        <v>4</v>
      </c>
      <c r="AC69" s="19">
        <v>2.7586206896551726</v>
      </c>
      <c r="AD69" s="19">
        <v>85.964912280701753</v>
      </c>
      <c r="AE69" s="19">
        <v>82.558139534883722</v>
      </c>
      <c r="AF69" s="19">
        <v>0</v>
      </c>
      <c r="AG69" s="19">
        <v>83.211678832116789</v>
      </c>
      <c r="AH69" s="19">
        <v>7.6923076923076925</v>
      </c>
      <c r="AI69" s="19">
        <v>65.034965034965026</v>
      </c>
      <c r="AJ69" s="3">
        <v>1062.5</v>
      </c>
      <c r="AK69" s="6">
        <v>19</v>
      </c>
      <c r="AL69" s="6">
        <v>142</v>
      </c>
      <c r="AM69" s="6">
        <v>11</v>
      </c>
      <c r="AN69" s="6">
        <v>8</v>
      </c>
      <c r="AO69" s="6">
        <v>3</v>
      </c>
      <c r="AP69" s="6">
        <v>6</v>
      </c>
      <c r="AQ69" s="6">
        <v>137</v>
      </c>
      <c r="AR69" s="6">
        <v>55</v>
      </c>
      <c r="AS69" s="6">
        <v>16.516516516516518</v>
      </c>
      <c r="AT69" s="119">
        <v>0</v>
      </c>
      <c r="AU69" s="119">
        <v>0</v>
      </c>
      <c r="AV69" s="119">
        <v>0</v>
      </c>
      <c r="AW69" s="119">
        <v>0</v>
      </c>
      <c r="AX69" s="119">
        <v>0</v>
      </c>
      <c r="AY69" s="6">
        <v>15.709969788519636</v>
      </c>
      <c r="AZ69" s="6">
        <v>0</v>
      </c>
      <c r="BA69" s="6">
        <v>0</v>
      </c>
      <c r="BB69" s="6">
        <v>10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137</v>
      </c>
    </row>
    <row r="70" spans="1:63" x14ac:dyDescent="0.35">
      <c r="A70" s="27">
        <v>64</v>
      </c>
      <c r="C70" s="17" t="s">
        <v>28</v>
      </c>
      <c r="D70" s="15">
        <v>3</v>
      </c>
      <c r="E70" s="18">
        <v>0</v>
      </c>
      <c r="F70" s="18">
        <v>0</v>
      </c>
      <c r="G70" s="18">
        <v>0</v>
      </c>
      <c r="H70" s="18">
        <v>3</v>
      </c>
      <c r="I70" s="18">
        <v>0</v>
      </c>
      <c r="J70" s="19">
        <v>133.33333333333331</v>
      </c>
      <c r="K70" s="19">
        <v>0</v>
      </c>
      <c r="L70" s="19">
        <v>0</v>
      </c>
      <c r="M70" s="18">
        <v>0</v>
      </c>
      <c r="N70" s="19">
        <v>0</v>
      </c>
      <c r="O70" s="19">
        <v>0</v>
      </c>
      <c r="P70" s="19">
        <v>0</v>
      </c>
      <c r="Q70" s="19">
        <v>54.748603351955303</v>
      </c>
      <c r="R70" s="18">
        <v>0</v>
      </c>
      <c r="S70" s="19">
        <v>0</v>
      </c>
      <c r="T70" s="18">
        <v>0</v>
      </c>
      <c r="U70" s="19">
        <v>0</v>
      </c>
      <c r="V70" s="18">
        <v>0</v>
      </c>
      <c r="W70" s="19">
        <v>0</v>
      </c>
      <c r="X70" s="18">
        <v>0</v>
      </c>
      <c r="Y70" s="19">
        <v>0</v>
      </c>
      <c r="Z70" s="19">
        <v>100</v>
      </c>
      <c r="AA70" s="19">
        <v>0</v>
      </c>
      <c r="AB70" s="18">
        <v>0</v>
      </c>
      <c r="AC70" s="19">
        <v>0</v>
      </c>
      <c r="AD70" s="19">
        <v>0</v>
      </c>
      <c r="AE70" s="19">
        <v>100</v>
      </c>
      <c r="AF70" s="19">
        <v>0</v>
      </c>
      <c r="AG70" s="19">
        <v>100</v>
      </c>
      <c r="AH70" s="19">
        <v>0</v>
      </c>
      <c r="AI70" s="19">
        <v>0</v>
      </c>
      <c r="AJ70" s="3">
        <v>0</v>
      </c>
      <c r="AK70" s="6">
        <v>0</v>
      </c>
      <c r="AL70" s="6">
        <v>0</v>
      </c>
      <c r="AM70" s="6">
        <v>0</v>
      </c>
      <c r="AN70" s="6">
        <v>3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119">
        <v>0</v>
      </c>
      <c r="AU70" s="119">
        <v>0</v>
      </c>
      <c r="AV70" s="119">
        <v>0</v>
      </c>
      <c r="AW70" s="119">
        <v>0</v>
      </c>
      <c r="AX70" s="119">
        <v>0</v>
      </c>
      <c r="AY70" s="6">
        <v>60</v>
      </c>
      <c r="AZ70" s="6">
        <v>0</v>
      </c>
      <c r="BA70" s="6">
        <v>0</v>
      </c>
      <c r="BB70" s="6">
        <v>0</v>
      </c>
      <c r="BC70" s="6">
        <v>0</v>
      </c>
      <c r="BD70" s="6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</v>
      </c>
      <c r="BJ70" s="6">
        <v>0</v>
      </c>
      <c r="BK70" s="6">
        <v>3</v>
      </c>
    </row>
    <row r="71" spans="1:63" x14ac:dyDescent="0.35">
      <c r="A71" s="27">
        <v>65</v>
      </c>
      <c r="C71" s="17" t="s">
        <v>25</v>
      </c>
      <c r="D71" s="15">
        <v>4</v>
      </c>
      <c r="E71" s="18">
        <v>0</v>
      </c>
      <c r="F71" s="18">
        <v>0</v>
      </c>
      <c r="G71" s="18">
        <v>0</v>
      </c>
      <c r="H71" s="18">
        <v>3</v>
      </c>
      <c r="I71" s="18">
        <v>0</v>
      </c>
      <c r="J71" s="19">
        <v>0</v>
      </c>
      <c r="K71" s="19">
        <v>0</v>
      </c>
      <c r="L71" s="19">
        <v>0</v>
      </c>
      <c r="M71" s="18">
        <v>0</v>
      </c>
      <c r="N71" s="19">
        <v>0</v>
      </c>
      <c r="O71" s="19">
        <v>0</v>
      </c>
      <c r="P71" s="19">
        <v>0</v>
      </c>
      <c r="Q71" s="19">
        <v>40.178571428571431</v>
      </c>
      <c r="R71" s="18">
        <v>0</v>
      </c>
      <c r="S71" s="19">
        <v>0</v>
      </c>
      <c r="T71" s="18">
        <v>0</v>
      </c>
      <c r="U71" s="19">
        <v>0</v>
      </c>
      <c r="V71" s="18">
        <v>0</v>
      </c>
      <c r="W71" s="19">
        <v>0</v>
      </c>
      <c r="X71" s="18">
        <v>0</v>
      </c>
      <c r="Y71" s="19">
        <v>0</v>
      </c>
      <c r="Z71" s="19">
        <v>0</v>
      </c>
      <c r="AA71" s="19">
        <v>0</v>
      </c>
      <c r="AB71" s="18">
        <v>0</v>
      </c>
      <c r="AC71" s="19">
        <v>0</v>
      </c>
      <c r="AD71" s="19">
        <v>0</v>
      </c>
      <c r="AE71" s="19">
        <v>0</v>
      </c>
      <c r="AF71" s="19">
        <v>0</v>
      </c>
      <c r="AG71" s="19">
        <v>100</v>
      </c>
      <c r="AH71" s="19">
        <v>0</v>
      </c>
      <c r="AI71" s="19">
        <v>0</v>
      </c>
      <c r="AJ71" s="3">
        <v>0</v>
      </c>
      <c r="AK71" s="6">
        <v>0</v>
      </c>
      <c r="AL71" s="6">
        <v>4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119">
        <v>0</v>
      </c>
      <c r="AU71" s="119">
        <v>0</v>
      </c>
      <c r="AV71" s="119">
        <v>0</v>
      </c>
      <c r="AW71" s="119">
        <v>0</v>
      </c>
      <c r="AX71" s="119">
        <v>0</v>
      </c>
      <c r="AY71" s="6">
        <v>24.838709677419356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3</v>
      </c>
    </row>
    <row r="72" spans="1:63" x14ac:dyDescent="0.35">
      <c r="A72" s="27">
        <v>66</v>
      </c>
      <c r="C72" s="17" t="s">
        <v>11</v>
      </c>
      <c r="D72" s="15">
        <v>320</v>
      </c>
      <c r="E72" s="18">
        <v>0</v>
      </c>
      <c r="F72" s="18">
        <v>3</v>
      </c>
      <c r="G72" s="18">
        <v>6</v>
      </c>
      <c r="H72" s="18">
        <v>199</v>
      </c>
      <c r="I72" s="18">
        <v>110</v>
      </c>
      <c r="J72" s="19">
        <v>54.374999999999993</v>
      </c>
      <c r="K72" s="19">
        <v>8</v>
      </c>
      <c r="L72" s="19">
        <v>8.6021505376344098</v>
      </c>
      <c r="M72" s="18">
        <v>0</v>
      </c>
      <c r="N72" s="19">
        <v>0</v>
      </c>
      <c r="O72" s="19">
        <v>17</v>
      </c>
      <c r="P72" s="19">
        <v>100</v>
      </c>
      <c r="Q72" s="19">
        <v>25.806451612903224</v>
      </c>
      <c r="R72" s="18">
        <v>0</v>
      </c>
      <c r="S72" s="19">
        <v>0</v>
      </c>
      <c r="T72" s="18">
        <v>0</v>
      </c>
      <c r="U72" s="19">
        <v>0</v>
      </c>
      <c r="V72" s="18">
        <v>0</v>
      </c>
      <c r="W72" s="19">
        <v>0</v>
      </c>
      <c r="X72" s="18">
        <v>0</v>
      </c>
      <c r="Y72" s="19">
        <v>0</v>
      </c>
      <c r="Z72" s="19">
        <v>17.948717948717949</v>
      </c>
      <c r="AA72" s="19">
        <v>82.051282051282044</v>
      </c>
      <c r="AB72" s="18">
        <v>10</v>
      </c>
      <c r="AC72" s="19">
        <v>5.8479532163742682</v>
      </c>
      <c r="AD72" s="19">
        <v>82.291666666666657</v>
      </c>
      <c r="AE72" s="19">
        <v>70.476190476190482</v>
      </c>
      <c r="AF72" s="19">
        <v>55.555555555555557</v>
      </c>
      <c r="AG72" s="19">
        <v>79.459459459459453</v>
      </c>
      <c r="AH72" s="19">
        <v>9.2715231788079464</v>
      </c>
      <c r="AI72" s="19">
        <v>69.536423841059602</v>
      </c>
      <c r="AJ72" s="3">
        <v>1570.9459459459458</v>
      </c>
      <c r="AK72" s="6">
        <v>73</v>
      </c>
      <c r="AL72" s="6">
        <v>182</v>
      </c>
      <c r="AM72" s="6">
        <v>19</v>
      </c>
      <c r="AN72" s="6">
        <v>3</v>
      </c>
      <c r="AO72" s="6">
        <v>0</v>
      </c>
      <c r="AP72" s="6">
        <v>0</v>
      </c>
      <c r="AQ72" s="6">
        <v>33</v>
      </c>
      <c r="AR72" s="6">
        <v>17</v>
      </c>
      <c r="AS72" s="6">
        <v>5.3125</v>
      </c>
      <c r="AT72" s="119">
        <v>0</v>
      </c>
      <c r="AU72" s="119">
        <v>0</v>
      </c>
      <c r="AV72" s="119">
        <v>0</v>
      </c>
      <c r="AW72" s="119">
        <v>0</v>
      </c>
      <c r="AX72" s="119">
        <v>0</v>
      </c>
      <c r="AY72" s="6">
        <v>100</v>
      </c>
      <c r="AZ72" s="6">
        <v>3</v>
      </c>
      <c r="BA72" s="6">
        <v>3.5714285714285712</v>
      </c>
      <c r="BB72" s="6">
        <v>29</v>
      </c>
      <c r="BC72" s="6">
        <v>3</v>
      </c>
      <c r="BD72" s="6">
        <v>0.94637223974763407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199</v>
      </c>
    </row>
    <row r="73" spans="1:63" x14ac:dyDescent="0.35">
      <c r="A73" s="27">
        <v>67</v>
      </c>
      <c r="C73" s="17" t="s">
        <v>276</v>
      </c>
      <c r="D73" s="15">
        <v>14</v>
      </c>
      <c r="E73" s="18">
        <v>0</v>
      </c>
      <c r="F73" s="18">
        <v>0</v>
      </c>
      <c r="G73" s="18">
        <v>0</v>
      </c>
      <c r="H73" s="18">
        <v>15</v>
      </c>
      <c r="I73" s="18">
        <v>3</v>
      </c>
      <c r="J73" s="19">
        <v>78.571428571428569</v>
      </c>
      <c r="K73" s="19">
        <v>0</v>
      </c>
      <c r="L73" s="19">
        <v>0</v>
      </c>
      <c r="M73" s="18">
        <v>0</v>
      </c>
      <c r="N73" s="19">
        <v>0</v>
      </c>
      <c r="O73" s="19">
        <v>0</v>
      </c>
      <c r="P73" s="19">
        <v>0</v>
      </c>
      <c r="Q73" s="19">
        <v>18.571428571428573</v>
      </c>
      <c r="R73" s="18">
        <v>0</v>
      </c>
      <c r="S73" s="19">
        <v>0</v>
      </c>
      <c r="T73" s="18">
        <v>0</v>
      </c>
      <c r="U73" s="19">
        <v>0</v>
      </c>
      <c r="V73" s="18">
        <v>0</v>
      </c>
      <c r="W73" s="19">
        <v>0</v>
      </c>
      <c r="X73" s="18">
        <v>0</v>
      </c>
      <c r="Y73" s="19">
        <v>0</v>
      </c>
      <c r="Z73" s="19">
        <v>0</v>
      </c>
      <c r="AA73" s="19">
        <v>100</v>
      </c>
      <c r="AB73" s="18">
        <v>0</v>
      </c>
      <c r="AC73" s="15">
        <v>0</v>
      </c>
      <c r="AD73" s="15">
        <v>0</v>
      </c>
      <c r="AE73" s="15">
        <v>60</v>
      </c>
      <c r="AF73" s="19">
        <v>0</v>
      </c>
      <c r="AG73" s="19">
        <v>76.923076923076934</v>
      </c>
      <c r="AH73" s="19">
        <v>0</v>
      </c>
      <c r="AI73" s="19">
        <v>100</v>
      </c>
      <c r="AJ73" s="3">
        <v>120</v>
      </c>
      <c r="AK73" s="6">
        <v>0</v>
      </c>
      <c r="AL73" s="6">
        <v>3</v>
      </c>
      <c r="AM73" s="6">
        <v>0</v>
      </c>
      <c r="AN73" s="6">
        <v>0</v>
      </c>
      <c r="AO73" s="6">
        <v>0</v>
      </c>
      <c r="AP73" s="6">
        <v>0</v>
      </c>
      <c r="AQ73" s="6">
        <v>3</v>
      </c>
      <c r="AR73" s="6">
        <v>0</v>
      </c>
      <c r="AS73" s="6">
        <v>0</v>
      </c>
      <c r="AT73" s="119">
        <v>0</v>
      </c>
      <c r="AU73" s="119">
        <v>0</v>
      </c>
      <c r="AV73" s="119">
        <v>0</v>
      </c>
      <c r="AW73" s="119">
        <v>0</v>
      </c>
      <c r="AX73" s="119">
        <v>0</v>
      </c>
      <c r="AY73" s="6">
        <v>0</v>
      </c>
      <c r="AZ73" s="6">
        <v>0</v>
      </c>
      <c r="BA73" s="6">
        <v>0</v>
      </c>
      <c r="BB73" s="6">
        <v>0</v>
      </c>
      <c r="BC73" s="6">
        <v>5</v>
      </c>
      <c r="BD73" s="6">
        <v>29.411764705882355</v>
      </c>
      <c r="BE73" s="6">
        <v>0</v>
      </c>
      <c r="BF73" s="6">
        <v>0</v>
      </c>
      <c r="BG73" s="6">
        <v>0</v>
      </c>
      <c r="BH73" s="6">
        <v>0</v>
      </c>
      <c r="BI73" s="6">
        <v>3</v>
      </c>
      <c r="BJ73" s="6">
        <v>100</v>
      </c>
      <c r="BK73" s="6">
        <v>15</v>
      </c>
    </row>
    <row r="74" spans="1:63" x14ac:dyDescent="0.35">
      <c r="A74" s="27">
        <v>68</v>
      </c>
      <c r="C74" s="17" t="s">
        <v>14</v>
      </c>
      <c r="D74" s="15">
        <v>197</v>
      </c>
      <c r="E74" s="18">
        <v>0</v>
      </c>
      <c r="F74" s="18">
        <v>12</v>
      </c>
      <c r="G74" s="18">
        <v>9</v>
      </c>
      <c r="H74" s="18">
        <v>135</v>
      </c>
      <c r="I74" s="18">
        <v>42</v>
      </c>
      <c r="J74" s="19">
        <v>49.746192893401016</v>
      </c>
      <c r="K74" s="19">
        <v>7</v>
      </c>
      <c r="L74" s="19">
        <v>11.864406779661017</v>
      </c>
      <c r="M74" s="18">
        <v>0</v>
      </c>
      <c r="N74" s="19">
        <v>0</v>
      </c>
      <c r="O74" s="19">
        <v>12</v>
      </c>
      <c r="P74" s="19">
        <v>100</v>
      </c>
      <c r="Q74" s="19">
        <v>50.830039525691696</v>
      </c>
      <c r="R74" s="18">
        <v>0</v>
      </c>
      <c r="S74" s="19">
        <v>0</v>
      </c>
      <c r="T74" s="18">
        <v>0</v>
      </c>
      <c r="U74" s="19">
        <v>0</v>
      </c>
      <c r="V74" s="18">
        <v>0</v>
      </c>
      <c r="W74" s="19">
        <v>0</v>
      </c>
      <c r="X74" s="18">
        <v>0</v>
      </c>
      <c r="Y74" s="19">
        <v>0</v>
      </c>
      <c r="Z74" s="19">
        <v>20.754716981132077</v>
      </c>
      <c r="AA74" s="19">
        <v>71.698113207547166</v>
      </c>
      <c r="AB74" s="18">
        <v>6</v>
      </c>
      <c r="AC74" s="19">
        <v>6.3829787234042552</v>
      </c>
      <c r="AD74" s="19">
        <v>82.8125</v>
      </c>
      <c r="AE74" s="19">
        <v>49.122807017543856</v>
      </c>
      <c r="AF74" s="19">
        <v>100</v>
      </c>
      <c r="AG74" s="19">
        <v>59.595959595959592</v>
      </c>
      <c r="AH74" s="19">
        <v>29.213483146067414</v>
      </c>
      <c r="AI74" s="19">
        <v>49.438202247191008</v>
      </c>
      <c r="AJ74" s="3">
        <v>702.94117647058829</v>
      </c>
      <c r="AK74" s="6">
        <v>0</v>
      </c>
      <c r="AL74" s="6">
        <v>11</v>
      </c>
      <c r="AM74" s="6">
        <v>0</v>
      </c>
      <c r="AN74" s="6">
        <v>77</v>
      </c>
      <c r="AO74" s="6">
        <v>0</v>
      </c>
      <c r="AP74" s="6">
        <v>0</v>
      </c>
      <c r="AQ74" s="6">
        <v>100</v>
      </c>
      <c r="AR74" s="6">
        <v>39</v>
      </c>
      <c r="AS74" s="6">
        <v>19.796954314720814</v>
      </c>
      <c r="AT74" s="119">
        <v>0</v>
      </c>
      <c r="AU74" s="119">
        <v>0</v>
      </c>
      <c r="AV74" s="119">
        <v>0</v>
      </c>
      <c r="AW74" s="119">
        <v>0</v>
      </c>
      <c r="AX74" s="119">
        <v>0</v>
      </c>
      <c r="AY74" s="6">
        <v>44.949494949494948</v>
      </c>
      <c r="AZ74" s="6">
        <v>0</v>
      </c>
      <c r="BA74" s="6">
        <v>0</v>
      </c>
      <c r="BB74" s="6">
        <v>13</v>
      </c>
      <c r="BC74" s="6">
        <v>19</v>
      </c>
      <c r="BD74" s="6">
        <v>9.3137254901960791</v>
      </c>
      <c r="BE74" s="6">
        <v>0</v>
      </c>
      <c r="BF74" s="6">
        <v>0</v>
      </c>
      <c r="BG74" s="6">
        <v>5</v>
      </c>
      <c r="BH74" s="6">
        <v>3.6231884057971016</v>
      </c>
      <c r="BI74" s="6">
        <v>8</v>
      </c>
      <c r="BJ74" s="6">
        <v>19.047619047619047</v>
      </c>
      <c r="BK74" s="6">
        <v>135</v>
      </c>
    </row>
    <row r="75" spans="1:63" x14ac:dyDescent="0.35">
      <c r="A75" s="27">
        <v>69</v>
      </c>
      <c r="C75" s="17" t="s">
        <v>18</v>
      </c>
      <c r="D75" s="15">
        <v>276</v>
      </c>
      <c r="E75" s="18">
        <v>0</v>
      </c>
      <c r="F75" s="18">
        <v>18</v>
      </c>
      <c r="G75" s="18">
        <v>30</v>
      </c>
      <c r="H75" s="18">
        <v>202</v>
      </c>
      <c r="I75" s="18">
        <v>24</v>
      </c>
      <c r="J75" s="19">
        <v>61.231884057971023</v>
      </c>
      <c r="K75" s="19">
        <v>9</v>
      </c>
      <c r="L75" s="19">
        <v>8.4112149532710276</v>
      </c>
      <c r="M75" s="18">
        <v>0</v>
      </c>
      <c r="N75" s="19">
        <v>0</v>
      </c>
      <c r="O75" s="19">
        <v>14</v>
      </c>
      <c r="P75" s="19">
        <v>100</v>
      </c>
      <c r="Q75" s="19">
        <v>25.806451612903224</v>
      </c>
      <c r="R75" s="18">
        <v>0</v>
      </c>
      <c r="S75" s="19">
        <v>0</v>
      </c>
      <c r="T75" s="18">
        <v>0</v>
      </c>
      <c r="U75" s="19">
        <v>0</v>
      </c>
      <c r="V75" s="18">
        <v>0</v>
      </c>
      <c r="W75" s="19">
        <v>0</v>
      </c>
      <c r="X75" s="18">
        <v>0</v>
      </c>
      <c r="Y75" s="19">
        <v>0</v>
      </c>
      <c r="Z75" s="19">
        <v>14.563106796116504</v>
      </c>
      <c r="AA75" s="19">
        <v>71.844660194174764</v>
      </c>
      <c r="AB75" s="18">
        <v>8</v>
      </c>
      <c r="AC75" s="19">
        <v>4.7337278106508878</v>
      </c>
      <c r="AD75" s="19">
        <v>87.341772151898738</v>
      </c>
      <c r="AE75" s="19">
        <v>72.972972972972968</v>
      </c>
      <c r="AF75" s="19">
        <v>52.631578947368418</v>
      </c>
      <c r="AG75" s="19">
        <v>78.212290502793294</v>
      </c>
      <c r="AH75" s="19">
        <v>15.625</v>
      </c>
      <c r="AI75" s="19">
        <v>61.875</v>
      </c>
      <c r="AJ75" s="3">
        <v>981.25</v>
      </c>
      <c r="AK75" s="6">
        <v>86</v>
      </c>
      <c r="AL75" s="6">
        <v>55</v>
      </c>
      <c r="AM75" s="6">
        <v>0</v>
      </c>
      <c r="AN75" s="6">
        <v>0</v>
      </c>
      <c r="AO75" s="6">
        <v>0</v>
      </c>
      <c r="AP75" s="6">
        <v>0</v>
      </c>
      <c r="AQ75" s="6">
        <v>128</v>
      </c>
      <c r="AR75" s="6">
        <v>52</v>
      </c>
      <c r="AS75" s="6">
        <v>18.840579710144929</v>
      </c>
      <c r="AT75" s="119">
        <v>0</v>
      </c>
      <c r="AU75" s="119">
        <v>0</v>
      </c>
      <c r="AV75" s="119">
        <v>0</v>
      </c>
      <c r="AW75" s="119">
        <v>0</v>
      </c>
      <c r="AX75" s="119">
        <v>0</v>
      </c>
      <c r="AY75" s="6">
        <v>19.926199261992618</v>
      </c>
      <c r="AZ75" s="6">
        <v>0</v>
      </c>
      <c r="BA75" s="6">
        <v>0</v>
      </c>
      <c r="BB75" s="6">
        <v>7</v>
      </c>
      <c r="BC75" s="6">
        <v>30</v>
      </c>
      <c r="BD75" s="6">
        <v>11.07011070110701</v>
      </c>
      <c r="BE75" s="6">
        <v>0</v>
      </c>
      <c r="BF75" s="6">
        <v>0</v>
      </c>
      <c r="BG75" s="6">
        <v>13</v>
      </c>
      <c r="BH75" s="6">
        <v>5.8558558558558556</v>
      </c>
      <c r="BI75" s="6">
        <v>13</v>
      </c>
      <c r="BJ75" s="6">
        <v>41.935483870967744</v>
      </c>
      <c r="BK75" s="6">
        <v>202</v>
      </c>
    </row>
    <row r="76" spans="1:63" x14ac:dyDescent="0.35">
      <c r="A76" s="27">
        <v>70</v>
      </c>
      <c r="C76" s="17"/>
      <c r="D76" s="15">
        <v>12261</v>
      </c>
      <c r="E76" s="18">
        <v>296</v>
      </c>
      <c r="F76" s="18">
        <v>1138</v>
      </c>
      <c r="G76" s="18">
        <v>859</v>
      </c>
      <c r="H76" s="18">
        <v>6833</v>
      </c>
      <c r="I76" s="18">
        <v>3428</v>
      </c>
      <c r="J76" s="19">
        <v>55.174944947394181</v>
      </c>
      <c r="K76" s="19">
        <v>192</v>
      </c>
      <c r="L76" s="19">
        <v>5.7193923145665773</v>
      </c>
      <c r="M76" s="18">
        <v>0</v>
      </c>
      <c r="N76" s="19">
        <v>0</v>
      </c>
      <c r="O76" s="19">
        <v>589</v>
      </c>
      <c r="P76" s="19">
        <v>86.587436332767396</v>
      </c>
      <c r="Q76" s="19">
        <v>59.356376638855778</v>
      </c>
      <c r="R76" s="18">
        <v>12</v>
      </c>
      <c r="S76" s="19">
        <v>4.3321299638989164</v>
      </c>
      <c r="T76" s="18">
        <v>21</v>
      </c>
      <c r="U76" s="19">
        <v>13.461538461538462</v>
      </c>
      <c r="V76" s="18">
        <v>10</v>
      </c>
      <c r="W76" s="19">
        <v>8.695652173913043</v>
      </c>
      <c r="X76" s="18">
        <v>31</v>
      </c>
      <c r="Y76" s="19">
        <v>11.439114391143912</v>
      </c>
      <c r="Z76" s="19">
        <v>15.146579804560261</v>
      </c>
      <c r="AA76" s="19">
        <v>73.81921824104235</v>
      </c>
      <c r="AB76" s="18">
        <v>234</v>
      </c>
      <c r="AC76" s="19">
        <v>5.3278688524590159</v>
      </c>
      <c r="AD76" s="19">
        <v>80.465320456540823</v>
      </c>
      <c r="AE76" s="19">
        <v>66.815713829447461</v>
      </c>
      <c r="AF76" s="19">
        <v>59.541984732824424</v>
      </c>
      <c r="AG76" s="19">
        <v>75.055334218680841</v>
      </c>
      <c r="AH76" s="19">
        <v>12.2398414271556</v>
      </c>
      <c r="AI76" s="19">
        <v>61.397423191278492</v>
      </c>
      <c r="AJ76" s="3">
        <v>852.29885057471267</v>
      </c>
      <c r="AK76" s="6">
        <v>580</v>
      </c>
      <c r="AL76" s="6">
        <v>3901</v>
      </c>
      <c r="AM76" s="6">
        <v>503</v>
      </c>
      <c r="AN76" s="6">
        <v>338</v>
      </c>
      <c r="AO76" s="6">
        <v>111</v>
      </c>
      <c r="AP76" s="6">
        <v>135</v>
      </c>
      <c r="AQ76" s="6">
        <v>3675</v>
      </c>
      <c r="AR76" s="6">
        <v>1255</v>
      </c>
      <c r="AS76" s="6">
        <v>10.23570671233994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22.004357298474943</v>
      </c>
      <c r="AZ76" s="6">
        <v>25</v>
      </c>
      <c r="BA76" s="6">
        <v>1.0008006405124099</v>
      </c>
      <c r="BB76" s="6">
        <v>635</v>
      </c>
      <c r="BC76" s="6">
        <v>1108</v>
      </c>
      <c r="BD76" s="6">
        <v>11.832550192225545</v>
      </c>
      <c r="BE76" s="6">
        <v>12</v>
      </c>
      <c r="BF76" s="6">
        <v>1.948051948051948</v>
      </c>
      <c r="BG76" s="6">
        <v>580</v>
      </c>
      <c r="BH76" s="6">
        <v>9.5836087243886308</v>
      </c>
      <c r="BI76" s="6">
        <v>498</v>
      </c>
      <c r="BJ76" s="6">
        <v>18.554396423248882</v>
      </c>
      <c r="BK76" s="6">
        <v>6833</v>
      </c>
    </row>
    <row r="77" spans="1:63" x14ac:dyDescent="0.35">
      <c r="A77" s="27">
        <v>71</v>
      </c>
      <c r="B77" s="20" t="s">
        <v>34</v>
      </c>
      <c r="C77" s="17" t="s">
        <v>26</v>
      </c>
      <c r="D77" s="15">
        <v>23</v>
      </c>
      <c r="E77" s="18">
        <v>0</v>
      </c>
      <c r="F77" s="18">
        <v>0</v>
      </c>
      <c r="G77" s="18">
        <v>5</v>
      </c>
      <c r="H77" s="18">
        <v>23</v>
      </c>
      <c r="I77" s="18">
        <v>3</v>
      </c>
      <c r="J77" s="19">
        <v>82.608695652173907</v>
      </c>
      <c r="K77" s="19">
        <v>0</v>
      </c>
      <c r="L77" s="19">
        <v>0</v>
      </c>
      <c r="M77" s="18">
        <v>0</v>
      </c>
      <c r="N77" s="19">
        <v>0</v>
      </c>
      <c r="O77" s="19">
        <v>3</v>
      </c>
      <c r="P77" s="19">
        <v>100</v>
      </c>
      <c r="Q77" s="19">
        <v>22.535211267605636</v>
      </c>
      <c r="R77" s="18">
        <v>0</v>
      </c>
      <c r="S77" s="19">
        <v>0</v>
      </c>
      <c r="T77" s="18">
        <v>0</v>
      </c>
      <c r="U77" s="19">
        <v>0</v>
      </c>
      <c r="V77" s="18">
        <v>0</v>
      </c>
      <c r="W77" s="19">
        <v>0</v>
      </c>
      <c r="X77" s="18">
        <v>0</v>
      </c>
      <c r="Y77" s="19">
        <v>0</v>
      </c>
      <c r="Z77" s="19">
        <v>0</v>
      </c>
      <c r="AA77" s="19">
        <v>100</v>
      </c>
      <c r="AB77" s="18">
        <v>0</v>
      </c>
      <c r="AC77" s="19">
        <v>0</v>
      </c>
      <c r="AD77" s="19">
        <v>33.333333333333329</v>
      </c>
      <c r="AE77" s="19">
        <v>100</v>
      </c>
      <c r="AF77" s="19">
        <v>0</v>
      </c>
      <c r="AG77" s="19">
        <v>80</v>
      </c>
      <c r="AH77" s="19">
        <v>0</v>
      </c>
      <c r="AI77" s="19">
        <v>100</v>
      </c>
      <c r="AJ77" s="3">
        <v>725</v>
      </c>
      <c r="AK77" s="6">
        <v>0</v>
      </c>
      <c r="AL77" s="6">
        <v>0</v>
      </c>
      <c r="AM77" s="6">
        <v>0</v>
      </c>
      <c r="AN77" s="6">
        <v>18</v>
      </c>
      <c r="AO77" s="6">
        <v>0</v>
      </c>
      <c r="AP77" s="6">
        <v>0</v>
      </c>
      <c r="AQ77" s="6">
        <v>7</v>
      </c>
      <c r="AR77" s="6">
        <v>0</v>
      </c>
      <c r="AS77" s="6">
        <v>0</v>
      </c>
      <c r="AT77" s="119">
        <v>0</v>
      </c>
      <c r="AU77" s="119">
        <v>0</v>
      </c>
      <c r="AV77" s="119">
        <v>0</v>
      </c>
      <c r="AW77" s="119">
        <v>0</v>
      </c>
      <c r="AX77" s="119">
        <v>0</v>
      </c>
      <c r="AY77" s="6">
        <v>68</v>
      </c>
      <c r="AZ77" s="6">
        <v>0</v>
      </c>
      <c r="BA77" s="6">
        <v>0</v>
      </c>
      <c r="BB77" s="6">
        <v>0</v>
      </c>
      <c r="BC77" s="6">
        <v>4</v>
      </c>
      <c r="BD77" s="6">
        <v>16</v>
      </c>
      <c r="BE77" s="6">
        <v>0</v>
      </c>
      <c r="BF77" s="6">
        <v>0</v>
      </c>
      <c r="BG77" s="6">
        <v>4</v>
      </c>
      <c r="BH77" s="6">
        <v>14.814814814814813</v>
      </c>
      <c r="BI77" s="6">
        <v>0</v>
      </c>
      <c r="BJ77" s="6">
        <v>0</v>
      </c>
      <c r="BK77" s="6">
        <v>23</v>
      </c>
    </row>
    <row r="78" spans="1:63" x14ac:dyDescent="0.35">
      <c r="A78" s="27">
        <v>72</v>
      </c>
      <c r="C78" s="17" t="s">
        <v>22</v>
      </c>
      <c r="D78" s="15">
        <v>126</v>
      </c>
      <c r="E78" s="18">
        <v>0</v>
      </c>
      <c r="F78" s="18">
        <v>4</v>
      </c>
      <c r="G78" s="18">
        <v>12</v>
      </c>
      <c r="H78" s="18">
        <v>98</v>
      </c>
      <c r="I78" s="18">
        <v>7</v>
      </c>
      <c r="J78" s="19">
        <v>46.825396825396822</v>
      </c>
      <c r="K78" s="19">
        <v>8</v>
      </c>
      <c r="L78" s="19">
        <v>8.8888888888888893</v>
      </c>
      <c r="M78" s="18">
        <v>0</v>
      </c>
      <c r="N78" s="19">
        <v>0</v>
      </c>
      <c r="O78" s="19">
        <v>3</v>
      </c>
      <c r="P78" s="19">
        <v>100</v>
      </c>
      <c r="Q78" s="19">
        <v>40.31413612565445</v>
      </c>
      <c r="R78" s="18">
        <v>0</v>
      </c>
      <c r="S78" s="19">
        <v>0</v>
      </c>
      <c r="T78" s="18">
        <v>0</v>
      </c>
      <c r="U78" s="19">
        <v>0</v>
      </c>
      <c r="V78" s="18">
        <v>0</v>
      </c>
      <c r="W78" s="19">
        <v>0</v>
      </c>
      <c r="X78" s="18">
        <v>0</v>
      </c>
      <c r="Y78" s="19">
        <v>0</v>
      </c>
      <c r="Z78" s="19">
        <v>7.59493670886076</v>
      </c>
      <c r="AA78" s="19">
        <v>88.60759493670885</v>
      </c>
      <c r="AB78" s="18">
        <v>6</v>
      </c>
      <c r="AC78" s="15">
        <v>6.4516129032258061</v>
      </c>
      <c r="AD78" s="15">
        <v>86.274509803921575</v>
      </c>
      <c r="AE78" s="15">
        <v>76</v>
      </c>
      <c r="AF78" s="19">
        <v>69.230769230769226</v>
      </c>
      <c r="AG78" s="19">
        <v>83.529411764705884</v>
      </c>
      <c r="AH78" s="19">
        <v>10.38961038961039</v>
      </c>
      <c r="AI78" s="19">
        <v>57.142857142857139</v>
      </c>
      <c r="AJ78" s="3">
        <v>762.5</v>
      </c>
      <c r="AK78" s="6">
        <v>0</v>
      </c>
      <c r="AL78" s="6">
        <v>0</v>
      </c>
      <c r="AM78" s="6">
        <v>4</v>
      </c>
      <c r="AN78" s="6">
        <v>97</v>
      </c>
      <c r="AO78" s="6">
        <v>0</v>
      </c>
      <c r="AP78" s="6">
        <v>0</v>
      </c>
      <c r="AQ78" s="6">
        <v>12</v>
      </c>
      <c r="AR78" s="6">
        <v>32</v>
      </c>
      <c r="AS78" s="6">
        <v>25.396825396825395</v>
      </c>
      <c r="AT78" s="119">
        <v>0</v>
      </c>
      <c r="AU78" s="119">
        <v>0</v>
      </c>
      <c r="AV78" s="119">
        <v>0</v>
      </c>
      <c r="AW78" s="119">
        <v>0</v>
      </c>
      <c r="AX78" s="119">
        <v>0</v>
      </c>
      <c r="AY78" s="6">
        <v>77.049180327868854</v>
      </c>
      <c r="AZ78" s="6">
        <v>0</v>
      </c>
      <c r="BA78" s="6">
        <v>0</v>
      </c>
      <c r="BB78" s="6">
        <v>0</v>
      </c>
      <c r="BC78" s="6">
        <v>3</v>
      </c>
      <c r="BD78" s="6">
        <v>2.2900763358778624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98</v>
      </c>
    </row>
    <row r="79" spans="1:63" x14ac:dyDescent="0.35">
      <c r="A79" s="27">
        <v>73</v>
      </c>
      <c r="C79" s="17" t="s">
        <v>133</v>
      </c>
      <c r="D79" s="15">
        <v>67</v>
      </c>
      <c r="E79" s="18">
        <v>0</v>
      </c>
      <c r="F79" s="18">
        <v>0</v>
      </c>
      <c r="G79" s="18">
        <v>0</v>
      </c>
      <c r="H79" s="18">
        <v>53</v>
      </c>
      <c r="I79" s="18">
        <v>11</v>
      </c>
      <c r="J79" s="19">
        <v>50.746268656716417</v>
      </c>
      <c r="K79" s="19">
        <v>0</v>
      </c>
      <c r="L79" s="19">
        <v>0</v>
      </c>
      <c r="M79" s="18">
        <v>0</v>
      </c>
      <c r="N79" s="19">
        <v>0</v>
      </c>
      <c r="O79" s="19">
        <v>3</v>
      </c>
      <c r="P79" s="19">
        <v>100</v>
      </c>
      <c r="Q79" s="19">
        <v>50</v>
      </c>
      <c r="R79" s="18">
        <v>0</v>
      </c>
      <c r="S79" s="19">
        <v>0</v>
      </c>
      <c r="T79" s="18">
        <v>0</v>
      </c>
      <c r="U79" s="19">
        <v>0</v>
      </c>
      <c r="V79" s="18">
        <v>0</v>
      </c>
      <c r="W79" s="19">
        <v>0</v>
      </c>
      <c r="X79" s="18">
        <v>0</v>
      </c>
      <c r="Y79" s="19">
        <v>0</v>
      </c>
      <c r="Z79" s="19">
        <v>0</v>
      </c>
      <c r="AA79" s="19">
        <v>100</v>
      </c>
      <c r="AB79" s="18">
        <v>0</v>
      </c>
      <c r="AC79" s="19">
        <v>0</v>
      </c>
      <c r="AD79" s="19">
        <v>78.571428571428569</v>
      </c>
      <c r="AE79" s="19">
        <v>87.5</v>
      </c>
      <c r="AF79" s="19">
        <v>0</v>
      </c>
      <c r="AG79" s="19">
        <v>82.692307692307693</v>
      </c>
      <c r="AH79" s="19">
        <v>22.448979591836736</v>
      </c>
      <c r="AI79" s="19">
        <v>63.265306122448983</v>
      </c>
      <c r="AJ79" s="3">
        <v>1291.6666666666667</v>
      </c>
      <c r="AK79" s="6">
        <v>0</v>
      </c>
      <c r="AL79" s="6">
        <v>23</v>
      </c>
      <c r="AM79" s="6">
        <v>0</v>
      </c>
      <c r="AN79" s="6">
        <v>9</v>
      </c>
      <c r="AO79" s="6">
        <v>0</v>
      </c>
      <c r="AP79" s="6">
        <v>0</v>
      </c>
      <c r="AQ79" s="6">
        <v>34</v>
      </c>
      <c r="AR79" s="6">
        <v>0</v>
      </c>
      <c r="AS79" s="6">
        <v>0</v>
      </c>
      <c r="AT79" s="119">
        <v>0</v>
      </c>
      <c r="AU79" s="119">
        <v>0</v>
      </c>
      <c r="AV79" s="119">
        <v>0</v>
      </c>
      <c r="AW79" s="119">
        <v>0</v>
      </c>
      <c r="AX79" s="119">
        <v>0</v>
      </c>
      <c r="AY79" s="6">
        <v>46.376811594202898</v>
      </c>
      <c r="AZ79" s="6">
        <v>0</v>
      </c>
      <c r="BA79" s="6">
        <v>0</v>
      </c>
      <c r="BB79" s="6">
        <v>5</v>
      </c>
      <c r="BC79" s="6">
        <v>4</v>
      </c>
      <c r="BD79" s="6">
        <v>5.8823529411764701</v>
      </c>
      <c r="BE79" s="6">
        <v>0</v>
      </c>
      <c r="BF79" s="6">
        <v>0</v>
      </c>
      <c r="BG79" s="6">
        <v>0</v>
      </c>
      <c r="BH79" s="6">
        <v>0</v>
      </c>
      <c r="BI79" s="6">
        <v>4</v>
      </c>
      <c r="BJ79" s="6">
        <v>36.363636363636367</v>
      </c>
      <c r="BK79" s="6">
        <v>53</v>
      </c>
    </row>
    <row r="80" spans="1:63" x14ac:dyDescent="0.35">
      <c r="A80" s="27">
        <v>74</v>
      </c>
      <c r="C80" s="17" t="s">
        <v>136</v>
      </c>
      <c r="D80" s="15">
        <v>84</v>
      </c>
      <c r="E80" s="18">
        <v>0</v>
      </c>
      <c r="F80" s="18">
        <v>0</v>
      </c>
      <c r="G80" s="18">
        <v>14</v>
      </c>
      <c r="H80" s="18">
        <v>58</v>
      </c>
      <c r="I80" s="18">
        <v>16</v>
      </c>
      <c r="J80" s="19">
        <v>65.476190476190482</v>
      </c>
      <c r="K80" s="19">
        <v>0</v>
      </c>
      <c r="L80" s="19">
        <v>0</v>
      </c>
      <c r="M80" s="18">
        <v>0</v>
      </c>
      <c r="N80" s="19">
        <v>0</v>
      </c>
      <c r="O80" s="19">
        <v>0</v>
      </c>
      <c r="P80" s="19">
        <v>0</v>
      </c>
      <c r="Q80" s="19">
        <v>30.125523012552303</v>
      </c>
      <c r="R80" s="18">
        <v>0</v>
      </c>
      <c r="S80" s="19">
        <v>0</v>
      </c>
      <c r="T80" s="18">
        <v>0</v>
      </c>
      <c r="U80" s="19">
        <v>0</v>
      </c>
      <c r="V80" s="18">
        <v>0</v>
      </c>
      <c r="W80" s="19">
        <v>0</v>
      </c>
      <c r="X80" s="18">
        <v>0</v>
      </c>
      <c r="Y80" s="19">
        <v>0</v>
      </c>
      <c r="Z80" s="19">
        <v>11.111111111111111</v>
      </c>
      <c r="AA80" s="19">
        <v>88.888888888888886</v>
      </c>
      <c r="AB80" s="18">
        <v>0</v>
      </c>
      <c r="AC80" s="19">
        <v>0</v>
      </c>
      <c r="AD80" s="19">
        <v>73.333333333333329</v>
      </c>
      <c r="AE80" s="19">
        <v>72.727272727272734</v>
      </c>
      <c r="AF80" s="19">
        <v>31.25</v>
      </c>
      <c r="AG80" s="19">
        <v>87.5</v>
      </c>
      <c r="AH80" s="19">
        <v>12</v>
      </c>
      <c r="AI80" s="19">
        <v>44</v>
      </c>
      <c r="AJ80" s="3">
        <v>950</v>
      </c>
      <c r="AK80" s="6">
        <v>53</v>
      </c>
      <c r="AL80" s="6">
        <v>18</v>
      </c>
      <c r="AM80" s="6">
        <v>0</v>
      </c>
      <c r="AN80" s="6">
        <v>3</v>
      </c>
      <c r="AO80" s="6">
        <v>0</v>
      </c>
      <c r="AP80" s="6">
        <v>0</v>
      </c>
      <c r="AQ80" s="6">
        <v>11</v>
      </c>
      <c r="AR80" s="6">
        <v>20</v>
      </c>
      <c r="AS80" s="6">
        <v>23.809523809523807</v>
      </c>
      <c r="AT80" s="119">
        <v>0</v>
      </c>
      <c r="AU80" s="119">
        <v>0</v>
      </c>
      <c r="AV80" s="119">
        <v>0</v>
      </c>
      <c r="AW80" s="119">
        <v>0</v>
      </c>
      <c r="AX80" s="119">
        <v>0</v>
      </c>
      <c r="AY80" s="6">
        <v>38.554216867469883</v>
      </c>
      <c r="AZ80" s="6">
        <v>0</v>
      </c>
      <c r="BA80" s="6">
        <v>0</v>
      </c>
      <c r="BB80" s="6">
        <v>4</v>
      </c>
      <c r="BC80" s="6">
        <v>10</v>
      </c>
      <c r="BD80" s="6">
        <v>11.627906976744185</v>
      </c>
      <c r="BE80" s="6">
        <v>0</v>
      </c>
      <c r="BF80" s="6">
        <v>0</v>
      </c>
      <c r="BG80" s="6">
        <v>3</v>
      </c>
      <c r="BH80" s="6">
        <v>4.2857142857142856</v>
      </c>
      <c r="BI80" s="6">
        <v>4</v>
      </c>
      <c r="BJ80" s="6">
        <v>26.666666666666668</v>
      </c>
      <c r="BK80" s="6">
        <v>58</v>
      </c>
    </row>
    <row r="81" spans="1:63" x14ac:dyDescent="0.35">
      <c r="A81" s="27">
        <v>75</v>
      </c>
      <c r="C81" s="17" t="s">
        <v>16</v>
      </c>
      <c r="D81" s="15">
        <v>106</v>
      </c>
      <c r="E81" s="18">
        <v>0</v>
      </c>
      <c r="F81" s="18">
        <v>3</v>
      </c>
      <c r="G81" s="18">
        <v>20</v>
      </c>
      <c r="H81" s="18">
        <v>65</v>
      </c>
      <c r="I81" s="18">
        <v>19</v>
      </c>
      <c r="J81" s="19">
        <v>59.433962264150942</v>
      </c>
      <c r="K81" s="19">
        <v>0</v>
      </c>
      <c r="L81" s="19">
        <v>0</v>
      </c>
      <c r="M81" s="18">
        <v>0</v>
      </c>
      <c r="N81" s="19">
        <v>0</v>
      </c>
      <c r="O81" s="19">
        <v>8</v>
      </c>
      <c r="P81" s="19">
        <v>100</v>
      </c>
      <c r="Q81" s="19">
        <v>23.333333333333332</v>
      </c>
      <c r="R81" s="18">
        <v>0</v>
      </c>
      <c r="S81" s="19">
        <v>0</v>
      </c>
      <c r="T81" s="18">
        <v>0</v>
      </c>
      <c r="U81" s="19">
        <v>0</v>
      </c>
      <c r="V81" s="18">
        <v>0</v>
      </c>
      <c r="W81" s="19">
        <v>0</v>
      </c>
      <c r="X81" s="18">
        <v>0</v>
      </c>
      <c r="Y81" s="19">
        <v>0</v>
      </c>
      <c r="Z81" s="19">
        <v>18.75</v>
      </c>
      <c r="AA81" s="19">
        <v>50</v>
      </c>
      <c r="AB81" s="18">
        <v>7</v>
      </c>
      <c r="AC81" s="19">
        <v>9.7222222222222232</v>
      </c>
      <c r="AD81" s="19">
        <v>87.5</v>
      </c>
      <c r="AE81" s="19">
        <v>70</v>
      </c>
      <c r="AF81" s="19">
        <v>100</v>
      </c>
      <c r="AG81" s="19">
        <v>74.545454545454547</v>
      </c>
      <c r="AH81" s="19">
        <v>5.5555555555555554</v>
      </c>
      <c r="AI81" s="19">
        <v>53.703703703703709</v>
      </c>
      <c r="AJ81" s="3">
        <v>781.25</v>
      </c>
      <c r="AK81" s="6">
        <v>47</v>
      </c>
      <c r="AL81" s="6">
        <v>16</v>
      </c>
      <c r="AM81" s="6">
        <v>0</v>
      </c>
      <c r="AN81" s="6">
        <v>0</v>
      </c>
      <c r="AO81" s="6">
        <v>0</v>
      </c>
      <c r="AP81" s="6">
        <v>0</v>
      </c>
      <c r="AQ81" s="6">
        <v>48</v>
      </c>
      <c r="AR81" s="6">
        <v>23</v>
      </c>
      <c r="AS81" s="6">
        <v>21.69811320754717</v>
      </c>
      <c r="AT81" s="119">
        <v>0</v>
      </c>
      <c r="AU81" s="119">
        <v>0</v>
      </c>
      <c r="AV81" s="119">
        <v>0</v>
      </c>
      <c r="AW81" s="119">
        <v>0</v>
      </c>
      <c r="AX81" s="119">
        <v>0</v>
      </c>
      <c r="AY81" s="6">
        <v>31.25</v>
      </c>
      <c r="AZ81" s="6">
        <v>0</v>
      </c>
      <c r="BA81" s="6">
        <v>0</v>
      </c>
      <c r="BB81" s="6">
        <v>0</v>
      </c>
      <c r="BC81" s="6">
        <v>14</v>
      </c>
      <c r="BD81" s="6">
        <v>13.725490196078432</v>
      </c>
      <c r="BE81" s="6">
        <v>0</v>
      </c>
      <c r="BF81" s="6">
        <v>0</v>
      </c>
      <c r="BG81" s="6">
        <v>10</v>
      </c>
      <c r="BH81" s="6">
        <v>10.638297872340425</v>
      </c>
      <c r="BI81" s="6">
        <v>8</v>
      </c>
      <c r="BJ81" s="6">
        <v>47.058823529411761</v>
      </c>
      <c r="BK81" s="6">
        <v>65</v>
      </c>
    </row>
    <row r="82" spans="1:63" x14ac:dyDescent="0.35">
      <c r="A82" s="27">
        <v>76</v>
      </c>
      <c r="C82" s="17" t="s">
        <v>137</v>
      </c>
      <c r="D82" s="15">
        <v>13393</v>
      </c>
      <c r="E82" s="18">
        <v>185</v>
      </c>
      <c r="F82" s="18">
        <v>1234</v>
      </c>
      <c r="G82" s="18">
        <v>1603</v>
      </c>
      <c r="H82" s="18">
        <v>9010</v>
      </c>
      <c r="I82" s="18">
        <v>1541</v>
      </c>
      <c r="J82" s="19">
        <v>58.239378779959679</v>
      </c>
      <c r="K82" s="19">
        <v>320</v>
      </c>
      <c r="L82" s="19">
        <v>6.3492063492063489</v>
      </c>
      <c r="M82" s="18">
        <v>0</v>
      </c>
      <c r="N82" s="19">
        <v>0</v>
      </c>
      <c r="O82" s="19">
        <v>1270</v>
      </c>
      <c r="P82" s="19">
        <v>87.244094488188978</v>
      </c>
      <c r="Q82" s="19">
        <v>44.61538461538462</v>
      </c>
      <c r="R82" s="18">
        <v>0</v>
      </c>
      <c r="S82" s="19">
        <v>0</v>
      </c>
      <c r="T82" s="18">
        <v>23</v>
      </c>
      <c r="U82" s="19">
        <v>7.931034482758621</v>
      </c>
      <c r="V82" s="18">
        <v>12</v>
      </c>
      <c r="W82" s="19">
        <v>3.5928143712574849</v>
      </c>
      <c r="X82" s="18">
        <v>35</v>
      </c>
      <c r="Y82" s="19">
        <v>5.6000000000000005</v>
      </c>
      <c r="Z82" s="19">
        <v>11.792863359442993</v>
      </c>
      <c r="AA82" s="19">
        <v>75.348128807658838</v>
      </c>
      <c r="AB82" s="18">
        <v>460</v>
      </c>
      <c r="AC82" s="19">
        <v>7.2509457755359401</v>
      </c>
      <c r="AD82" s="19">
        <v>70.136908157444381</v>
      </c>
      <c r="AE82" s="19">
        <v>57.621502209131073</v>
      </c>
      <c r="AF82" s="19">
        <v>42.212518195050947</v>
      </c>
      <c r="AG82" s="19">
        <v>66.577325113910476</v>
      </c>
      <c r="AH82" s="19">
        <v>11.484098939929329</v>
      </c>
      <c r="AI82" s="19">
        <v>60.53003533568905</v>
      </c>
      <c r="AJ82" s="3">
        <v>680.44117647058829</v>
      </c>
      <c r="AK82" s="6">
        <v>1138</v>
      </c>
      <c r="AL82" s="6">
        <v>1340</v>
      </c>
      <c r="AM82" s="6">
        <v>0</v>
      </c>
      <c r="AN82" s="6">
        <v>34</v>
      </c>
      <c r="AO82" s="6">
        <v>3</v>
      </c>
      <c r="AP82" s="6">
        <v>22</v>
      </c>
      <c r="AQ82" s="6">
        <v>10555</v>
      </c>
      <c r="AR82" s="6">
        <v>2698</v>
      </c>
      <c r="AS82" s="6">
        <v>20.144851788247593</v>
      </c>
      <c r="AT82" s="119">
        <v>0</v>
      </c>
      <c r="AU82" s="119">
        <v>0</v>
      </c>
      <c r="AV82" s="119">
        <v>0</v>
      </c>
      <c r="AW82" s="119">
        <v>0</v>
      </c>
      <c r="AX82" s="119">
        <v>0</v>
      </c>
      <c r="AY82" s="6">
        <v>17.817574745788438</v>
      </c>
      <c r="AZ82" s="6">
        <v>10</v>
      </c>
      <c r="BA82" s="6">
        <v>0.21440823327615782</v>
      </c>
      <c r="BB82" s="6">
        <v>131</v>
      </c>
      <c r="BC82" s="6">
        <v>3897</v>
      </c>
      <c r="BD82" s="6">
        <v>29.149525020569978</v>
      </c>
      <c r="BE82" s="6">
        <v>72</v>
      </c>
      <c r="BF82" s="6">
        <v>4.4943820224719104</v>
      </c>
      <c r="BG82" s="6">
        <v>2712</v>
      </c>
      <c r="BH82" s="6">
        <v>25.584905660377359</v>
      </c>
      <c r="BI82" s="6">
        <v>1053</v>
      </c>
      <c r="BJ82" s="6">
        <v>68.332251784555481</v>
      </c>
      <c r="BK82" s="6">
        <v>9010</v>
      </c>
    </row>
    <row r="83" spans="1:63" x14ac:dyDescent="0.35">
      <c r="A83" s="27">
        <v>77</v>
      </c>
      <c r="C83" s="17" t="s">
        <v>2</v>
      </c>
      <c r="D83" s="15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9">
        <v>0</v>
      </c>
      <c r="K83" s="19">
        <v>0</v>
      </c>
      <c r="L83" s="19">
        <v>0</v>
      </c>
      <c r="M83" s="18">
        <v>0</v>
      </c>
      <c r="N83" s="19">
        <v>0</v>
      </c>
      <c r="O83" s="19">
        <v>0</v>
      </c>
      <c r="P83" s="19">
        <v>0</v>
      </c>
      <c r="Q83" s="19">
        <v>35.395189003436428</v>
      </c>
      <c r="R83" s="18">
        <v>0</v>
      </c>
      <c r="S83" s="19">
        <v>0</v>
      </c>
      <c r="T83" s="18">
        <v>0</v>
      </c>
      <c r="U83" s="19">
        <v>0</v>
      </c>
      <c r="V83" s="18">
        <v>0</v>
      </c>
      <c r="W83" s="19">
        <v>0</v>
      </c>
      <c r="X83" s="18">
        <v>0</v>
      </c>
      <c r="Y83" s="19">
        <v>0</v>
      </c>
      <c r="Z83" s="19">
        <v>0</v>
      </c>
      <c r="AA83" s="19">
        <v>0</v>
      </c>
      <c r="AB83" s="18">
        <v>0</v>
      </c>
      <c r="AC83" s="19">
        <v>0</v>
      </c>
      <c r="AD83" s="19">
        <v>0</v>
      </c>
      <c r="AE83" s="19">
        <v>0</v>
      </c>
      <c r="AF83" s="19">
        <v>0</v>
      </c>
      <c r="AG83" s="19">
        <v>0</v>
      </c>
      <c r="AH83" s="19">
        <v>0</v>
      </c>
      <c r="AI83" s="19">
        <v>0</v>
      </c>
      <c r="AJ83" s="3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119">
        <v>0</v>
      </c>
      <c r="AU83" s="119">
        <v>0</v>
      </c>
      <c r="AV83" s="119">
        <v>0</v>
      </c>
      <c r="AW83" s="119">
        <v>0</v>
      </c>
      <c r="AX83" s="119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</row>
    <row r="84" spans="1:63" x14ac:dyDescent="0.35">
      <c r="A84" s="27">
        <v>78</v>
      </c>
      <c r="C84" s="17" t="s">
        <v>6</v>
      </c>
      <c r="D84" s="15">
        <v>176</v>
      </c>
      <c r="E84" s="18">
        <v>0</v>
      </c>
      <c r="F84" s="18">
        <v>0</v>
      </c>
      <c r="G84" s="18">
        <v>0</v>
      </c>
      <c r="H84" s="18">
        <v>81</v>
      </c>
      <c r="I84" s="18">
        <v>90</v>
      </c>
      <c r="J84" s="19">
        <v>59.090909090909093</v>
      </c>
      <c r="K84" s="19">
        <v>0</v>
      </c>
      <c r="L84" s="19">
        <v>0</v>
      </c>
      <c r="M84" s="18">
        <v>0</v>
      </c>
      <c r="N84" s="19">
        <v>0</v>
      </c>
      <c r="O84" s="19">
        <v>18</v>
      </c>
      <c r="P84" s="19">
        <v>100</v>
      </c>
      <c r="Q84" s="19">
        <v>16.822429906542055</v>
      </c>
      <c r="R84" s="18">
        <v>0</v>
      </c>
      <c r="S84" s="19">
        <v>0</v>
      </c>
      <c r="T84" s="18">
        <v>0</v>
      </c>
      <c r="U84" s="19">
        <v>0</v>
      </c>
      <c r="V84" s="18">
        <v>0</v>
      </c>
      <c r="W84" s="19">
        <v>0</v>
      </c>
      <c r="X84" s="18">
        <v>0</v>
      </c>
      <c r="Y84" s="19">
        <v>0</v>
      </c>
      <c r="Z84" s="19">
        <v>40</v>
      </c>
      <c r="AA84" s="19">
        <v>48</v>
      </c>
      <c r="AB84" s="18">
        <v>7</v>
      </c>
      <c r="AC84" s="19">
        <v>9.7222222222222232</v>
      </c>
      <c r="AD84" s="19">
        <v>87.878787878787875</v>
      </c>
      <c r="AE84" s="19">
        <v>66.666666666666657</v>
      </c>
      <c r="AF84" s="19">
        <v>100</v>
      </c>
      <c r="AG84" s="19">
        <v>82.191780821917803</v>
      </c>
      <c r="AH84" s="19">
        <v>20</v>
      </c>
      <c r="AI84" s="19">
        <v>45.714285714285715</v>
      </c>
      <c r="AJ84" s="3">
        <v>650</v>
      </c>
      <c r="AK84" s="6">
        <v>0</v>
      </c>
      <c r="AL84" s="6">
        <v>143</v>
      </c>
      <c r="AM84" s="6">
        <v>0</v>
      </c>
      <c r="AN84" s="6">
        <v>0</v>
      </c>
      <c r="AO84" s="6">
        <v>0</v>
      </c>
      <c r="AP84" s="6">
        <v>0</v>
      </c>
      <c r="AQ84" s="6">
        <v>28</v>
      </c>
      <c r="AR84" s="6">
        <v>7</v>
      </c>
      <c r="AS84" s="6">
        <v>3.9772727272727271</v>
      </c>
      <c r="AT84" s="119">
        <v>0</v>
      </c>
      <c r="AU84" s="119">
        <v>0</v>
      </c>
      <c r="AV84" s="119">
        <v>0</v>
      </c>
      <c r="AW84" s="119">
        <v>0</v>
      </c>
      <c r="AX84" s="119">
        <v>0</v>
      </c>
      <c r="AY84" s="6">
        <v>14.942528735632186</v>
      </c>
      <c r="AZ84" s="6">
        <v>0</v>
      </c>
      <c r="BA84" s="6">
        <v>0</v>
      </c>
      <c r="BB84" s="6">
        <v>29</v>
      </c>
      <c r="BC84" s="6">
        <v>13</v>
      </c>
      <c r="BD84" s="6">
        <v>7.4285714285714288</v>
      </c>
      <c r="BE84" s="6">
        <v>0</v>
      </c>
      <c r="BF84" s="6">
        <v>0</v>
      </c>
      <c r="BG84" s="6">
        <v>0</v>
      </c>
      <c r="BH84" s="6">
        <v>0</v>
      </c>
      <c r="BI84" s="6">
        <v>13</v>
      </c>
      <c r="BJ84" s="6">
        <v>14.606741573033707</v>
      </c>
      <c r="BK84" s="6">
        <v>81</v>
      </c>
    </row>
    <row r="85" spans="1:63" x14ac:dyDescent="0.35">
      <c r="A85" s="27">
        <v>79</v>
      </c>
      <c r="C85" s="17" t="s">
        <v>10</v>
      </c>
      <c r="D85" s="15">
        <v>288</v>
      </c>
      <c r="E85" s="18">
        <v>4</v>
      </c>
      <c r="F85" s="18">
        <v>10</v>
      </c>
      <c r="G85" s="18">
        <v>17</v>
      </c>
      <c r="H85" s="18">
        <v>133</v>
      </c>
      <c r="I85" s="18">
        <v>127</v>
      </c>
      <c r="J85" s="19">
        <v>48.611111111111107</v>
      </c>
      <c r="K85" s="19">
        <v>0</v>
      </c>
      <c r="L85" s="19">
        <v>0</v>
      </c>
      <c r="M85" s="18">
        <v>0</v>
      </c>
      <c r="N85" s="19">
        <v>0</v>
      </c>
      <c r="O85" s="19">
        <v>19</v>
      </c>
      <c r="P85" s="19">
        <v>78.94736842105263</v>
      </c>
      <c r="Q85" s="19">
        <v>13.333333333333334</v>
      </c>
      <c r="R85" s="18">
        <v>0</v>
      </c>
      <c r="S85" s="19">
        <v>0</v>
      </c>
      <c r="T85" s="18">
        <v>0</v>
      </c>
      <c r="U85" s="19">
        <v>0</v>
      </c>
      <c r="V85" s="18">
        <v>0</v>
      </c>
      <c r="W85" s="19">
        <v>0</v>
      </c>
      <c r="X85" s="18">
        <v>0</v>
      </c>
      <c r="Y85" s="19">
        <v>0</v>
      </c>
      <c r="Z85" s="19">
        <v>5.1724137931034484</v>
      </c>
      <c r="AA85" s="19">
        <v>84.482758620689651</v>
      </c>
      <c r="AB85" s="18">
        <v>5</v>
      </c>
      <c r="AC85" s="19">
        <v>4.1666666666666661</v>
      </c>
      <c r="AD85" s="19">
        <v>89.85507246376811</v>
      </c>
      <c r="AE85" s="19">
        <v>69.354838709677423</v>
      </c>
      <c r="AF85" s="19">
        <v>72.727272727272734</v>
      </c>
      <c r="AG85" s="19">
        <v>79.2</v>
      </c>
      <c r="AH85" s="19">
        <v>9.5238095238095237</v>
      </c>
      <c r="AI85" s="19">
        <v>68.571428571428569</v>
      </c>
      <c r="AJ85" s="3">
        <v>1394.2307692307693</v>
      </c>
      <c r="AK85" s="6">
        <v>0</v>
      </c>
      <c r="AL85" s="6">
        <v>209</v>
      </c>
      <c r="AM85" s="6">
        <v>0</v>
      </c>
      <c r="AN85" s="6">
        <v>33</v>
      </c>
      <c r="AO85" s="6">
        <v>3</v>
      </c>
      <c r="AP85" s="6">
        <v>0</v>
      </c>
      <c r="AQ85" s="6">
        <v>28</v>
      </c>
      <c r="AR85" s="6">
        <v>21</v>
      </c>
      <c r="AS85" s="6">
        <v>7.291666666666667</v>
      </c>
      <c r="AT85" s="119">
        <v>0</v>
      </c>
      <c r="AU85" s="119">
        <v>0</v>
      </c>
      <c r="AV85" s="119">
        <v>0</v>
      </c>
      <c r="AW85" s="119">
        <v>0</v>
      </c>
      <c r="AX85" s="119">
        <v>0</v>
      </c>
      <c r="AY85" s="6">
        <v>33.085501858736059</v>
      </c>
      <c r="AZ85" s="6">
        <v>3</v>
      </c>
      <c r="BA85" s="6">
        <v>5.0847457627118651</v>
      </c>
      <c r="BB85" s="6">
        <v>28</v>
      </c>
      <c r="BC85" s="6">
        <v>9</v>
      </c>
      <c r="BD85" s="6">
        <v>3.103448275862069</v>
      </c>
      <c r="BE85" s="6">
        <v>0</v>
      </c>
      <c r="BF85" s="6">
        <v>0</v>
      </c>
      <c r="BG85" s="6">
        <v>0</v>
      </c>
      <c r="BH85" s="6">
        <v>0</v>
      </c>
      <c r="BI85" s="6">
        <v>6</v>
      </c>
      <c r="BJ85" s="6">
        <v>4.7244094488188972</v>
      </c>
      <c r="BK85" s="6">
        <v>133</v>
      </c>
    </row>
    <row r="86" spans="1:63" x14ac:dyDescent="0.35">
      <c r="A86" s="27">
        <v>80</v>
      </c>
      <c r="C86" s="17" t="s">
        <v>272</v>
      </c>
      <c r="D86" s="15">
        <v>23</v>
      </c>
      <c r="E86" s="18">
        <v>0</v>
      </c>
      <c r="F86" s="18">
        <v>3</v>
      </c>
      <c r="G86" s="18">
        <v>4</v>
      </c>
      <c r="H86" s="18">
        <v>17</v>
      </c>
      <c r="I86" s="18">
        <v>0</v>
      </c>
      <c r="J86" s="19">
        <v>82.608695652173907</v>
      </c>
      <c r="K86" s="19">
        <v>0</v>
      </c>
      <c r="L86" s="19">
        <v>0</v>
      </c>
      <c r="M86" s="18">
        <v>0</v>
      </c>
      <c r="N86" s="19">
        <v>0</v>
      </c>
      <c r="O86" s="19">
        <v>0</v>
      </c>
      <c r="P86" s="19">
        <v>0</v>
      </c>
      <c r="Q86" s="19">
        <v>35.294117647058826</v>
      </c>
      <c r="R86" s="18">
        <v>0</v>
      </c>
      <c r="S86" s="19">
        <v>0</v>
      </c>
      <c r="T86" s="18">
        <v>0</v>
      </c>
      <c r="U86" s="19">
        <v>0</v>
      </c>
      <c r="V86" s="18">
        <v>0</v>
      </c>
      <c r="W86" s="19">
        <v>0</v>
      </c>
      <c r="X86" s="18">
        <v>0</v>
      </c>
      <c r="Y86" s="19">
        <v>0</v>
      </c>
      <c r="Z86" s="19">
        <v>20</v>
      </c>
      <c r="AA86" s="19">
        <v>80</v>
      </c>
      <c r="AB86" s="18">
        <v>0</v>
      </c>
      <c r="AC86" s="19">
        <v>0</v>
      </c>
      <c r="AD86" s="19">
        <v>100</v>
      </c>
      <c r="AE86" s="19">
        <v>75</v>
      </c>
      <c r="AF86" s="19">
        <v>0</v>
      </c>
      <c r="AG86" s="19">
        <v>77.777777777777786</v>
      </c>
      <c r="AH86" s="19">
        <v>0</v>
      </c>
      <c r="AI86" s="19">
        <v>35.294117647058826</v>
      </c>
      <c r="AJ86" s="3">
        <v>757.14285714285711</v>
      </c>
      <c r="AK86" s="6">
        <v>0</v>
      </c>
      <c r="AL86" s="6">
        <v>21</v>
      </c>
      <c r="AM86" s="6">
        <v>0</v>
      </c>
      <c r="AN86" s="6">
        <v>7</v>
      </c>
      <c r="AO86" s="6">
        <v>0</v>
      </c>
      <c r="AP86" s="6">
        <v>0</v>
      </c>
      <c r="AQ86" s="6">
        <v>5</v>
      </c>
      <c r="AR86" s="6">
        <v>7</v>
      </c>
      <c r="AS86" s="6">
        <v>30.434782608695656</v>
      </c>
      <c r="AT86" s="119">
        <v>0</v>
      </c>
      <c r="AU86" s="119">
        <v>0</v>
      </c>
      <c r="AV86" s="119">
        <v>0</v>
      </c>
      <c r="AW86" s="119">
        <v>0</v>
      </c>
      <c r="AX86" s="119">
        <v>0</v>
      </c>
      <c r="AY86" s="6">
        <v>55.172413793103445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17</v>
      </c>
    </row>
    <row r="87" spans="1:63" x14ac:dyDescent="0.35">
      <c r="A87" s="27">
        <v>81</v>
      </c>
      <c r="C87" s="17" t="s">
        <v>1</v>
      </c>
      <c r="D87" s="15">
        <v>160</v>
      </c>
      <c r="E87" s="18">
        <v>0</v>
      </c>
      <c r="F87" s="18">
        <v>0</v>
      </c>
      <c r="G87" s="18">
        <v>6</v>
      </c>
      <c r="H87" s="18">
        <v>121</v>
      </c>
      <c r="I87" s="18">
        <v>29</v>
      </c>
      <c r="J87" s="19">
        <v>55.625</v>
      </c>
      <c r="K87" s="19">
        <v>0</v>
      </c>
      <c r="L87" s="19">
        <v>0</v>
      </c>
      <c r="M87" s="18">
        <v>0</v>
      </c>
      <c r="N87" s="19">
        <v>0</v>
      </c>
      <c r="O87" s="19">
        <v>10</v>
      </c>
      <c r="P87" s="19">
        <v>70</v>
      </c>
      <c r="Q87" s="19">
        <v>18.928571428571427</v>
      </c>
      <c r="R87" s="18">
        <v>0</v>
      </c>
      <c r="S87" s="19">
        <v>0</v>
      </c>
      <c r="T87" s="18">
        <v>0</v>
      </c>
      <c r="U87" s="19">
        <v>0</v>
      </c>
      <c r="V87" s="18">
        <v>0</v>
      </c>
      <c r="W87" s="19">
        <v>0</v>
      </c>
      <c r="X87" s="18">
        <v>0</v>
      </c>
      <c r="Y87" s="19">
        <v>0</v>
      </c>
      <c r="Z87" s="19">
        <v>28.571428571428569</v>
      </c>
      <c r="AA87" s="19">
        <v>71.428571428571431</v>
      </c>
      <c r="AB87" s="18">
        <v>4</v>
      </c>
      <c r="AC87" s="19">
        <v>3.9215686274509802</v>
      </c>
      <c r="AD87" s="19">
        <v>90.740740740740748</v>
      </c>
      <c r="AE87" s="19">
        <v>66.197183098591552</v>
      </c>
      <c r="AF87" s="19">
        <v>100</v>
      </c>
      <c r="AG87" s="19">
        <v>76.859504132231407</v>
      </c>
      <c r="AH87" s="19">
        <v>11.428571428571429</v>
      </c>
      <c r="AI87" s="19">
        <v>61.904761904761905</v>
      </c>
      <c r="AJ87" s="3">
        <v>1218.75</v>
      </c>
      <c r="AK87" s="6">
        <v>5</v>
      </c>
      <c r="AL87" s="6">
        <v>44</v>
      </c>
      <c r="AM87" s="6">
        <v>60</v>
      </c>
      <c r="AN87" s="6">
        <v>4</v>
      </c>
      <c r="AO87" s="6">
        <v>0</v>
      </c>
      <c r="AP87" s="6">
        <v>3</v>
      </c>
      <c r="AQ87" s="6">
        <v>44</v>
      </c>
      <c r="AR87" s="6">
        <v>8</v>
      </c>
      <c r="AS87" s="6">
        <v>5</v>
      </c>
      <c r="AT87" s="119">
        <v>0</v>
      </c>
      <c r="AU87" s="119">
        <v>0</v>
      </c>
      <c r="AV87" s="119">
        <v>0</v>
      </c>
      <c r="AW87" s="119">
        <v>0</v>
      </c>
      <c r="AX87" s="119">
        <v>0</v>
      </c>
      <c r="AY87" s="6">
        <v>27.741935483870968</v>
      </c>
      <c r="AZ87" s="6">
        <v>0</v>
      </c>
      <c r="BA87" s="6">
        <v>0</v>
      </c>
      <c r="BB87" s="6">
        <v>8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121</v>
      </c>
    </row>
    <row r="88" spans="1:63" x14ac:dyDescent="0.35">
      <c r="A88" s="27">
        <v>82</v>
      </c>
      <c r="C88" s="17" t="s">
        <v>7</v>
      </c>
      <c r="D88" s="15">
        <v>1586</v>
      </c>
      <c r="E88" s="18">
        <v>3</v>
      </c>
      <c r="F88" s="18">
        <v>4</v>
      </c>
      <c r="G88" s="18">
        <v>18</v>
      </c>
      <c r="H88" s="18">
        <v>349</v>
      </c>
      <c r="I88" s="18">
        <v>1222</v>
      </c>
      <c r="J88" s="19">
        <v>54.854981084489282</v>
      </c>
      <c r="K88" s="19">
        <v>4</v>
      </c>
      <c r="L88" s="19">
        <v>9.5238095238095237</v>
      </c>
      <c r="M88" s="18">
        <v>0</v>
      </c>
      <c r="N88" s="19">
        <v>0</v>
      </c>
      <c r="O88" s="19">
        <v>112</v>
      </c>
      <c r="P88" s="19">
        <v>81.25</v>
      </c>
      <c r="Q88" s="19">
        <v>27.380952380952383</v>
      </c>
      <c r="R88" s="18">
        <v>0</v>
      </c>
      <c r="S88" s="19">
        <v>0</v>
      </c>
      <c r="T88" s="18">
        <v>0</v>
      </c>
      <c r="U88" s="19">
        <v>0</v>
      </c>
      <c r="V88" s="18">
        <v>0</v>
      </c>
      <c r="W88" s="19">
        <v>0</v>
      </c>
      <c r="X88" s="18">
        <v>0</v>
      </c>
      <c r="Y88" s="19">
        <v>0</v>
      </c>
      <c r="Z88" s="19">
        <v>11.538461538461538</v>
      </c>
      <c r="AA88" s="19">
        <v>65.384615384615387</v>
      </c>
      <c r="AB88" s="18">
        <v>9</v>
      </c>
      <c r="AC88" s="19">
        <v>3.6734693877551026</v>
      </c>
      <c r="AD88" s="19">
        <v>75.706214689265536</v>
      </c>
      <c r="AE88" s="19">
        <v>61.53846153846154</v>
      </c>
      <c r="AF88" s="19">
        <v>50</v>
      </c>
      <c r="AG88" s="19">
        <v>67.378048780487802</v>
      </c>
      <c r="AH88" s="19">
        <v>14.666666666666666</v>
      </c>
      <c r="AI88" s="19">
        <v>57.333333333333336</v>
      </c>
      <c r="AJ88" s="3">
        <v>333.79310344827587</v>
      </c>
      <c r="AK88" s="6">
        <v>0</v>
      </c>
      <c r="AL88" s="6">
        <v>1488</v>
      </c>
      <c r="AM88" s="6">
        <v>0</v>
      </c>
      <c r="AN88" s="6">
        <v>0</v>
      </c>
      <c r="AO88" s="6">
        <v>0</v>
      </c>
      <c r="AP88" s="6">
        <v>0</v>
      </c>
      <c r="AQ88" s="6">
        <v>78</v>
      </c>
      <c r="AR88" s="6">
        <v>11</v>
      </c>
      <c r="AS88" s="6">
        <v>0.69356872635561162</v>
      </c>
      <c r="AT88" s="119">
        <v>0</v>
      </c>
      <c r="AU88" s="119">
        <v>0</v>
      </c>
      <c r="AV88" s="119">
        <v>0</v>
      </c>
      <c r="AW88" s="119">
        <v>0</v>
      </c>
      <c r="AX88" s="119">
        <v>0</v>
      </c>
      <c r="AY88" s="6">
        <v>6.4178127046496396</v>
      </c>
      <c r="AZ88" s="6">
        <v>0</v>
      </c>
      <c r="BA88" s="6">
        <v>0</v>
      </c>
      <c r="BB88" s="6">
        <v>255</v>
      </c>
      <c r="BC88" s="6">
        <v>434</v>
      </c>
      <c r="BD88" s="6">
        <v>27.261306532663315</v>
      </c>
      <c r="BE88" s="6">
        <v>0</v>
      </c>
      <c r="BF88" s="6">
        <v>0</v>
      </c>
      <c r="BG88" s="6">
        <v>13</v>
      </c>
      <c r="BH88" s="6">
        <v>3.4946236559139781</v>
      </c>
      <c r="BI88" s="6">
        <v>421</v>
      </c>
      <c r="BJ88" s="6">
        <v>34.564860426929393</v>
      </c>
      <c r="BK88" s="6">
        <v>349</v>
      </c>
    </row>
    <row r="89" spans="1:63" x14ac:dyDescent="0.35">
      <c r="A89" s="27">
        <v>83</v>
      </c>
      <c r="C89" s="17" t="s">
        <v>273</v>
      </c>
      <c r="D89" s="15">
        <v>2046</v>
      </c>
      <c r="E89" s="18">
        <v>50</v>
      </c>
      <c r="F89" s="18">
        <v>279</v>
      </c>
      <c r="G89" s="18">
        <v>173</v>
      </c>
      <c r="H89" s="18">
        <v>1177</v>
      </c>
      <c r="I89" s="18">
        <v>419</v>
      </c>
      <c r="J89" s="19">
        <v>54.203323558162268</v>
      </c>
      <c r="K89" s="19">
        <v>21</v>
      </c>
      <c r="L89" s="19">
        <v>3.7366548042704624</v>
      </c>
      <c r="M89" s="18">
        <v>0</v>
      </c>
      <c r="N89" s="19">
        <v>0</v>
      </c>
      <c r="O89" s="19">
        <v>80</v>
      </c>
      <c r="P89" s="19">
        <v>86.25</v>
      </c>
      <c r="Q89" s="19">
        <v>0</v>
      </c>
      <c r="R89" s="18">
        <v>0</v>
      </c>
      <c r="S89" s="19">
        <v>0</v>
      </c>
      <c r="T89" s="18">
        <v>3</v>
      </c>
      <c r="U89" s="19">
        <v>7.8947368421052628</v>
      </c>
      <c r="V89" s="18">
        <v>3</v>
      </c>
      <c r="W89" s="19">
        <v>6.9767441860465116</v>
      </c>
      <c r="X89" s="18">
        <v>6</v>
      </c>
      <c r="Y89" s="19">
        <v>7.8947368421052628</v>
      </c>
      <c r="Z89" s="19">
        <v>12.966601178781925</v>
      </c>
      <c r="AA89" s="19">
        <v>78.585461689587419</v>
      </c>
      <c r="AB89" s="18">
        <v>42</v>
      </c>
      <c r="AC89" s="19">
        <v>4.1791044776119408</v>
      </c>
      <c r="AD89" s="19">
        <v>82.902584493041758</v>
      </c>
      <c r="AE89" s="19">
        <v>72.645739910313907</v>
      </c>
      <c r="AF89" s="19">
        <v>53.424657534246577</v>
      </c>
      <c r="AG89" s="19">
        <v>78.393351800554015</v>
      </c>
      <c r="AH89" s="19">
        <v>8.884297520661157</v>
      </c>
      <c r="AI89" s="19">
        <v>67.148760330578511</v>
      </c>
      <c r="AJ89" s="3">
        <v>1264.945652173913</v>
      </c>
      <c r="AK89" s="6">
        <v>122</v>
      </c>
      <c r="AL89" s="6">
        <v>683</v>
      </c>
      <c r="AM89" s="6">
        <v>6</v>
      </c>
      <c r="AN89" s="6">
        <v>3</v>
      </c>
      <c r="AO89" s="6">
        <v>4</v>
      </c>
      <c r="AP89" s="6">
        <v>13</v>
      </c>
      <c r="AQ89" s="6">
        <v>1173</v>
      </c>
      <c r="AR89" s="6">
        <v>279</v>
      </c>
      <c r="AS89" s="6">
        <v>13.636363636363635</v>
      </c>
      <c r="AT89" s="119">
        <v>0</v>
      </c>
      <c r="AU89" s="119">
        <v>0</v>
      </c>
      <c r="AV89" s="119">
        <v>0</v>
      </c>
      <c r="AW89" s="119">
        <v>0</v>
      </c>
      <c r="AX89" s="119">
        <v>0</v>
      </c>
      <c r="AY89" s="6">
        <v>16.114457831325304</v>
      </c>
      <c r="AZ89" s="6">
        <v>6</v>
      </c>
      <c r="BA89" s="6">
        <v>1.1627906976744187</v>
      </c>
      <c r="BB89" s="6">
        <v>51</v>
      </c>
      <c r="BC89" s="6">
        <v>139</v>
      </c>
      <c r="BD89" s="6">
        <v>6.8204121687929344</v>
      </c>
      <c r="BE89" s="6">
        <v>0</v>
      </c>
      <c r="BF89" s="6">
        <v>0</v>
      </c>
      <c r="BG89" s="6">
        <v>51</v>
      </c>
      <c r="BH89" s="6">
        <v>3.7666174298375181</v>
      </c>
      <c r="BI89" s="6">
        <v>76</v>
      </c>
      <c r="BJ89" s="6">
        <v>18.095238095238095</v>
      </c>
      <c r="BK89" s="6">
        <v>1177</v>
      </c>
    </row>
    <row r="90" spans="1:63" x14ac:dyDescent="0.35">
      <c r="A90" s="27">
        <v>84</v>
      </c>
      <c r="C90" s="17" t="s">
        <v>23</v>
      </c>
      <c r="D90" s="15">
        <v>4047</v>
      </c>
      <c r="E90" s="18">
        <v>82</v>
      </c>
      <c r="F90" s="18">
        <v>290</v>
      </c>
      <c r="G90" s="18">
        <v>358</v>
      </c>
      <c r="H90" s="18">
        <v>2970</v>
      </c>
      <c r="I90" s="18">
        <v>427</v>
      </c>
      <c r="J90" s="19">
        <v>45.885841363973313</v>
      </c>
      <c r="K90" s="19">
        <v>78</v>
      </c>
      <c r="L90" s="19">
        <v>3.3447684391080617</v>
      </c>
      <c r="M90" s="18">
        <v>0</v>
      </c>
      <c r="N90" s="19">
        <v>0</v>
      </c>
      <c r="O90" s="19">
        <v>83</v>
      </c>
      <c r="P90" s="19">
        <v>72.289156626506028</v>
      </c>
      <c r="Q90" s="19">
        <v>0</v>
      </c>
      <c r="R90" s="18">
        <v>0</v>
      </c>
      <c r="S90" s="19">
        <v>0</v>
      </c>
      <c r="T90" s="18">
        <v>6</v>
      </c>
      <c r="U90" s="19">
        <v>3.8461538461538463</v>
      </c>
      <c r="V90" s="18">
        <v>10</v>
      </c>
      <c r="W90" s="19">
        <v>8.9285714285714288</v>
      </c>
      <c r="X90" s="18">
        <v>16</v>
      </c>
      <c r="Y90" s="19">
        <v>6.0606060606060606</v>
      </c>
      <c r="Z90" s="19">
        <v>10.227272727272728</v>
      </c>
      <c r="AA90" s="19">
        <v>84.943181818181827</v>
      </c>
      <c r="AB90" s="18">
        <v>155</v>
      </c>
      <c r="AC90" s="19">
        <v>5.4157931516422089</v>
      </c>
      <c r="AD90" s="19">
        <v>89.993784959602237</v>
      </c>
      <c r="AE90" s="19">
        <v>78.753753753753756</v>
      </c>
      <c r="AF90" s="19">
        <v>79.349186483103878</v>
      </c>
      <c r="AG90" s="19">
        <v>87.118006582040437</v>
      </c>
      <c r="AH90" s="19">
        <v>14.678208505833648</v>
      </c>
      <c r="AI90" s="19">
        <v>63.229205871283398</v>
      </c>
      <c r="AJ90" s="3">
        <v>1371.9660194174758</v>
      </c>
      <c r="AK90" s="6">
        <v>17</v>
      </c>
      <c r="AL90" s="6">
        <v>593</v>
      </c>
      <c r="AM90" s="6">
        <v>2579</v>
      </c>
      <c r="AN90" s="6">
        <v>153</v>
      </c>
      <c r="AO90" s="6">
        <v>4</v>
      </c>
      <c r="AP90" s="6">
        <v>309</v>
      </c>
      <c r="AQ90" s="6">
        <v>312</v>
      </c>
      <c r="AR90" s="6">
        <v>1210</v>
      </c>
      <c r="AS90" s="6">
        <v>29.898690387941684</v>
      </c>
      <c r="AT90" s="119">
        <v>0</v>
      </c>
      <c r="AU90" s="119">
        <v>0</v>
      </c>
      <c r="AV90" s="119">
        <v>0</v>
      </c>
      <c r="AW90" s="119">
        <v>0</v>
      </c>
      <c r="AX90" s="119">
        <v>0</v>
      </c>
      <c r="AY90" s="6">
        <v>58.949515553289132</v>
      </c>
      <c r="AZ90" s="6">
        <v>10</v>
      </c>
      <c r="BA90" s="6">
        <v>0.47058823529411759</v>
      </c>
      <c r="BB90" s="6">
        <v>61</v>
      </c>
      <c r="BC90" s="6">
        <v>69</v>
      </c>
      <c r="BD90" s="6">
        <v>1.7100371747211895</v>
      </c>
      <c r="BE90" s="6">
        <v>0</v>
      </c>
      <c r="BF90" s="6">
        <v>0</v>
      </c>
      <c r="BG90" s="6">
        <v>28</v>
      </c>
      <c r="BH90" s="6">
        <v>0.84439083232810619</v>
      </c>
      <c r="BI90" s="6">
        <v>26</v>
      </c>
      <c r="BJ90" s="6">
        <v>6.1176470588235299</v>
      </c>
      <c r="BK90" s="6">
        <v>2970</v>
      </c>
    </row>
    <row r="91" spans="1:63" x14ac:dyDescent="0.35">
      <c r="A91" s="27">
        <v>85</v>
      </c>
      <c r="C91" s="17" t="s">
        <v>19</v>
      </c>
      <c r="D91" s="15">
        <v>782</v>
      </c>
      <c r="E91" s="18">
        <v>6</v>
      </c>
      <c r="F91" s="18">
        <v>23</v>
      </c>
      <c r="G91" s="18">
        <v>67</v>
      </c>
      <c r="H91" s="18">
        <v>563</v>
      </c>
      <c r="I91" s="18">
        <v>131</v>
      </c>
      <c r="J91" s="19">
        <v>60.102301790281331</v>
      </c>
      <c r="K91" s="19">
        <v>20</v>
      </c>
      <c r="L91" s="19">
        <v>4.9627791563275441</v>
      </c>
      <c r="M91" s="18">
        <v>0</v>
      </c>
      <c r="N91" s="19">
        <v>0</v>
      </c>
      <c r="O91" s="19">
        <v>24</v>
      </c>
      <c r="P91" s="19">
        <v>100</v>
      </c>
      <c r="Q91" s="19">
        <v>0</v>
      </c>
      <c r="R91" s="18">
        <v>4</v>
      </c>
      <c r="S91" s="19">
        <v>8.8888888888888893</v>
      </c>
      <c r="T91" s="18">
        <v>0</v>
      </c>
      <c r="U91" s="19">
        <v>0</v>
      </c>
      <c r="V91" s="18">
        <v>0</v>
      </c>
      <c r="W91" s="19">
        <v>0</v>
      </c>
      <c r="X91" s="18">
        <v>0</v>
      </c>
      <c r="Y91" s="19">
        <v>0</v>
      </c>
      <c r="Z91" s="19">
        <v>11.1716621253406</v>
      </c>
      <c r="AA91" s="19">
        <v>84.196185286103542</v>
      </c>
      <c r="AB91" s="18">
        <v>28</v>
      </c>
      <c r="AC91" s="19">
        <v>5.6112224448897798</v>
      </c>
      <c r="AD91" s="19">
        <v>84</v>
      </c>
      <c r="AE91" s="19">
        <v>73.80952380952381</v>
      </c>
      <c r="AF91" s="19">
        <v>47.457627118644069</v>
      </c>
      <c r="AG91" s="19">
        <v>80.830039525691703</v>
      </c>
      <c r="AH91" s="19">
        <v>14.410480349344979</v>
      </c>
      <c r="AI91" s="19">
        <v>52.620087336244538</v>
      </c>
      <c r="AJ91" s="3">
        <v>874.50980392156862</v>
      </c>
      <c r="AK91" s="6">
        <v>85</v>
      </c>
      <c r="AL91" s="6">
        <v>461</v>
      </c>
      <c r="AM91" s="6">
        <v>7</v>
      </c>
      <c r="AN91" s="6">
        <v>84</v>
      </c>
      <c r="AO91" s="6">
        <v>0</v>
      </c>
      <c r="AP91" s="6">
        <v>0</v>
      </c>
      <c r="AQ91" s="6">
        <v>108</v>
      </c>
      <c r="AR91" s="6">
        <v>119</v>
      </c>
      <c r="AS91" s="6">
        <v>15.217391304347828</v>
      </c>
      <c r="AT91" s="119">
        <v>0</v>
      </c>
      <c r="AU91" s="119">
        <v>0</v>
      </c>
      <c r="AV91" s="119">
        <v>0</v>
      </c>
      <c r="AW91" s="119">
        <v>0</v>
      </c>
      <c r="AX91" s="119">
        <v>0</v>
      </c>
      <c r="AY91" s="6">
        <v>31.882202304737518</v>
      </c>
      <c r="AZ91" s="6">
        <v>0</v>
      </c>
      <c r="BA91" s="6">
        <v>0</v>
      </c>
      <c r="BB91" s="6">
        <v>18</v>
      </c>
      <c r="BC91" s="6">
        <v>43</v>
      </c>
      <c r="BD91" s="6">
        <v>5.4777070063694273</v>
      </c>
      <c r="BE91" s="6">
        <v>0</v>
      </c>
      <c r="BF91" s="6">
        <v>0</v>
      </c>
      <c r="BG91" s="6">
        <v>12</v>
      </c>
      <c r="BH91" s="6">
        <v>1.9261637239165328</v>
      </c>
      <c r="BI91" s="6">
        <v>28</v>
      </c>
      <c r="BJ91" s="6">
        <v>21.212121212121211</v>
      </c>
      <c r="BK91" s="6">
        <v>563</v>
      </c>
    </row>
    <row r="92" spans="1:63" x14ac:dyDescent="0.35">
      <c r="A92" s="27">
        <v>86</v>
      </c>
      <c r="C92" s="17" t="s">
        <v>12</v>
      </c>
      <c r="D92" s="15">
        <v>817</v>
      </c>
      <c r="E92" s="18">
        <v>5</v>
      </c>
      <c r="F92" s="18">
        <v>45</v>
      </c>
      <c r="G92" s="18">
        <v>59</v>
      </c>
      <c r="H92" s="18">
        <v>620</v>
      </c>
      <c r="I92" s="18">
        <v>96</v>
      </c>
      <c r="J92" s="19">
        <v>49.571603427172583</v>
      </c>
      <c r="K92" s="19">
        <v>33</v>
      </c>
      <c r="L92" s="19">
        <v>8.0487804878048781</v>
      </c>
      <c r="M92" s="18">
        <v>0</v>
      </c>
      <c r="N92" s="19">
        <v>0</v>
      </c>
      <c r="O92" s="19">
        <v>25</v>
      </c>
      <c r="P92" s="19">
        <v>72</v>
      </c>
      <c r="Q92" s="19">
        <v>9.5238095238095237</v>
      </c>
      <c r="R92" s="18">
        <v>0</v>
      </c>
      <c r="S92" s="19">
        <v>0</v>
      </c>
      <c r="T92" s="18">
        <v>3</v>
      </c>
      <c r="U92" s="19">
        <v>33.333333333333329</v>
      </c>
      <c r="V92" s="18">
        <v>0</v>
      </c>
      <c r="W92" s="19">
        <v>0</v>
      </c>
      <c r="X92" s="18">
        <v>3</v>
      </c>
      <c r="Y92" s="19">
        <v>16.666666666666664</v>
      </c>
      <c r="Z92" s="19">
        <v>9.0673575129533681</v>
      </c>
      <c r="AA92" s="19">
        <v>81.865284974093271</v>
      </c>
      <c r="AB92" s="18">
        <v>37</v>
      </c>
      <c r="AC92" s="19">
        <v>6.6546762589928061</v>
      </c>
      <c r="AD92" s="19">
        <v>85.046728971962608</v>
      </c>
      <c r="AE92" s="19">
        <v>74.098360655737707</v>
      </c>
      <c r="AF92" s="19">
        <v>64.84375</v>
      </c>
      <c r="AG92" s="19">
        <v>84.166666666666671</v>
      </c>
      <c r="AH92" s="19">
        <v>12.273641851106639</v>
      </c>
      <c r="AI92" s="19">
        <v>68.812877263581484</v>
      </c>
      <c r="AJ92" s="3">
        <v>1156.25</v>
      </c>
      <c r="AK92" s="6">
        <v>3</v>
      </c>
      <c r="AL92" s="6">
        <v>46</v>
      </c>
      <c r="AM92" s="6">
        <v>0</v>
      </c>
      <c r="AN92" s="6">
        <v>230</v>
      </c>
      <c r="AO92" s="6">
        <v>5</v>
      </c>
      <c r="AP92" s="6">
        <v>75</v>
      </c>
      <c r="AQ92" s="6">
        <v>404</v>
      </c>
      <c r="AR92" s="6">
        <v>169</v>
      </c>
      <c r="AS92" s="6">
        <v>20.685434516523866</v>
      </c>
      <c r="AT92" s="119">
        <v>0</v>
      </c>
      <c r="AU92" s="119">
        <v>0</v>
      </c>
      <c r="AV92" s="119">
        <v>0</v>
      </c>
      <c r="AW92" s="119">
        <v>0</v>
      </c>
      <c r="AX92" s="119">
        <v>0</v>
      </c>
      <c r="AY92" s="6">
        <v>58.25</v>
      </c>
      <c r="AZ92" s="6">
        <v>0</v>
      </c>
      <c r="BA92" s="6">
        <v>0</v>
      </c>
      <c r="BB92" s="6">
        <v>14</v>
      </c>
      <c r="BC92" s="6">
        <v>68</v>
      </c>
      <c r="BD92" s="6">
        <v>8.3028083028083017</v>
      </c>
      <c r="BE92" s="6">
        <v>0</v>
      </c>
      <c r="BF92" s="6">
        <v>0</v>
      </c>
      <c r="BG92" s="6">
        <v>44</v>
      </c>
      <c r="BH92" s="6">
        <v>6.4992614475627768</v>
      </c>
      <c r="BI92" s="6">
        <v>23</v>
      </c>
      <c r="BJ92" s="6">
        <v>23.469387755102041</v>
      </c>
      <c r="BK92" s="6">
        <v>620</v>
      </c>
    </row>
    <row r="93" spans="1:63" x14ac:dyDescent="0.35">
      <c r="A93" s="27">
        <v>87</v>
      </c>
      <c r="C93" s="17" t="s">
        <v>13</v>
      </c>
      <c r="D93" s="15">
        <v>88</v>
      </c>
      <c r="E93" s="18">
        <v>0</v>
      </c>
      <c r="F93" s="18">
        <v>12</v>
      </c>
      <c r="G93" s="18">
        <v>0</v>
      </c>
      <c r="H93" s="18">
        <v>68</v>
      </c>
      <c r="I93" s="18">
        <v>5</v>
      </c>
      <c r="J93" s="19">
        <v>46.590909090909086</v>
      </c>
      <c r="K93" s="19">
        <v>3</v>
      </c>
      <c r="L93" s="19">
        <v>6.666666666666667</v>
      </c>
      <c r="M93" s="18">
        <v>0</v>
      </c>
      <c r="N93" s="19">
        <v>0</v>
      </c>
      <c r="O93" s="19">
        <v>0</v>
      </c>
      <c r="P93" s="19">
        <v>0</v>
      </c>
      <c r="Q93" s="19">
        <v>22.388059701492537</v>
      </c>
      <c r="R93" s="18">
        <v>0</v>
      </c>
      <c r="S93" s="19">
        <v>0</v>
      </c>
      <c r="T93" s="18">
        <v>0</v>
      </c>
      <c r="U93" s="19">
        <v>0</v>
      </c>
      <c r="V93" s="18">
        <v>0</v>
      </c>
      <c r="W93" s="19">
        <v>0</v>
      </c>
      <c r="X93" s="18">
        <v>0</v>
      </c>
      <c r="Y93" s="19">
        <v>0</v>
      </c>
      <c r="Z93" s="19">
        <v>8.5714285714285712</v>
      </c>
      <c r="AA93" s="19">
        <v>82.857142857142861</v>
      </c>
      <c r="AB93" s="18">
        <v>8</v>
      </c>
      <c r="AC93" s="19">
        <v>13.333333333333334</v>
      </c>
      <c r="AD93" s="19">
        <v>87.5</v>
      </c>
      <c r="AE93" s="19">
        <v>68.571428571428569</v>
      </c>
      <c r="AF93" s="19">
        <v>100</v>
      </c>
      <c r="AG93" s="19">
        <v>75.409836065573771</v>
      </c>
      <c r="AH93" s="19">
        <v>0</v>
      </c>
      <c r="AI93" s="19">
        <v>79.545454545454547</v>
      </c>
      <c r="AJ93" s="3">
        <v>1652.7777777777778</v>
      </c>
      <c r="AK93" s="6">
        <v>0</v>
      </c>
      <c r="AL93" s="6">
        <v>13</v>
      </c>
      <c r="AM93" s="6">
        <v>0</v>
      </c>
      <c r="AN93" s="6">
        <v>60</v>
      </c>
      <c r="AO93" s="6">
        <v>0</v>
      </c>
      <c r="AP93" s="6">
        <v>0</v>
      </c>
      <c r="AQ93" s="6">
        <v>11</v>
      </c>
      <c r="AR93" s="6">
        <v>9</v>
      </c>
      <c r="AS93" s="6">
        <v>10.227272727272728</v>
      </c>
      <c r="AT93" s="119">
        <v>0</v>
      </c>
      <c r="AU93" s="119">
        <v>0</v>
      </c>
      <c r="AV93" s="119">
        <v>0</v>
      </c>
      <c r="AW93" s="119">
        <v>0</v>
      </c>
      <c r="AX93" s="119">
        <v>0</v>
      </c>
      <c r="AY93" s="6">
        <v>50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68</v>
      </c>
    </row>
    <row r="94" spans="1:63" x14ac:dyDescent="0.35">
      <c r="A94" s="27">
        <v>88</v>
      </c>
      <c r="C94" s="17" t="s">
        <v>4</v>
      </c>
      <c r="D94" s="15">
        <v>1418</v>
      </c>
      <c r="E94" s="18">
        <v>3</v>
      </c>
      <c r="F94" s="18">
        <v>13</v>
      </c>
      <c r="G94" s="18">
        <v>15</v>
      </c>
      <c r="H94" s="18">
        <v>367</v>
      </c>
      <c r="I94" s="18">
        <v>1026</v>
      </c>
      <c r="J94" s="19">
        <v>52.538787023977427</v>
      </c>
      <c r="K94" s="19">
        <v>0</v>
      </c>
      <c r="L94" s="19">
        <v>0</v>
      </c>
      <c r="M94" s="18">
        <v>0</v>
      </c>
      <c r="N94" s="19">
        <v>0</v>
      </c>
      <c r="O94" s="19">
        <v>62</v>
      </c>
      <c r="P94" s="19">
        <v>83.870967741935488</v>
      </c>
      <c r="Q94" s="19">
        <v>30.479452054794521</v>
      </c>
      <c r="R94" s="18">
        <v>0</v>
      </c>
      <c r="S94" s="19">
        <v>0</v>
      </c>
      <c r="T94" s="18">
        <v>0</v>
      </c>
      <c r="U94" s="19">
        <v>0</v>
      </c>
      <c r="V94" s="18">
        <v>0</v>
      </c>
      <c r="W94" s="19">
        <v>0</v>
      </c>
      <c r="X94" s="18">
        <v>0</v>
      </c>
      <c r="Y94" s="19">
        <v>0</v>
      </c>
      <c r="Z94" s="19">
        <v>28.8135593220339</v>
      </c>
      <c r="AA94" s="19">
        <v>52.542372881355938</v>
      </c>
      <c r="AB94" s="18">
        <v>9</v>
      </c>
      <c r="AC94" s="19">
        <v>2.912621359223301</v>
      </c>
      <c r="AD94" s="19">
        <v>84.577114427860707</v>
      </c>
      <c r="AE94" s="19">
        <v>76.25</v>
      </c>
      <c r="AF94" s="19">
        <v>91.891891891891902</v>
      </c>
      <c r="AG94" s="19">
        <v>80.625</v>
      </c>
      <c r="AH94" s="19">
        <v>19.397993311036789</v>
      </c>
      <c r="AI94" s="19">
        <v>52.842809364548494</v>
      </c>
      <c r="AJ94" s="3">
        <v>498.76543209876542</v>
      </c>
      <c r="AK94" s="6">
        <v>3</v>
      </c>
      <c r="AL94" s="6">
        <v>1205</v>
      </c>
      <c r="AM94" s="6">
        <v>0</v>
      </c>
      <c r="AN94" s="6">
        <v>0</v>
      </c>
      <c r="AO94" s="6">
        <v>0</v>
      </c>
      <c r="AP94" s="6">
        <v>0</v>
      </c>
      <c r="AQ94" s="6">
        <v>180</v>
      </c>
      <c r="AR94" s="6">
        <v>42</v>
      </c>
      <c r="AS94" s="6">
        <v>2.9619181946403383</v>
      </c>
      <c r="AT94" s="119">
        <v>0</v>
      </c>
      <c r="AU94" s="119">
        <v>0</v>
      </c>
      <c r="AV94" s="119">
        <v>0</v>
      </c>
      <c r="AW94" s="119">
        <v>0</v>
      </c>
      <c r="AX94" s="119">
        <v>0</v>
      </c>
      <c r="AY94" s="6">
        <v>12.80674846625767</v>
      </c>
      <c r="AZ94" s="6">
        <v>0</v>
      </c>
      <c r="BA94" s="6">
        <v>0</v>
      </c>
      <c r="BB94" s="6">
        <v>218</v>
      </c>
      <c r="BC94" s="6">
        <v>144</v>
      </c>
      <c r="BD94" s="6">
        <v>10.212765957446807</v>
      </c>
      <c r="BE94" s="6">
        <v>0</v>
      </c>
      <c r="BF94" s="6">
        <v>0</v>
      </c>
      <c r="BG94" s="6">
        <v>3</v>
      </c>
      <c r="BH94" s="6">
        <v>0.79365079365079361</v>
      </c>
      <c r="BI94" s="6">
        <v>138</v>
      </c>
      <c r="BJ94" s="6">
        <v>13.542688910696763</v>
      </c>
      <c r="BK94" s="6">
        <v>367</v>
      </c>
    </row>
    <row r="95" spans="1:63" x14ac:dyDescent="0.35">
      <c r="A95" s="27">
        <v>89</v>
      </c>
      <c r="C95" s="17" t="s">
        <v>274</v>
      </c>
      <c r="D95" s="15">
        <v>640</v>
      </c>
      <c r="E95" s="18">
        <v>9</v>
      </c>
      <c r="F95" s="18">
        <v>47</v>
      </c>
      <c r="G95" s="18">
        <v>76</v>
      </c>
      <c r="H95" s="18">
        <v>486</v>
      </c>
      <c r="I95" s="18">
        <v>30</v>
      </c>
      <c r="J95" s="19">
        <v>59.843749999999993</v>
      </c>
      <c r="K95" s="19">
        <v>13</v>
      </c>
      <c r="L95" s="19">
        <v>4.0625</v>
      </c>
      <c r="M95" s="18">
        <v>0</v>
      </c>
      <c r="N95" s="19">
        <v>0</v>
      </c>
      <c r="O95" s="19">
        <v>36</v>
      </c>
      <c r="P95" s="19">
        <v>100</v>
      </c>
      <c r="Q95" s="19">
        <v>0</v>
      </c>
      <c r="R95" s="18">
        <v>0</v>
      </c>
      <c r="S95" s="19">
        <v>0</v>
      </c>
      <c r="T95" s="18">
        <v>4</v>
      </c>
      <c r="U95" s="19">
        <v>20</v>
      </c>
      <c r="V95" s="18">
        <v>0</v>
      </c>
      <c r="W95" s="19">
        <v>0</v>
      </c>
      <c r="X95" s="18">
        <v>4</v>
      </c>
      <c r="Y95" s="19">
        <v>9.0909090909090917</v>
      </c>
      <c r="Z95" s="19">
        <v>20.567375886524822</v>
      </c>
      <c r="AA95" s="19">
        <v>68.085106382978722</v>
      </c>
      <c r="AB95" s="18">
        <v>23</v>
      </c>
      <c r="AC95" s="19">
        <v>5.5288461538461533</v>
      </c>
      <c r="AD95" s="19">
        <v>89.130434782608688</v>
      </c>
      <c r="AE95" s="19">
        <v>64.119601328903656</v>
      </c>
      <c r="AF95" s="19">
        <v>58.490566037735846</v>
      </c>
      <c r="AG95" s="19">
        <v>76.133651551312653</v>
      </c>
      <c r="AH95" s="19">
        <v>19.949494949494952</v>
      </c>
      <c r="AI95" s="19">
        <v>50</v>
      </c>
      <c r="AJ95" s="3">
        <v>777.5</v>
      </c>
      <c r="AK95" s="6">
        <v>30</v>
      </c>
      <c r="AL95" s="6">
        <v>329</v>
      </c>
      <c r="AM95" s="6">
        <v>0</v>
      </c>
      <c r="AN95" s="6">
        <v>0</v>
      </c>
      <c r="AO95" s="6">
        <v>0</v>
      </c>
      <c r="AP95" s="6">
        <v>0</v>
      </c>
      <c r="AQ95" s="6">
        <v>269</v>
      </c>
      <c r="AR95" s="6">
        <v>95</v>
      </c>
      <c r="AS95" s="6">
        <v>14.84375</v>
      </c>
      <c r="AT95" s="119">
        <v>0</v>
      </c>
      <c r="AU95" s="119">
        <v>0</v>
      </c>
      <c r="AV95" s="119">
        <v>0</v>
      </c>
      <c r="AW95" s="119">
        <v>0</v>
      </c>
      <c r="AX95" s="119">
        <v>0</v>
      </c>
      <c r="AY95" s="6">
        <v>51.342812006319114</v>
      </c>
      <c r="AZ95" s="6">
        <v>0</v>
      </c>
      <c r="BA95" s="6">
        <v>0</v>
      </c>
      <c r="BB95" s="6">
        <v>4</v>
      </c>
      <c r="BC95" s="6">
        <v>88</v>
      </c>
      <c r="BD95" s="6">
        <v>13.771517996870109</v>
      </c>
      <c r="BE95" s="6">
        <v>0</v>
      </c>
      <c r="BF95" s="6">
        <v>0</v>
      </c>
      <c r="BG95" s="6">
        <v>65</v>
      </c>
      <c r="BH95" s="6">
        <v>11.669658886894076</v>
      </c>
      <c r="BI95" s="6">
        <v>15</v>
      </c>
      <c r="BJ95" s="6">
        <v>53.571428571428569</v>
      </c>
      <c r="BK95" s="6">
        <v>486</v>
      </c>
    </row>
    <row r="96" spans="1:63" x14ac:dyDescent="0.35">
      <c r="A96" s="27">
        <v>90</v>
      </c>
      <c r="C96" s="17" t="s">
        <v>15</v>
      </c>
      <c r="D96" s="15">
        <v>129</v>
      </c>
      <c r="E96" s="18">
        <v>0</v>
      </c>
      <c r="F96" s="18">
        <v>0</v>
      </c>
      <c r="G96" s="18">
        <v>0</v>
      </c>
      <c r="H96" s="18">
        <v>79</v>
      </c>
      <c r="I96" s="18">
        <v>47</v>
      </c>
      <c r="J96" s="19">
        <v>48.837209302325576</v>
      </c>
      <c r="K96" s="19">
        <v>0</v>
      </c>
      <c r="L96" s="19">
        <v>0</v>
      </c>
      <c r="M96" s="18">
        <v>0</v>
      </c>
      <c r="N96" s="19">
        <v>0</v>
      </c>
      <c r="O96" s="19">
        <v>14</v>
      </c>
      <c r="P96" s="19">
        <v>71.428571428571431</v>
      </c>
      <c r="Q96" s="19">
        <v>36.336336336336338</v>
      </c>
      <c r="R96" s="18">
        <v>0</v>
      </c>
      <c r="S96" s="19">
        <v>0</v>
      </c>
      <c r="T96" s="18">
        <v>0</v>
      </c>
      <c r="U96" s="19">
        <v>0</v>
      </c>
      <c r="V96" s="18">
        <v>0</v>
      </c>
      <c r="W96" s="19">
        <v>0</v>
      </c>
      <c r="X96" s="18">
        <v>0</v>
      </c>
      <c r="Y96" s="19">
        <v>0</v>
      </c>
      <c r="Z96" s="19">
        <v>30</v>
      </c>
      <c r="AA96" s="19">
        <v>70</v>
      </c>
      <c r="AB96" s="18">
        <v>0</v>
      </c>
      <c r="AC96" s="19">
        <v>0</v>
      </c>
      <c r="AD96" s="19">
        <v>84.615384615384613</v>
      </c>
      <c r="AE96" s="19">
        <v>64.705882352941174</v>
      </c>
      <c r="AF96" s="19">
        <v>0</v>
      </c>
      <c r="AG96" s="19">
        <v>74.324324324324323</v>
      </c>
      <c r="AH96" s="19">
        <v>5.5555555555555554</v>
      </c>
      <c r="AI96" s="19">
        <v>74.074074074074076</v>
      </c>
      <c r="AJ96" s="3">
        <v>980</v>
      </c>
      <c r="AK96" s="6">
        <v>0</v>
      </c>
      <c r="AL96" s="6">
        <v>95</v>
      </c>
      <c r="AM96" s="6">
        <v>0</v>
      </c>
      <c r="AN96" s="6">
        <v>10</v>
      </c>
      <c r="AO96" s="6">
        <v>0</v>
      </c>
      <c r="AP96" s="6">
        <v>0</v>
      </c>
      <c r="AQ96" s="6">
        <v>15</v>
      </c>
      <c r="AR96" s="6">
        <v>0</v>
      </c>
      <c r="AS96" s="6">
        <v>0</v>
      </c>
      <c r="AT96" s="119">
        <v>0</v>
      </c>
      <c r="AU96" s="119">
        <v>0</v>
      </c>
      <c r="AV96" s="119">
        <v>0</v>
      </c>
      <c r="AW96" s="119">
        <v>0</v>
      </c>
      <c r="AX96" s="119">
        <v>0</v>
      </c>
      <c r="AY96" s="6">
        <v>28.8135593220339</v>
      </c>
      <c r="AZ96" s="6">
        <v>6</v>
      </c>
      <c r="BA96" s="6">
        <v>35.294117647058826</v>
      </c>
      <c r="BB96" s="6">
        <v>9</v>
      </c>
      <c r="BC96" s="6">
        <v>5</v>
      </c>
      <c r="BD96" s="6">
        <v>3.9370078740157481</v>
      </c>
      <c r="BE96" s="6">
        <v>0</v>
      </c>
      <c r="BF96" s="6">
        <v>0</v>
      </c>
      <c r="BG96" s="6">
        <v>0</v>
      </c>
      <c r="BH96" s="6">
        <v>0</v>
      </c>
      <c r="BI96" s="6">
        <v>5</v>
      </c>
      <c r="BJ96" s="6">
        <v>10.416666666666668</v>
      </c>
      <c r="BK96" s="6">
        <v>79</v>
      </c>
    </row>
    <row r="97" spans="1:63" x14ac:dyDescent="0.35">
      <c r="A97" s="27">
        <v>91</v>
      </c>
      <c r="C97" s="17" t="s">
        <v>134</v>
      </c>
      <c r="D97" s="15">
        <v>3749</v>
      </c>
      <c r="E97" s="18">
        <v>12</v>
      </c>
      <c r="F97" s="18">
        <v>127</v>
      </c>
      <c r="G97" s="18">
        <v>259</v>
      </c>
      <c r="H97" s="18">
        <v>2406</v>
      </c>
      <c r="I97" s="18">
        <v>949</v>
      </c>
      <c r="J97" s="19">
        <v>54.921312349959997</v>
      </c>
      <c r="K97" s="19">
        <v>44</v>
      </c>
      <c r="L97" s="19">
        <v>3.873239436619718</v>
      </c>
      <c r="M97" s="18">
        <v>0</v>
      </c>
      <c r="N97" s="19">
        <v>0</v>
      </c>
      <c r="O97" s="19">
        <v>151</v>
      </c>
      <c r="P97" s="19">
        <v>84.768211920529808</v>
      </c>
      <c r="Q97" s="19">
        <v>29.411764705882355</v>
      </c>
      <c r="R97" s="18">
        <v>0</v>
      </c>
      <c r="S97" s="19">
        <v>0</v>
      </c>
      <c r="T97" s="18">
        <v>0</v>
      </c>
      <c r="U97" s="19">
        <v>0</v>
      </c>
      <c r="V97" s="18">
        <v>0</v>
      </c>
      <c r="W97" s="19">
        <v>0</v>
      </c>
      <c r="X97" s="18">
        <v>0</v>
      </c>
      <c r="Y97" s="19">
        <v>0</v>
      </c>
      <c r="Z97" s="19">
        <v>0</v>
      </c>
      <c r="AA97" s="19">
        <v>100</v>
      </c>
      <c r="AB97" s="18">
        <v>0</v>
      </c>
      <c r="AC97" s="19">
        <v>0</v>
      </c>
      <c r="AD97" s="19">
        <v>100</v>
      </c>
      <c r="AE97" s="19">
        <v>86.206896551724128</v>
      </c>
      <c r="AF97" s="19">
        <v>0</v>
      </c>
      <c r="AG97" s="19">
        <v>80.357142857142861</v>
      </c>
      <c r="AH97" s="19">
        <v>0</v>
      </c>
      <c r="AI97" s="19">
        <v>82.35294117647058</v>
      </c>
      <c r="AJ97" s="3">
        <v>1494.375</v>
      </c>
      <c r="AK97" s="6">
        <v>809</v>
      </c>
      <c r="AL97" s="6">
        <v>1534</v>
      </c>
      <c r="AM97" s="6">
        <v>86</v>
      </c>
      <c r="AN97" s="6">
        <v>54</v>
      </c>
      <c r="AO97" s="6">
        <v>0</v>
      </c>
      <c r="AP97" s="6">
        <v>68</v>
      </c>
      <c r="AQ97" s="6">
        <v>1099</v>
      </c>
      <c r="AR97" s="6">
        <v>313</v>
      </c>
      <c r="AS97" s="6">
        <v>8.3488930381435047</v>
      </c>
      <c r="AT97" s="119">
        <v>0</v>
      </c>
      <c r="AU97" s="119">
        <v>0</v>
      </c>
      <c r="AV97" s="119">
        <v>0</v>
      </c>
      <c r="AW97" s="119">
        <v>0</v>
      </c>
      <c r="AX97" s="119">
        <v>0</v>
      </c>
      <c r="AY97" s="6">
        <v>11.320754716981133</v>
      </c>
      <c r="AZ97" s="6">
        <v>6</v>
      </c>
      <c r="BA97" s="6">
        <v>0.5859375</v>
      </c>
      <c r="BB97" s="6">
        <v>141</v>
      </c>
      <c r="BC97" s="6">
        <v>94</v>
      </c>
      <c r="BD97" s="6">
        <v>2.5113545284531127</v>
      </c>
      <c r="BE97" s="6">
        <v>0</v>
      </c>
      <c r="BF97" s="6">
        <v>0</v>
      </c>
      <c r="BG97" s="6">
        <v>41</v>
      </c>
      <c r="BH97" s="6">
        <v>1.5373078365204349</v>
      </c>
      <c r="BI97" s="6">
        <v>47</v>
      </c>
      <c r="BJ97" s="6">
        <v>4.9525816649104319</v>
      </c>
      <c r="BK97" s="6">
        <v>2406</v>
      </c>
    </row>
    <row r="98" spans="1:63" x14ac:dyDescent="0.35">
      <c r="A98" s="27">
        <v>92</v>
      </c>
      <c r="C98" s="17" t="s">
        <v>20</v>
      </c>
      <c r="D98" s="15">
        <v>176</v>
      </c>
      <c r="E98" s="18">
        <v>0</v>
      </c>
      <c r="F98" s="18">
        <v>0</v>
      </c>
      <c r="G98" s="18">
        <v>7</v>
      </c>
      <c r="H98" s="18">
        <v>130</v>
      </c>
      <c r="I98" s="18">
        <v>45</v>
      </c>
      <c r="J98" s="19">
        <v>55.68181818181818</v>
      </c>
      <c r="K98" s="19">
        <v>14</v>
      </c>
      <c r="L98" s="19">
        <v>16.091954022988507</v>
      </c>
      <c r="M98" s="18">
        <v>0</v>
      </c>
      <c r="N98" s="19">
        <v>0</v>
      </c>
      <c r="O98" s="19">
        <v>6</v>
      </c>
      <c r="P98" s="19">
        <v>50</v>
      </c>
      <c r="Q98" s="19">
        <v>0</v>
      </c>
      <c r="R98" s="18">
        <v>0</v>
      </c>
      <c r="S98" s="19">
        <v>0</v>
      </c>
      <c r="T98" s="18">
        <v>10</v>
      </c>
      <c r="U98" s="19">
        <v>10.1010101010101</v>
      </c>
      <c r="V98" s="18">
        <v>7</v>
      </c>
      <c r="W98" s="19">
        <v>9.5890410958904102</v>
      </c>
      <c r="X98" s="18">
        <v>17</v>
      </c>
      <c r="Y98" s="19">
        <v>9.8837209302325579</v>
      </c>
      <c r="Z98" s="19">
        <v>10.968379446640316</v>
      </c>
      <c r="AA98" s="19">
        <v>84.980237154150188</v>
      </c>
      <c r="AB98" s="18">
        <v>95</v>
      </c>
      <c r="AC98" s="19">
        <v>4.5498084291187739</v>
      </c>
      <c r="AD98" s="19">
        <v>85.257032007759463</v>
      </c>
      <c r="AE98" s="19">
        <v>72.880116959064324</v>
      </c>
      <c r="AF98" s="19">
        <v>58.083832335329348</v>
      </c>
      <c r="AG98" s="19">
        <v>79.972936400541272</v>
      </c>
      <c r="AH98" s="19">
        <v>6.3991874047739969</v>
      </c>
      <c r="AI98" s="19">
        <v>73.133570340274247</v>
      </c>
      <c r="AJ98" s="3">
        <v>1015.625</v>
      </c>
      <c r="AK98" s="6">
        <v>3</v>
      </c>
      <c r="AL98" s="6">
        <v>108</v>
      </c>
      <c r="AM98" s="6">
        <v>24</v>
      </c>
      <c r="AN98" s="6">
        <v>4</v>
      </c>
      <c r="AO98" s="6">
        <v>0</v>
      </c>
      <c r="AP98" s="6">
        <v>0</v>
      </c>
      <c r="AQ98" s="6">
        <v>34</v>
      </c>
      <c r="AR98" s="6">
        <v>12</v>
      </c>
      <c r="AS98" s="6">
        <v>6.8181818181818175</v>
      </c>
      <c r="AT98" s="119">
        <v>0</v>
      </c>
      <c r="AU98" s="119">
        <v>0</v>
      </c>
      <c r="AV98" s="119">
        <v>0</v>
      </c>
      <c r="AW98" s="119">
        <v>0</v>
      </c>
      <c r="AX98" s="119">
        <v>0</v>
      </c>
      <c r="AY98" s="6">
        <v>19.504222282756743</v>
      </c>
      <c r="AZ98" s="6">
        <v>0</v>
      </c>
      <c r="BA98" s="6">
        <v>0</v>
      </c>
      <c r="BB98" s="6">
        <v>10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130</v>
      </c>
    </row>
    <row r="99" spans="1:63" x14ac:dyDescent="0.35">
      <c r="A99" s="27">
        <v>93</v>
      </c>
      <c r="C99" s="17" t="s">
        <v>29</v>
      </c>
      <c r="D99" s="15">
        <v>107</v>
      </c>
      <c r="E99" s="18">
        <v>0</v>
      </c>
      <c r="F99" s="18">
        <v>0</v>
      </c>
      <c r="G99" s="18">
        <v>0</v>
      </c>
      <c r="H99" s="18">
        <v>58</v>
      </c>
      <c r="I99" s="18">
        <v>44</v>
      </c>
      <c r="J99" s="19">
        <v>52.336448598130836</v>
      </c>
      <c r="K99" s="19">
        <v>3</v>
      </c>
      <c r="L99" s="19">
        <v>13.043478260869565</v>
      </c>
      <c r="M99" s="18">
        <v>0</v>
      </c>
      <c r="N99" s="19">
        <v>0</v>
      </c>
      <c r="O99" s="19">
        <v>3</v>
      </c>
      <c r="P99" s="19">
        <v>100</v>
      </c>
      <c r="Q99" s="19">
        <v>27.27272727272727</v>
      </c>
      <c r="R99" s="18">
        <v>0</v>
      </c>
      <c r="S99" s="19">
        <v>0</v>
      </c>
      <c r="T99" s="18">
        <v>0</v>
      </c>
      <c r="U99" s="19">
        <v>0</v>
      </c>
      <c r="V99" s="18">
        <v>0</v>
      </c>
      <c r="W99" s="19">
        <v>0</v>
      </c>
      <c r="X99" s="18">
        <v>0</v>
      </c>
      <c r="Y99" s="19">
        <v>0</v>
      </c>
      <c r="Z99" s="19">
        <v>32.394366197183103</v>
      </c>
      <c r="AA99" s="19">
        <v>63.380281690140848</v>
      </c>
      <c r="AB99" s="18">
        <v>5</v>
      </c>
      <c r="AC99" s="19">
        <v>4.1666666666666661</v>
      </c>
      <c r="AD99" s="19">
        <v>85.483870967741936</v>
      </c>
      <c r="AE99" s="19">
        <v>86.567164179104466</v>
      </c>
      <c r="AF99" s="19">
        <v>100</v>
      </c>
      <c r="AG99" s="19">
        <v>87.826086956521749</v>
      </c>
      <c r="AH99" s="19">
        <v>20.33898305084746</v>
      </c>
      <c r="AI99" s="19">
        <v>50.847457627118644</v>
      </c>
      <c r="AJ99" s="3">
        <v>975</v>
      </c>
      <c r="AK99" s="6">
        <v>0</v>
      </c>
      <c r="AL99" s="6">
        <v>87</v>
      </c>
      <c r="AM99" s="6">
        <v>0</v>
      </c>
      <c r="AN99" s="6">
        <v>0</v>
      </c>
      <c r="AO99" s="6">
        <v>0</v>
      </c>
      <c r="AP99" s="6">
        <v>0</v>
      </c>
      <c r="AQ99" s="6">
        <v>8</v>
      </c>
      <c r="AR99" s="6">
        <v>0</v>
      </c>
      <c r="AS99" s="6">
        <v>0</v>
      </c>
      <c r="AT99" s="119">
        <v>0</v>
      </c>
      <c r="AU99" s="119">
        <v>0</v>
      </c>
      <c r="AV99" s="119">
        <v>0</v>
      </c>
      <c r="AW99" s="119">
        <v>0</v>
      </c>
      <c r="AX99" s="119">
        <v>0</v>
      </c>
      <c r="AY99" s="6">
        <v>36.645962732919259</v>
      </c>
      <c r="AZ99" s="6">
        <v>0</v>
      </c>
      <c r="BA99" s="6">
        <v>0</v>
      </c>
      <c r="BB99" s="6">
        <v>9</v>
      </c>
      <c r="BC99" s="6">
        <v>10</v>
      </c>
      <c r="BD99" s="6">
        <v>9.6153846153846168</v>
      </c>
      <c r="BE99" s="6">
        <v>0</v>
      </c>
      <c r="BF99" s="6">
        <v>0</v>
      </c>
      <c r="BG99" s="6">
        <v>0</v>
      </c>
      <c r="BH99" s="6">
        <v>0</v>
      </c>
      <c r="BI99" s="6">
        <v>7</v>
      </c>
      <c r="BJ99" s="6">
        <v>15.909090909090908</v>
      </c>
      <c r="BK99" s="6">
        <v>58</v>
      </c>
    </row>
    <row r="100" spans="1:63" x14ac:dyDescent="0.35">
      <c r="A100" s="27">
        <v>94</v>
      </c>
      <c r="C100" s="17" t="s">
        <v>24</v>
      </c>
      <c r="D100" s="15">
        <v>294</v>
      </c>
      <c r="E100" s="18">
        <v>0</v>
      </c>
      <c r="F100" s="18">
        <v>21</v>
      </c>
      <c r="G100" s="18">
        <v>37</v>
      </c>
      <c r="H100" s="18">
        <v>213</v>
      </c>
      <c r="I100" s="18">
        <v>19</v>
      </c>
      <c r="J100" s="19">
        <v>37.755102040816325</v>
      </c>
      <c r="K100" s="19">
        <v>6</v>
      </c>
      <c r="L100" s="19">
        <v>3.3333333333333335</v>
      </c>
      <c r="M100" s="18">
        <v>0</v>
      </c>
      <c r="N100" s="19">
        <v>0</v>
      </c>
      <c r="O100" s="19">
        <v>9</v>
      </c>
      <c r="P100" s="19">
        <v>100</v>
      </c>
      <c r="Q100" s="19">
        <v>11.904761904761903</v>
      </c>
      <c r="R100" s="18">
        <v>0</v>
      </c>
      <c r="S100" s="19">
        <v>0</v>
      </c>
      <c r="T100" s="18">
        <v>0</v>
      </c>
      <c r="U100" s="19">
        <v>0</v>
      </c>
      <c r="V100" s="18">
        <v>0</v>
      </c>
      <c r="W100" s="19">
        <v>0</v>
      </c>
      <c r="X100" s="18">
        <v>0</v>
      </c>
      <c r="Y100" s="19">
        <v>0</v>
      </c>
      <c r="Z100" s="19">
        <v>8.4415584415584419</v>
      </c>
      <c r="AA100" s="19">
        <v>81.168831168831161</v>
      </c>
      <c r="AB100" s="18">
        <v>21</v>
      </c>
      <c r="AC100" s="19">
        <v>10.294117647058822</v>
      </c>
      <c r="AD100" s="19">
        <v>86.666666666666671</v>
      </c>
      <c r="AE100" s="19">
        <v>58.82352941176471</v>
      </c>
      <c r="AF100" s="19">
        <v>68.253968253968253</v>
      </c>
      <c r="AG100" s="19">
        <v>80.689655172413794</v>
      </c>
      <c r="AH100" s="19">
        <v>23.121387283236995</v>
      </c>
      <c r="AI100" s="19">
        <v>53.75722543352601</v>
      </c>
      <c r="AJ100" s="3">
        <v>1000</v>
      </c>
      <c r="AK100" s="6">
        <v>0</v>
      </c>
      <c r="AL100" s="6">
        <v>16</v>
      </c>
      <c r="AM100" s="6">
        <v>11</v>
      </c>
      <c r="AN100" s="6">
        <v>247</v>
      </c>
      <c r="AO100" s="6">
        <v>0</v>
      </c>
      <c r="AP100" s="6">
        <v>0</v>
      </c>
      <c r="AQ100" s="6">
        <v>16</v>
      </c>
      <c r="AR100" s="6">
        <v>90</v>
      </c>
      <c r="AS100" s="6">
        <v>30.612244897959183</v>
      </c>
      <c r="AT100" s="119">
        <v>0</v>
      </c>
      <c r="AU100" s="119">
        <v>0</v>
      </c>
      <c r="AV100" s="119">
        <v>0</v>
      </c>
      <c r="AW100" s="119">
        <v>0</v>
      </c>
      <c r="AX100" s="119">
        <v>0</v>
      </c>
      <c r="AY100" s="6">
        <v>69.858156028368796</v>
      </c>
      <c r="AZ100" s="6">
        <v>7</v>
      </c>
      <c r="BA100" s="6">
        <v>4.294478527607362</v>
      </c>
      <c r="BB100" s="6">
        <v>6</v>
      </c>
      <c r="BC100" s="6">
        <v>3</v>
      </c>
      <c r="BD100" s="6">
        <v>1.0273972602739725</v>
      </c>
      <c r="BE100" s="6">
        <v>0</v>
      </c>
      <c r="BF100" s="6">
        <v>0</v>
      </c>
      <c r="BG100" s="6">
        <v>3</v>
      </c>
      <c r="BH100" s="6">
        <v>1.2048192771084338</v>
      </c>
      <c r="BI100" s="6">
        <v>0</v>
      </c>
      <c r="BJ100" s="6">
        <v>0</v>
      </c>
      <c r="BK100" s="6">
        <v>213</v>
      </c>
    </row>
    <row r="101" spans="1:63" x14ac:dyDescent="0.35">
      <c r="A101" s="27">
        <v>95</v>
      </c>
      <c r="C101" s="17" t="s">
        <v>21</v>
      </c>
      <c r="D101" s="15">
        <v>556</v>
      </c>
      <c r="E101" s="18">
        <v>3</v>
      </c>
      <c r="F101" s="18">
        <v>31</v>
      </c>
      <c r="G101" s="18">
        <v>50</v>
      </c>
      <c r="H101" s="18">
        <v>406</v>
      </c>
      <c r="I101" s="18">
        <v>63</v>
      </c>
      <c r="J101" s="19">
        <v>63.309352517985609</v>
      </c>
      <c r="K101" s="19">
        <v>6</v>
      </c>
      <c r="L101" s="19">
        <v>2.0689655172413794</v>
      </c>
      <c r="M101" s="18">
        <v>0</v>
      </c>
      <c r="N101" s="19">
        <v>0</v>
      </c>
      <c r="O101" s="19">
        <v>14</v>
      </c>
      <c r="P101" s="19">
        <v>100</v>
      </c>
      <c r="Q101" s="19">
        <v>69.704284852142422</v>
      </c>
      <c r="R101" s="18">
        <v>0</v>
      </c>
      <c r="S101" s="19">
        <v>0</v>
      </c>
      <c r="T101" s="18">
        <v>0</v>
      </c>
      <c r="U101" s="19">
        <v>0</v>
      </c>
      <c r="V101" s="18">
        <v>0</v>
      </c>
      <c r="W101" s="19">
        <v>0</v>
      </c>
      <c r="X101" s="18">
        <v>0</v>
      </c>
      <c r="Y101" s="19">
        <v>0</v>
      </c>
      <c r="Z101" s="19">
        <v>20.384615384615383</v>
      </c>
      <c r="AA101" s="19">
        <v>69.230769230769226</v>
      </c>
      <c r="AB101" s="18">
        <v>17</v>
      </c>
      <c r="AC101" s="19">
        <v>4.2606516290726812</v>
      </c>
      <c r="AD101" s="19">
        <v>89.932885906040269</v>
      </c>
      <c r="AE101" s="19">
        <v>80.769230769230774</v>
      </c>
      <c r="AF101" s="19">
        <v>72.727272727272734</v>
      </c>
      <c r="AG101" s="19">
        <v>87.116564417177912</v>
      </c>
      <c r="AH101" s="19">
        <v>10.27027027027027</v>
      </c>
      <c r="AI101" s="19">
        <v>57.027027027027025</v>
      </c>
      <c r="AJ101" s="3">
        <v>993.33333333333337</v>
      </c>
      <c r="AK101" s="6">
        <v>0</v>
      </c>
      <c r="AL101" s="6">
        <v>467</v>
      </c>
      <c r="AM101" s="6">
        <v>0</v>
      </c>
      <c r="AN101" s="6">
        <v>0</v>
      </c>
      <c r="AO101" s="6">
        <v>0</v>
      </c>
      <c r="AP101" s="6">
        <v>0</v>
      </c>
      <c r="AQ101" s="6">
        <v>81</v>
      </c>
      <c r="AR101" s="6">
        <v>105</v>
      </c>
      <c r="AS101" s="6">
        <v>18.884892086330936</v>
      </c>
      <c r="AT101" s="119">
        <v>0</v>
      </c>
      <c r="AU101" s="119">
        <v>0</v>
      </c>
      <c r="AV101" s="119">
        <v>0</v>
      </c>
      <c r="AW101" s="119">
        <v>0</v>
      </c>
      <c r="AX101" s="119">
        <v>0</v>
      </c>
      <c r="AY101" s="6">
        <v>54.327808471454873</v>
      </c>
      <c r="AZ101" s="6">
        <v>4</v>
      </c>
      <c r="BA101" s="6">
        <v>1.4814814814814816</v>
      </c>
      <c r="BB101" s="6">
        <v>17</v>
      </c>
      <c r="BC101" s="6">
        <v>10</v>
      </c>
      <c r="BD101" s="6">
        <v>1.7857142857142856</v>
      </c>
      <c r="BE101" s="6">
        <v>0</v>
      </c>
      <c r="BF101" s="6">
        <v>0</v>
      </c>
      <c r="BG101" s="6">
        <v>0</v>
      </c>
      <c r="BH101" s="6">
        <v>0</v>
      </c>
      <c r="BI101" s="6">
        <v>3</v>
      </c>
      <c r="BJ101" s="6">
        <v>4.6875</v>
      </c>
      <c r="BK101" s="6">
        <v>406</v>
      </c>
    </row>
    <row r="102" spans="1:63" x14ac:dyDescent="0.35">
      <c r="A102" s="27">
        <v>96</v>
      </c>
      <c r="C102" s="17" t="s">
        <v>9</v>
      </c>
      <c r="D102" s="15">
        <v>319</v>
      </c>
      <c r="E102" s="18">
        <v>0</v>
      </c>
      <c r="F102" s="18">
        <v>3</v>
      </c>
      <c r="G102" s="18">
        <v>3</v>
      </c>
      <c r="H102" s="18">
        <v>135</v>
      </c>
      <c r="I102" s="18">
        <v>178</v>
      </c>
      <c r="J102" s="19">
        <v>61.755485893416932</v>
      </c>
      <c r="K102" s="19">
        <v>12</v>
      </c>
      <c r="L102" s="19">
        <v>16</v>
      </c>
      <c r="M102" s="18">
        <v>0</v>
      </c>
      <c r="N102" s="19">
        <v>0</v>
      </c>
      <c r="O102" s="19">
        <v>16</v>
      </c>
      <c r="P102" s="19">
        <v>100</v>
      </c>
      <c r="Q102" s="19">
        <v>42.222222222222221</v>
      </c>
      <c r="R102" s="18">
        <v>0</v>
      </c>
      <c r="S102" s="19">
        <v>0</v>
      </c>
      <c r="T102" s="18">
        <v>0</v>
      </c>
      <c r="U102" s="19">
        <v>0</v>
      </c>
      <c r="V102" s="18">
        <v>0</v>
      </c>
      <c r="W102" s="19">
        <v>0</v>
      </c>
      <c r="X102" s="18">
        <v>0</v>
      </c>
      <c r="Y102" s="19">
        <v>0</v>
      </c>
      <c r="Z102" s="19">
        <v>8.8235294117647065</v>
      </c>
      <c r="AA102" s="19">
        <v>85.294117647058826</v>
      </c>
      <c r="AB102" s="18">
        <v>4</v>
      </c>
      <c r="AC102" s="19">
        <v>3.7735849056603774</v>
      </c>
      <c r="AD102" s="19">
        <v>90.697674418604649</v>
      </c>
      <c r="AE102" s="19">
        <v>72.727272727272734</v>
      </c>
      <c r="AF102" s="19">
        <v>100</v>
      </c>
      <c r="AG102" s="19">
        <v>73.94957983193278</v>
      </c>
      <c r="AH102" s="19">
        <v>6.1224489795918364</v>
      </c>
      <c r="AI102" s="19">
        <v>74.489795918367349</v>
      </c>
      <c r="AJ102" s="3">
        <v>1145.8333333333333</v>
      </c>
      <c r="AK102" s="6">
        <v>0</v>
      </c>
      <c r="AL102" s="6">
        <v>201</v>
      </c>
      <c r="AM102" s="6">
        <v>0</v>
      </c>
      <c r="AN102" s="6">
        <v>0</v>
      </c>
      <c r="AO102" s="6">
        <v>27</v>
      </c>
      <c r="AP102" s="6">
        <v>0</v>
      </c>
      <c r="AQ102" s="6">
        <v>72</v>
      </c>
      <c r="AR102" s="6">
        <v>10</v>
      </c>
      <c r="AS102" s="6">
        <v>3.1347962382445136</v>
      </c>
      <c r="AT102" s="119">
        <v>0</v>
      </c>
      <c r="AU102" s="119">
        <v>0</v>
      </c>
      <c r="AV102" s="119">
        <v>0</v>
      </c>
      <c r="AW102" s="119">
        <v>0</v>
      </c>
      <c r="AX102" s="119">
        <v>0</v>
      </c>
      <c r="AY102" s="6">
        <v>19.19191919191919</v>
      </c>
      <c r="AZ102" s="6">
        <v>0</v>
      </c>
      <c r="BA102" s="6">
        <v>0</v>
      </c>
      <c r="BB102" s="6">
        <v>44</v>
      </c>
      <c r="BC102" s="6">
        <v>7</v>
      </c>
      <c r="BD102" s="6">
        <v>2.258064516129032</v>
      </c>
      <c r="BE102" s="6">
        <v>0</v>
      </c>
      <c r="BF102" s="6">
        <v>0</v>
      </c>
      <c r="BG102" s="6">
        <v>4</v>
      </c>
      <c r="BH102" s="6">
        <v>2.9197080291970803</v>
      </c>
      <c r="BI102" s="6">
        <v>5</v>
      </c>
      <c r="BJ102" s="6">
        <v>2.8571428571428572</v>
      </c>
      <c r="BK102" s="6">
        <v>135</v>
      </c>
    </row>
    <row r="103" spans="1:63" x14ac:dyDescent="0.35">
      <c r="A103" s="27">
        <v>97</v>
      </c>
      <c r="C103" s="17" t="s">
        <v>3</v>
      </c>
      <c r="D103" s="15">
        <v>9</v>
      </c>
      <c r="E103" s="18">
        <v>0</v>
      </c>
      <c r="F103" s="18">
        <v>0</v>
      </c>
      <c r="G103" s="18">
        <v>0</v>
      </c>
      <c r="H103" s="18">
        <v>9</v>
      </c>
      <c r="I103" s="18">
        <v>0</v>
      </c>
      <c r="J103" s="19">
        <v>77.777777777777786</v>
      </c>
      <c r="K103" s="19">
        <v>0</v>
      </c>
      <c r="L103" s="19">
        <v>0</v>
      </c>
      <c r="M103" s="18">
        <v>0</v>
      </c>
      <c r="N103" s="19">
        <v>0</v>
      </c>
      <c r="O103" s="19">
        <v>0</v>
      </c>
      <c r="P103" s="19">
        <v>0</v>
      </c>
      <c r="Q103" s="19">
        <v>75.728155339805824</v>
      </c>
      <c r="R103" s="18">
        <v>0</v>
      </c>
      <c r="S103" s="19">
        <v>0</v>
      </c>
      <c r="T103" s="18">
        <v>0</v>
      </c>
      <c r="U103" s="19">
        <v>0</v>
      </c>
      <c r="V103" s="18">
        <v>0</v>
      </c>
      <c r="W103" s="19">
        <v>0</v>
      </c>
      <c r="X103" s="18">
        <v>0</v>
      </c>
      <c r="Y103" s="19">
        <v>0</v>
      </c>
      <c r="Z103" s="19">
        <v>0</v>
      </c>
      <c r="AA103" s="19">
        <v>0</v>
      </c>
      <c r="AB103" s="18">
        <v>0</v>
      </c>
      <c r="AC103" s="19">
        <v>0</v>
      </c>
      <c r="AD103" s="19">
        <v>0</v>
      </c>
      <c r="AE103" s="19">
        <v>100</v>
      </c>
      <c r="AF103" s="19">
        <v>0</v>
      </c>
      <c r="AG103" s="19">
        <v>100</v>
      </c>
      <c r="AH103" s="19">
        <v>0</v>
      </c>
      <c r="AI103" s="19">
        <v>0</v>
      </c>
      <c r="AJ103" s="3">
        <v>0</v>
      </c>
      <c r="AK103" s="6">
        <v>0</v>
      </c>
      <c r="AL103" s="6">
        <v>13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119">
        <v>0</v>
      </c>
      <c r="AU103" s="119">
        <v>0</v>
      </c>
      <c r="AV103" s="119">
        <v>0</v>
      </c>
      <c r="AW103" s="119">
        <v>0</v>
      </c>
      <c r="AX103" s="119">
        <v>0</v>
      </c>
      <c r="AY103" s="6">
        <v>133.33333333333331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9</v>
      </c>
    </row>
    <row r="104" spans="1:63" x14ac:dyDescent="0.35">
      <c r="A104" s="27">
        <v>98</v>
      </c>
      <c r="C104" s="17" t="s">
        <v>275</v>
      </c>
      <c r="D104" s="15">
        <v>1108</v>
      </c>
      <c r="E104" s="18">
        <v>33</v>
      </c>
      <c r="F104" s="18">
        <v>178</v>
      </c>
      <c r="G104" s="18">
        <v>146</v>
      </c>
      <c r="H104" s="18">
        <v>605</v>
      </c>
      <c r="I104" s="18">
        <v>185</v>
      </c>
      <c r="J104" s="19">
        <v>58.664259927797836</v>
      </c>
      <c r="K104" s="19">
        <v>13</v>
      </c>
      <c r="L104" s="19">
        <v>3.8348082595870205</v>
      </c>
      <c r="M104" s="18">
        <v>0</v>
      </c>
      <c r="N104" s="19">
        <v>0</v>
      </c>
      <c r="O104" s="19">
        <v>36</v>
      </c>
      <c r="P104" s="19">
        <v>80.555555555555557</v>
      </c>
      <c r="Q104" s="19">
        <v>12.5</v>
      </c>
      <c r="R104" s="18">
        <v>0</v>
      </c>
      <c r="S104" s="19">
        <v>0</v>
      </c>
      <c r="T104" s="18">
        <v>0</v>
      </c>
      <c r="U104" s="19">
        <v>0</v>
      </c>
      <c r="V104" s="18">
        <v>3</v>
      </c>
      <c r="W104" s="19">
        <v>7.6923076923076925</v>
      </c>
      <c r="X104" s="18">
        <v>3</v>
      </c>
      <c r="Y104" s="19">
        <v>4.7619047619047619</v>
      </c>
      <c r="Z104" s="19">
        <v>10.067114093959731</v>
      </c>
      <c r="AA104" s="19">
        <v>86.577181208053688</v>
      </c>
      <c r="AB104" s="18">
        <v>30</v>
      </c>
      <c r="AC104" s="19">
        <v>5.3475935828877006</v>
      </c>
      <c r="AD104" s="19">
        <v>87.44588744588745</v>
      </c>
      <c r="AE104" s="19">
        <v>75.136612021857914</v>
      </c>
      <c r="AF104" s="19">
        <v>73.529411764705884</v>
      </c>
      <c r="AG104" s="19">
        <v>79.248658318425754</v>
      </c>
      <c r="AH104" s="19">
        <v>5.1625239005736141</v>
      </c>
      <c r="AI104" s="19">
        <v>71.701720841300187</v>
      </c>
      <c r="AJ104" s="3">
        <v>1366.0714285714287</v>
      </c>
      <c r="AK104" s="6">
        <v>80</v>
      </c>
      <c r="AL104" s="6">
        <v>511</v>
      </c>
      <c r="AM104" s="6">
        <v>48</v>
      </c>
      <c r="AN104" s="6">
        <v>13</v>
      </c>
      <c r="AO104" s="6">
        <v>0</v>
      </c>
      <c r="AP104" s="6">
        <v>25</v>
      </c>
      <c r="AQ104" s="6">
        <v>407</v>
      </c>
      <c r="AR104" s="6">
        <v>131</v>
      </c>
      <c r="AS104" s="6">
        <v>11.823104693140793</v>
      </c>
      <c r="AT104" s="119">
        <v>0</v>
      </c>
      <c r="AU104" s="119">
        <v>0</v>
      </c>
      <c r="AV104" s="119">
        <v>0</v>
      </c>
      <c r="AW104" s="119">
        <v>0</v>
      </c>
      <c r="AX104" s="119">
        <v>0</v>
      </c>
      <c r="AY104" s="6">
        <v>23.266423357664234</v>
      </c>
      <c r="AZ104" s="6">
        <v>0</v>
      </c>
      <c r="BA104" s="6">
        <v>0</v>
      </c>
      <c r="BB104" s="6">
        <v>27</v>
      </c>
      <c r="BC104" s="6">
        <v>4</v>
      </c>
      <c r="BD104" s="6">
        <v>0.36396724294813471</v>
      </c>
      <c r="BE104" s="6">
        <v>0</v>
      </c>
      <c r="BF104" s="6">
        <v>0</v>
      </c>
      <c r="BG104" s="6">
        <v>4</v>
      </c>
      <c r="BH104" s="6">
        <v>0.53262316910785623</v>
      </c>
      <c r="BI104" s="6">
        <v>4</v>
      </c>
      <c r="BJ104" s="6">
        <v>2.2346368715083798</v>
      </c>
      <c r="BK104" s="6">
        <v>605</v>
      </c>
    </row>
    <row r="105" spans="1:63" x14ac:dyDescent="0.35">
      <c r="A105" s="27">
        <v>99</v>
      </c>
      <c r="C105" s="17" t="s">
        <v>28</v>
      </c>
      <c r="D105" s="15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9">
        <v>0</v>
      </c>
      <c r="K105" s="19">
        <v>0</v>
      </c>
      <c r="L105" s="19">
        <v>0</v>
      </c>
      <c r="M105" s="18">
        <v>0</v>
      </c>
      <c r="N105" s="19">
        <v>0</v>
      </c>
      <c r="O105" s="19">
        <v>0</v>
      </c>
      <c r="P105" s="19">
        <v>0</v>
      </c>
      <c r="Q105" s="19">
        <v>11.475409836065573</v>
      </c>
      <c r="R105" s="18">
        <v>0</v>
      </c>
      <c r="S105" s="19">
        <v>0</v>
      </c>
      <c r="T105" s="18">
        <v>0</v>
      </c>
      <c r="U105" s="19">
        <v>0</v>
      </c>
      <c r="V105" s="18">
        <v>0</v>
      </c>
      <c r="W105" s="19">
        <v>0</v>
      </c>
      <c r="X105" s="18">
        <v>0</v>
      </c>
      <c r="Y105" s="19">
        <v>0</v>
      </c>
      <c r="Z105" s="19">
        <v>0</v>
      </c>
      <c r="AA105" s="19">
        <v>0</v>
      </c>
      <c r="AB105" s="18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3">
        <v>0</v>
      </c>
      <c r="AK105" s="6">
        <v>0</v>
      </c>
      <c r="AL105" s="6">
        <v>0</v>
      </c>
      <c r="AM105" s="6">
        <v>0</v>
      </c>
      <c r="AN105" s="6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119">
        <v>0</v>
      </c>
      <c r="AU105" s="119">
        <v>0</v>
      </c>
      <c r="AV105" s="119">
        <v>0</v>
      </c>
      <c r="AW105" s="119">
        <v>0</v>
      </c>
      <c r="AX105" s="119">
        <v>0</v>
      </c>
      <c r="AY105" s="6">
        <v>0</v>
      </c>
      <c r="AZ105" s="6">
        <v>0</v>
      </c>
      <c r="BA105" s="6">
        <v>0</v>
      </c>
      <c r="BB105" s="6">
        <v>0</v>
      </c>
      <c r="BC105" s="6">
        <v>0</v>
      </c>
      <c r="BD105" s="6">
        <v>0</v>
      </c>
      <c r="BE105" s="6">
        <v>0</v>
      </c>
      <c r="BF105" s="6">
        <v>0</v>
      </c>
      <c r="BG105" s="6">
        <v>0</v>
      </c>
      <c r="BH105" s="6">
        <v>0</v>
      </c>
      <c r="BI105" s="6">
        <v>0</v>
      </c>
      <c r="BJ105" s="6">
        <v>0</v>
      </c>
      <c r="BK105" s="6">
        <v>0</v>
      </c>
    </row>
    <row r="106" spans="1:63" x14ac:dyDescent="0.35">
      <c r="A106" s="27">
        <v>100</v>
      </c>
      <c r="C106" s="17" t="s">
        <v>25</v>
      </c>
      <c r="D106" s="15">
        <v>4</v>
      </c>
      <c r="E106" s="18">
        <v>0</v>
      </c>
      <c r="F106" s="18">
        <v>0</v>
      </c>
      <c r="G106" s="18">
        <v>0</v>
      </c>
      <c r="H106" s="18">
        <v>5</v>
      </c>
      <c r="I106" s="18">
        <v>0</v>
      </c>
      <c r="J106" s="19">
        <v>125</v>
      </c>
      <c r="K106" s="19">
        <v>0</v>
      </c>
      <c r="L106" s="19">
        <v>0</v>
      </c>
      <c r="M106" s="18">
        <v>0</v>
      </c>
      <c r="N106" s="19">
        <v>0</v>
      </c>
      <c r="O106" s="19">
        <v>4</v>
      </c>
      <c r="P106" s="19">
        <v>100</v>
      </c>
      <c r="Q106" s="19">
        <v>73.292999135695766</v>
      </c>
      <c r="R106" s="18">
        <v>0</v>
      </c>
      <c r="S106" s="19">
        <v>0</v>
      </c>
      <c r="T106" s="18">
        <v>0</v>
      </c>
      <c r="U106" s="19">
        <v>0</v>
      </c>
      <c r="V106" s="18">
        <v>0</v>
      </c>
      <c r="W106" s="19">
        <v>0</v>
      </c>
      <c r="X106" s="18">
        <v>0</v>
      </c>
      <c r="Y106" s="19">
        <v>0</v>
      </c>
      <c r="Z106" s="19">
        <v>100</v>
      </c>
      <c r="AA106" s="19">
        <v>0</v>
      </c>
      <c r="AB106" s="18">
        <v>0</v>
      </c>
      <c r="AC106" s="19">
        <v>0</v>
      </c>
      <c r="AD106" s="19">
        <v>0</v>
      </c>
      <c r="AE106" s="19">
        <v>100</v>
      </c>
      <c r="AF106" s="19">
        <v>0</v>
      </c>
      <c r="AG106" s="19">
        <v>100</v>
      </c>
      <c r="AH106" s="19">
        <v>0</v>
      </c>
      <c r="AI106" s="19">
        <v>0</v>
      </c>
      <c r="AJ106" s="3">
        <v>0</v>
      </c>
      <c r="AK106" s="6">
        <v>0</v>
      </c>
      <c r="AL106" s="6">
        <v>4</v>
      </c>
      <c r="AM106" s="6">
        <v>0</v>
      </c>
      <c r="AN106" s="6">
        <v>0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119">
        <v>0</v>
      </c>
      <c r="AU106" s="119">
        <v>0</v>
      </c>
      <c r="AV106" s="119">
        <v>0</v>
      </c>
      <c r="AW106" s="119">
        <v>0</v>
      </c>
      <c r="AX106" s="119">
        <v>0</v>
      </c>
      <c r="AY106" s="6">
        <v>38.152011922503725</v>
      </c>
      <c r="AZ106" s="6">
        <v>0</v>
      </c>
      <c r="BA106" s="6">
        <v>0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  <c r="BG106" s="6">
        <v>0</v>
      </c>
      <c r="BH106" s="6">
        <v>0</v>
      </c>
      <c r="BI106" s="6">
        <v>0</v>
      </c>
      <c r="BJ106" s="6">
        <v>0</v>
      </c>
      <c r="BK106" s="6">
        <v>5</v>
      </c>
    </row>
    <row r="107" spans="1:63" x14ac:dyDescent="0.35">
      <c r="A107" s="27">
        <v>101</v>
      </c>
      <c r="C107" s="17" t="s">
        <v>11</v>
      </c>
      <c r="D107" s="15">
        <v>1402</v>
      </c>
      <c r="E107" s="18">
        <v>3</v>
      </c>
      <c r="F107" s="18">
        <v>32</v>
      </c>
      <c r="G107" s="18">
        <v>122</v>
      </c>
      <c r="H107" s="18">
        <v>959</v>
      </c>
      <c r="I107" s="18">
        <v>290</v>
      </c>
      <c r="J107" s="19">
        <v>51.141226818830241</v>
      </c>
      <c r="K107" s="19">
        <v>17</v>
      </c>
      <c r="L107" s="19">
        <v>3.225806451612903</v>
      </c>
      <c r="M107" s="18">
        <v>0</v>
      </c>
      <c r="N107" s="19">
        <v>0</v>
      </c>
      <c r="O107" s="19">
        <v>43</v>
      </c>
      <c r="P107" s="19">
        <v>79.069767441860463</v>
      </c>
      <c r="Q107" s="19">
        <v>21.428571428571427</v>
      </c>
      <c r="R107" s="18">
        <v>0</v>
      </c>
      <c r="S107" s="19">
        <v>0</v>
      </c>
      <c r="T107" s="18">
        <v>5</v>
      </c>
      <c r="U107" s="19">
        <v>8.7719298245614024</v>
      </c>
      <c r="V107" s="18">
        <v>0</v>
      </c>
      <c r="W107" s="19">
        <v>0</v>
      </c>
      <c r="X107" s="18">
        <v>5</v>
      </c>
      <c r="Y107" s="19">
        <v>5</v>
      </c>
      <c r="Z107" s="19">
        <v>15.811965811965811</v>
      </c>
      <c r="AA107" s="19">
        <v>77.564102564102569</v>
      </c>
      <c r="AB107" s="18">
        <v>55</v>
      </c>
      <c r="AC107" s="19">
        <v>5.894962486602358</v>
      </c>
      <c r="AD107" s="19">
        <v>90.756302521008408</v>
      </c>
      <c r="AE107" s="19">
        <v>79.831932773109244</v>
      </c>
      <c r="AF107" s="19">
        <v>75.862068965517238</v>
      </c>
      <c r="AG107" s="19">
        <v>86.244019138755974</v>
      </c>
      <c r="AH107" s="19">
        <v>11.38211382113821</v>
      </c>
      <c r="AI107" s="19">
        <v>66.085946573751457</v>
      </c>
      <c r="AJ107" s="3">
        <v>1486.9402985074626</v>
      </c>
      <c r="AK107" s="6">
        <v>562</v>
      </c>
      <c r="AL107" s="6">
        <v>491</v>
      </c>
      <c r="AM107" s="6">
        <v>169</v>
      </c>
      <c r="AN107" s="6">
        <v>39</v>
      </c>
      <c r="AO107" s="6">
        <v>0</v>
      </c>
      <c r="AP107" s="6">
        <v>4</v>
      </c>
      <c r="AQ107" s="6">
        <v>127</v>
      </c>
      <c r="AR107" s="6">
        <v>200</v>
      </c>
      <c r="AS107" s="6">
        <v>14.265335235378032</v>
      </c>
      <c r="AT107" s="119">
        <v>0</v>
      </c>
      <c r="AU107" s="119">
        <v>0</v>
      </c>
      <c r="AV107" s="119">
        <v>0</v>
      </c>
      <c r="AW107" s="119">
        <v>0</v>
      </c>
      <c r="AX107" s="119">
        <v>0</v>
      </c>
      <c r="AY107" s="6">
        <v>100</v>
      </c>
      <c r="AZ107" s="6">
        <v>0</v>
      </c>
      <c r="BA107" s="6">
        <v>0</v>
      </c>
      <c r="BB107" s="6">
        <v>47</v>
      </c>
      <c r="BC107" s="6">
        <v>13</v>
      </c>
      <c r="BD107" s="6">
        <v>0.9285714285714286</v>
      </c>
      <c r="BE107" s="6">
        <v>0</v>
      </c>
      <c r="BF107" s="6">
        <v>0</v>
      </c>
      <c r="BG107" s="6">
        <v>6</v>
      </c>
      <c r="BH107" s="6">
        <v>0.55504162812210911</v>
      </c>
      <c r="BI107" s="6">
        <v>6</v>
      </c>
      <c r="BJ107" s="6">
        <v>2.0618556701030926</v>
      </c>
      <c r="BK107" s="6">
        <v>959</v>
      </c>
    </row>
    <row r="108" spans="1:63" x14ac:dyDescent="0.35">
      <c r="A108" s="27">
        <v>102</v>
      </c>
      <c r="C108" s="17" t="s">
        <v>276</v>
      </c>
      <c r="D108" s="15">
        <v>65</v>
      </c>
      <c r="E108" s="18">
        <v>0</v>
      </c>
      <c r="F108" s="18">
        <v>0</v>
      </c>
      <c r="G108" s="18">
        <v>0</v>
      </c>
      <c r="H108" s="18">
        <v>56</v>
      </c>
      <c r="I108" s="18">
        <v>18</v>
      </c>
      <c r="J108" s="19">
        <v>53.846153846153847</v>
      </c>
      <c r="K108" s="19">
        <v>0</v>
      </c>
      <c r="L108" s="19">
        <v>0</v>
      </c>
      <c r="M108" s="18">
        <v>0</v>
      </c>
      <c r="N108" s="19">
        <v>0</v>
      </c>
      <c r="O108" s="19">
        <v>0</v>
      </c>
      <c r="P108" s="19">
        <v>0</v>
      </c>
      <c r="Q108" s="19">
        <v>18.75</v>
      </c>
      <c r="R108" s="18">
        <v>0</v>
      </c>
      <c r="S108" s="19">
        <v>0</v>
      </c>
      <c r="T108" s="18">
        <v>0</v>
      </c>
      <c r="U108" s="19">
        <v>0</v>
      </c>
      <c r="V108" s="18">
        <v>0</v>
      </c>
      <c r="W108" s="19">
        <v>0</v>
      </c>
      <c r="X108" s="18">
        <v>0</v>
      </c>
      <c r="Y108" s="19">
        <v>0</v>
      </c>
      <c r="Z108" s="19">
        <v>0</v>
      </c>
      <c r="AA108" s="19">
        <v>62.5</v>
      </c>
      <c r="AB108" s="18">
        <v>0</v>
      </c>
      <c r="AC108" s="19">
        <v>0</v>
      </c>
      <c r="AD108" s="19">
        <v>100</v>
      </c>
      <c r="AE108" s="19">
        <v>64.285714285714292</v>
      </c>
      <c r="AF108" s="19">
        <v>0</v>
      </c>
      <c r="AG108" s="19">
        <v>77.358490566037744</v>
      </c>
      <c r="AH108" s="19">
        <v>0</v>
      </c>
      <c r="AI108" s="19">
        <v>65.853658536585371</v>
      </c>
      <c r="AJ108" s="3">
        <v>1375</v>
      </c>
      <c r="AK108" s="6">
        <v>12</v>
      </c>
      <c r="AL108" s="6">
        <v>22</v>
      </c>
      <c r="AM108" s="6">
        <v>0</v>
      </c>
      <c r="AN108" s="6">
        <v>0</v>
      </c>
      <c r="AO108" s="6">
        <v>0</v>
      </c>
      <c r="AP108" s="6">
        <v>0</v>
      </c>
      <c r="AQ108" s="6">
        <v>31</v>
      </c>
      <c r="AR108" s="6">
        <v>0</v>
      </c>
      <c r="AS108" s="6">
        <v>0</v>
      </c>
      <c r="AT108" s="119">
        <v>0</v>
      </c>
      <c r="AU108" s="119">
        <v>0</v>
      </c>
      <c r="AV108" s="119">
        <v>0</v>
      </c>
      <c r="AW108" s="119">
        <v>0</v>
      </c>
      <c r="AX108" s="119">
        <v>0</v>
      </c>
      <c r="AY108" s="6">
        <v>7.1428571428571423</v>
      </c>
      <c r="AZ108" s="6">
        <v>0</v>
      </c>
      <c r="BA108" s="6">
        <v>0</v>
      </c>
      <c r="BB108" s="6">
        <v>0</v>
      </c>
      <c r="BC108" s="6">
        <v>15</v>
      </c>
      <c r="BD108" s="6">
        <v>20.833333333333336</v>
      </c>
      <c r="BE108" s="6">
        <v>0</v>
      </c>
      <c r="BF108" s="6">
        <v>0</v>
      </c>
      <c r="BG108" s="6">
        <v>4</v>
      </c>
      <c r="BH108" s="6">
        <v>7.6923076923076925</v>
      </c>
      <c r="BI108" s="6">
        <v>12</v>
      </c>
      <c r="BJ108" s="6">
        <v>66.666666666666657</v>
      </c>
      <c r="BK108" s="6">
        <v>56</v>
      </c>
    </row>
    <row r="109" spans="1:63" x14ac:dyDescent="0.35">
      <c r="A109" s="27">
        <v>103</v>
      </c>
      <c r="C109" s="17" t="s">
        <v>14</v>
      </c>
      <c r="D109" s="15">
        <v>187</v>
      </c>
      <c r="E109" s="18">
        <v>0</v>
      </c>
      <c r="F109" s="18">
        <v>12</v>
      </c>
      <c r="G109" s="18">
        <v>3</v>
      </c>
      <c r="H109" s="18">
        <v>142</v>
      </c>
      <c r="I109" s="18">
        <v>31</v>
      </c>
      <c r="J109" s="19">
        <v>52.406417112299465</v>
      </c>
      <c r="K109" s="19">
        <v>5</v>
      </c>
      <c r="L109" s="19">
        <v>7.4626865671641784</v>
      </c>
      <c r="M109" s="18">
        <v>0</v>
      </c>
      <c r="N109" s="19">
        <v>0</v>
      </c>
      <c r="O109" s="19">
        <v>12</v>
      </c>
      <c r="P109" s="19">
        <v>100</v>
      </c>
      <c r="Q109" s="19">
        <v>66.847826086956516</v>
      </c>
      <c r="R109" s="18">
        <v>0</v>
      </c>
      <c r="S109" s="19">
        <v>0</v>
      </c>
      <c r="T109" s="18">
        <v>0</v>
      </c>
      <c r="U109" s="19">
        <v>0</v>
      </c>
      <c r="V109" s="18">
        <v>0</v>
      </c>
      <c r="W109" s="19">
        <v>0</v>
      </c>
      <c r="X109" s="18">
        <v>0</v>
      </c>
      <c r="Y109" s="19">
        <v>0</v>
      </c>
      <c r="Z109" s="19">
        <v>20</v>
      </c>
      <c r="AA109" s="19">
        <v>80</v>
      </c>
      <c r="AB109" s="18">
        <v>7</v>
      </c>
      <c r="AC109" s="19">
        <v>5.6000000000000005</v>
      </c>
      <c r="AD109" s="19">
        <v>77.777777777777786</v>
      </c>
      <c r="AE109" s="19">
        <v>80.555555555555557</v>
      </c>
      <c r="AF109" s="19">
        <v>89.65517241379311</v>
      </c>
      <c r="AG109" s="19">
        <v>80</v>
      </c>
      <c r="AH109" s="19">
        <v>20</v>
      </c>
      <c r="AI109" s="19">
        <v>55.833333333333336</v>
      </c>
      <c r="AJ109" s="3">
        <v>975</v>
      </c>
      <c r="AK109" s="6">
        <v>0</v>
      </c>
      <c r="AL109" s="6">
        <v>15</v>
      </c>
      <c r="AM109" s="6">
        <v>0</v>
      </c>
      <c r="AN109" s="6">
        <v>55</v>
      </c>
      <c r="AO109" s="6">
        <v>0</v>
      </c>
      <c r="AP109" s="6">
        <v>5</v>
      </c>
      <c r="AQ109" s="6">
        <v>111</v>
      </c>
      <c r="AR109" s="6">
        <v>38</v>
      </c>
      <c r="AS109" s="6">
        <v>20.320855614973262</v>
      </c>
      <c r="AT109" s="119">
        <v>0</v>
      </c>
      <c r="AU109" s="119">
        <v>0</v>
      </c>
      <c r="AV109" s="119">
        <v>0</v>
      </c>
      <c r="AW109" s="119">
        <v>0</v>
      </c>
      <c r="AX109" s="119">
        <v>0</v>
      </c>
      <c r="AY109" s="6">
        <v>40.697674418604649</v>
      </c>
      <c r="AZ109" s="6">
        <v>0</v>
      </c>
      <c r="BA109" s="6">
        <v>0</v>
      </c>
      <c r="BB109" s="6">
        <v>6</v>
      </c>
      <c r="BC109" s="6">
        <v>13</v>
      </c>
      <c r="BD109" s="6">
        <v>6.8783068783068781</v>
      </c>
      <c r="BE109" s="6">
        <v>0</v>
      </c>
      <c r="BF109" s="6">
        <v>0</v>
      </c>
      <c r="BG109" s="6">
        <v>3</v>
      </c>
      <c r="BH109" s="6">
        <v>2.0270270270270272</v>
      </c>
      <c r="BI109" s="6">
        <v>11</v>
      </c>
      <c r="BJ109" s="6">
        <v>36.666666666666664</v>
      </c>
      <c r="BK109" s="6">
        <v>142</v>
      </c>
    </row>
    <row r="110" spans="1:63" x14ac:dyDescent="0.35">
      <c r="A110" s="27">
        <v>104</v>
      </c>
      <c r="C110" s="17" t="s">
        <v>18</v>
      </c>
      <c r="D110" s="15">
        <v>2039</v>
      </c>
      <c r="E110" s="18">
        <v>14</v>
      </c>
      <c r="F110" s="18">
        <v>65</v>
      </c>
      <c r="G110" s="18">
        <v>246</v>
      </c>
      <c r="H110" s="18">
        <v>1439</v>
      </c>
      <c r="I110" s="18">
        <v>294</v>
      </c>
      <c r="J110" s="19">
        <v>56.792545365375183</v>
      </c>
      <c r="K110" s="19">
        <v>49</v>
      </c>
      <c r="L110" s="19">
        <v>7.5500770416024654</v>
      </c>
      <c r="M110" s="18">
        <v>0</v>
      </c>
      <c r="N110" s="19">
        <v>0</v>
      </c>
      <c r="O110" s="19">
        <v>95</v>
      </c>
      <c r="P110" s="19">
        <v>84.210526315789465</v>
      </c>
      <c r="Q110" s="19">
        <v>24.324324324324326</v>
      </c>
      <c r="R110" s="18">
        <v>3</v>
      </c>
      <c r="S110" s="19">
        <v>2.2058823529411766</v>
      </c>
      <c r="T110" s="18">
        <v>3</v>
      </c>
      <c r="U110" s="19">
        <v>5.8823529411764701</v>
      </c>
      <c r="V110" s="18">
        <v>10</v>
      </c>
      <c r="W110" s="19">
        <v>12.048192771084338</v>
      </c>
      <c r="X110" s="18">
        <v>13</v>
      </c>
      <c r="Y110" s="19">
        <v>9.7744360902255636</v>
      </c>
      <c r="Z110" s="19">
        <v>12.834224598930483</v>
      </c>
      <c r="AA110" s="19">
        <v>74.688057040998217</v>
      </c>
      <c r="AB110" s="18">
        <v>69</v>
      </c>
      <c r="AC110" s="15">
        <v>5.6650246305418719</v>
      </c>
      <c r="AD110" s="15">
        <v>79.666666666666657</v>
      </c>
      <c r="AE110" s="19">
        <v>70.602409638554221</v>
      </c>
      <c r="AF110" s="19">
        <v>56.666666666666664</v>
      </c>
      <c r="AG110" s="19">
        <v>75.856697819314647</v>
      </c>
      <c r="AH110" s="19">
        <v>14.159292035398231</v>
      </c>
      <c r="AI110" s="19">
        <v>57.345132743362839</v>
      </c>
      <c r="AJ110" s="3">
        <v>857.26495726495727</v>
      </c>
      <c r="AK110" s="6">
        <v>750</v>
      </c>
      <c r="AL110" s="6">
        <v>430</v>
      </c>
      <c r="AM110" s="6">
        <v>0</v>
      </c>
      <c r="AN110" s="6">
        <v>4</v>
      </c>
      <c r="AO110" s="6">
        <v>0</v>
      </c>
      <c r="AP110" s="6">
        <v>6</v>
      </c>
      <c r="AQ110" s="6">
        <v>810</v>
      </c>
      <c r="AR110" s="6">
        <v>305</v>
      </c>
      <c r="AS110" s="6">
        <v>14.958312898479647</v>
      </c>
      <c r="AT110" s="119">
        <v>0</v>
      </c>
      <c r="AU110" s="119">
        <v>0</v>
      </c>
      <c r="AV110" s="119">
        <v>0</v>
      </c>
      <c r="AW110" s="119">
        <v>0</v>
      </c>
      <c r="AX110" s="119">
        <v>0</v>
      </c>
      <c r="AY110" s="6">
        <v>26.102204408817638</v>
      </c>
      <c r="AZ110" s="6">
        <v>3</v>
      </c>
      <c r="BA110" s="6">
        <v>0.53003533568904593</v>
      </c>
      <c r="BB110" s="6">
        <v>30</v>
      </c>
      <c r="BC110" s="6">
        <v>311</v>
      </c>
      <c r="BD110" s="6">
        <v>15.31265386509109</v>
      </c>
      <c r="BE110" s="6">
        <v>5</v>
      </c>
      <c r="BF110" s="6">
        <v>2.0920502092050208</v>
      </c>
      <c r="BG110" s="6">
        <v>171</v>
      </c>
      <c r="BH110" s="6">
        <v>10.18463371054199</v>
      </c>
      <c r="BI110" s="6">
        <v>132</v>
      </c>
      <c r="BJ110" s="6">
        <v>45.833333333333329</v>
      </c>
      <c r="BK110" s="6">
        <v>1439</v>
      </c>
    </row>
    <row r="111" spans="1:63" x14ac:dyDescent="0.35">
      <c r="A111" s="27">
        <v>105</v>
      </c>
      <c r="C111" s="17"/>
      <c r="D111" s="15">
        <v>40926</v>
      </c>
      <c r="E111" s="18">
        <v>634</v>
      </c>
      <c r="F111" s="18">
        <v>3026</v>
      </c>
      <c r="G111" s="18">
        <v>3891</v>
      </c>
      <c r="H111" s="18">
        <v>25395</v>
      </c>
      <c r="I111" s="18">
        <v>8619</v>
      </c>
      <c r="J111" s="19">
        <v>54.710941699653034</v>
      </c>
      <c r="K111" s="19">
        <v>762</v>
      </c>
      <c r="L111" s="19">
        <v>5.2378333791586469</v>
      </c>
      <c r="M111" s="18">
        <v>0</v>
      </c>
      <c r="N111" s="19">
        <v>0</v>
      </c>
      <c r="O111" s="19">
        <v>2232</v>
      </c>
      <c r="P111" s="19">
        <v>84.767025089605724</v>
      </c>
      <c r="Q111" s="19">
        <v>0</v>
      </c>
      <c r="R111" s="18">
        <v>7</v>
      </c>
      <c r="S111" s="19">
        <v>0.41493775933609961</v>
      </c>
      <c r="T111" s="18">
        <v>57</v>
      </c>
      <c r="U111" s="19">
        <v>6.7455621301775155</v>
      </c>
      <c r="V111" s="18">
        <v>47</v>
      </c>
      <c r="W111" s="19">
        <v>5.548996458087367</v>
      </c>
      <c r="X111" s="18">
        <v>104</v>
      </c>
      <c r="Y111" s="19">
        <v>6.1538461538461542</v>
      </c>
      <c r="Z111" s="19">
        <v>12.600084281500209</v>
      </c>
      <c r="AA111" s="19">
        <v>78.019384745048455</v>
      </c>
      <c r="AB111" s="18">
        <v>1102</v>
      </c>
      <c r="AC111" s="19">
        <v>5.8119297505405836</v>
      </c>
      <c r="AD111" s="19">
        <v>80.274818281390026</v>
      </c>
      <c r="AE111" s="19">
        <v>66.898416376979526</v>
      </c>
      <c r="AF111" s="19">
        <v>58.836409133562718</v>
      </c>
      <c r="AG111" s="19">
        <v>75.441412520064205</v>
      </c>
      <c r="AH111" s="19">
        <v>11.972195093927731</v>
      </c>
      <c r="AI111" s="19">
        <v>62.526569770781869</v>
      </c>
      <c r="AJ111" s="3">
        <v>886.16480162767039</v>
      </c>
      <c r="AK111" s="6">
        <v>3733</v>
      </c>
      <c r="AL111" s="6">
        <v>10971</v>
      </c>
      <c r="AM111" s="6">
        <v>3016</v>
      </c>
      <c r="AN111" s="6">
        <v>1168</v>
      </c>
      <c r="AO111" s="6">
        <v>55</v>
      </c>
      <c r="AP111" s="6">
        <v>543</v>
      </c>
      <c r="AQ111" s="6">
        <v>16272</v>
      </c>
      <c r="AR111" s="6">
        <v>5956</v>
      </c>
      <c r="AS111" s="6">
        <v>14.553095831500757</v>
      </c>
      <c r="AT111" s="6">
        <v>0</v>
      </c>
      <c r="AU111" s="6">
        <v>0</v>
      </c>
      <c r="AV111" s="6">
        <v>0</v>
      </c>
      <c r="AW111" s="6">
        <v>0</v>
      </c>
      <c r="AX111" s="6">
        <v>0</v>
      </c>
      <c r="AY111" s="6">
        <v>26.925706472196904</v>
      </c>
      <c r="AZ111" s="6">
        <v>58</v>
      </c>
      <c r="BA111" s="6">
        <v>0.48341390231705283</v>
      </c>
      <c r="BB111" s="6">
        <v>1303</v>
      </c>
      <c r="BC111" s="6">
        <v>5476</v>
      </c>
      <c r="BD111" s="6">
        <v>14.993702425935052</v>
      </c>
      <c r="BE111" s="6">
        <v>94</v>
      </c>
      <c r="BF111" s="6">
        <v>2.8126870137642133</v>
      </c>
      <c r="BG111" s="6">
        <v>3219</v>
      </c>
      <c r="BH111" s="6">
        <v>12.170132325141777</v>
      </c>
      <c r="BI111" s="6">
        <v>2083</v>
      </c>
      <c r="BJ111" s="6">
        <v>27.314450563860476</v>
      </c>
      <c r="BK111" s="6">
        <v>25395</v>
      </c>
    </row>
    <row r="112" spans="1:63" x14ac:dyDescent="0.35">
      <c r="A112" s="27">
        <v>106</v>
      </c>
      <c r="B112" s="20" t="s">
        <v>35</v>
      </c>
      <c r="C112" s="17" t="s">
        <v>26</v>
      </c>
      <c r="D112" s="15">
        <v>618</v>
      </c>
      <c r="E112" s="18">
        <v>4</v>
      </c>
      <c r="F112" s="18">
        <v>41</v>
      </c>
      <c r="G112" s="18">
        <v>111</v>
      </c>
      <c r="H112" s="18">
        <v>446</v>
      </c>
      <c r="I112" s="18">
        <v>13</v>
      </c>
      <c r="J112" s="19">
        <v>33.333333333333329</v>
      </c>
      <c r="K112" s="19">
        <v>19</v>
      </c>
      <c r="L112" s="19">
        <v>4.8101265822784809</v>
      </c>
      <c r="M112" s="18">
        <v>0</v>
      </c>
      <c r="N112" s="19">
        <v>0</v>
      </c>
      <c r="O112" s="19">
        <v>13</v>
      </c>
      <c r="P112" s="19">
        <v>76.923076923076934</v>
      </c>
      <c r="Q112" s="19">
        <v>8.5</v>
      </c>
      <c r="R112" s="18">
        <v>11</v>
      </c>
      <c r="S112" s="19">
        <v>17.741935483870968</v>
      </c>
      <c r="T112" s="18">
        <v>3</v>
      </c>
      <c r="U112" s="19">
        <v>8.8235294117647065</v>
      </c>
      <c r="V112" s="18">
        <v>8</v>
      </c>
      <c r="W112" s="19">
        <v>30.76923076923077</v>
      </c>
      <c r="X112" s="18">
        <v>11</v>
      </c>
      <c r="Y112" s="19">
        <v>18.64406779661017</v>
      </c>
      <c r="Z112" s="19">
        <v>18.611987381703472</v>
      </c>
      <c r="AA112" s="19">
        <v>5.9936908517350158</v>
      </c>
      <c r="AB112" s="18">
        <v>44</v>
      </c>
      <c r="AC112" s="19">
        <v>12.680115273775217</v>
      </c>
      <c r="AD112" s="19">
        <v>77.635782747603827</v>
      </c>
      <c r="AE112" s="19">
        <v>18.181818181818183</v>
      </c>
      <c r="AF112" s="19">
        <v>24.590163934426229</v>
      </c>
      <c r="AG112" s="19">
        <v>65.489130434782609</v>
      </c>
      <c r="AH112" s="19">
        <v>73.793103448275872</v>
      </c>
      <c r="AI112" s="19">
        <v>8.2758620689655178</v>
      </c>
      <c r="AJ112" s="3">
        <v>662.5</v>
      </c>
      <c r="AK112" s="6">
        <v>0</v>
      </c>
      <c r="AL112" s="6">
        <v>3</v>
      </c>
      <c r="AM112" s="6">
        <v>0</v>
      </c>
      <c r="AN112" s="6">
        <v>572</v>
      </c>
      <c r="AO112" s="6">
        <v>0</v>
      </c>
      <c r="AP112" s="6">
        <v>0</v>
      </c>
      <c r="AQ112" s="6">
        <v>23</v>
      </c>
      <c r="AR112" s="6">
        <v>145</v>
      </c>
      <c r="AS112" s="6">
        <v>23.462783171521036</v>
      </c>
      <c r="AT112" s="119">
        <v>0</v>
      </c>
      <c r="AU112" s="119">
        <v>0</v>
      </c>
      <c r="AV112" s="119">
        <v>0</v>
      </c>
      <c r="AW112" s="119">
        <v>0</v>
      </c>
      <c r="AX112" s="119">
        <v>0</v>
      </c>
      <c r="AY112" s="6">
        <v>62.790697674418603</v>
      </c>
      <c r="AZ112" s="6">
        <v>6</v>
      </c>
      <c r="BA112" s="6">
        <v>1.7647058823529411</v>
      </c>
      <c r="BB112" s="6">
        <v>0</v>
      </c>
      <c r="BC112" s="6">
        <v>154</v>
      </c>
      <c r="BD112" s="6">
        <v>25.20458265139116</v>
      </c>
      <c r="BE112" s="6">
        <v>4</v>
      </c>
      <c r="BF112" s="6">
        <v>3.8095238095238098</v>
      </c>
      <c r="BG112" s="6">
        <v>140</v>
      </c>
      <c r="BH112" s="6">
        <v>25.454545454545453</v>
      </c>
      <c r="BI112" s="6">
        <v>11</v>
      </c>
      <c r="BJ112" s="6">
        <v>73.333333333333329</v>
      </c>
      <c r="BK112" s="6">
        <v>446</v>
      </c>
    </row>
    <row r="113" spans="1:63" x14ac:dyDescent="0.35">
      <c r="A113" s="27">
        <v>107</v>
      </c>
      <c r="C113" s="17" t="s">
        <v>22</v>
      </c>
      <c r="D113" s="15">
        <v>415</v>
      </c>
      <c r="E113" s="18">
        <v>5</v>
      </c>
      <c r="F113" s="18">
        <v>18</v>
      </c>
      <c r="G113" s="18">
        <v>42</v>
      </c>
      <c r="H113" s="18">
        <v>334</v>
      </c>
      <c r="I113" s="18">
        <v>21</v>
      </c>
      <c r="J113" s="19">
        <v>41.927710843373497</v>
      </c>
      <c r="K113" s="19">
        <v>8</v>
      </c>
      <c r="L113" s="19">
        <v>2.7874564459930316</v>
      </c>
      <c r="M113" s="18">
        <v>0</v>
      </c>
      <c r="N113" s="19">
        <v>0</v>
      </c>
      <c r="O113" s="19">
        <v>16</v>
      </c>
      <c r="P113" s="19">
        <v>75</v>
      </c>
      <c r="Q113" s="19">
        <v>72.25258044930176</v>
      </c>
      <c r="R113" s="18">
        <v>0</v>
      </c>
      <c r="S113" s="19">
        <v>0</v>
      </c>
      <c r="T113" s="18">
        <v>0</v>
      </c>
      <c r="U113" s="19">
        <v>0</v>
      </c>
      <c r="V113" s="18">
        <v>0</v>
      </c>
      <c r="W113" s="19">
        <v>0</v>
      </c>
      <c r="X113" s="18">
        <v>0</v>
      </c>
      <c r="Y113" s="19">
        <v>0</v>
      </c>
      <c r="Z113" s="19">
        <v>18.399999999999999</v>
      </c>
      <c r="AA113" s="19">
        <v>68.8</v>
      </c>
      <c r="AB113" s="18">
        <v>23</v>
      </c>
      <c r="AC113" s="19">
        <v>7.9861111111111107</v>
      </c>
      <c r="AD113" s="19">
        <v>84.491978609625676</v>
      </c>
      <c r="AE113" s="19">
        <v>55.24475524475524</v>
      </c>
      <c r="AF113" s="19">
        <v>64.444444444444443</v>
      </c>
      <c r="AG113" s="19">
        <v>76.666666666666671</v>
      </c>
      <c r="AH113" s="19">
        <v>28.957528957528954</v>
      </c>
      <c r="AI113" s="19">
        <v>33.204633204633204</v>
      </c>
      <c r="AJ113" s="3">
        <v>571.73913043478262</v>
      </c>
      <c r="AK113" s="6">
        <v>0</v>
      </c>
      <c r="AL113" s="6">
        <v>32</v>
      </c>
      <c r="AM113" s="6">
        <v>29</v>
      </c>
      <c r="AN113" s="6">
        <v>321</v>
      </c>
      <c r="AO113" s="6">
        <v>0</v>
      </c>
      <c r="AP113" s="6">
        <v>0</v>
      </c>
      <c r="AQ113" s="6">
        <v>18</v>
      </c>
      <c r="AR113" s="6">
        <v>86</v>
      </c>
      <c r="AS113" s="6">
        <v>20.722891566265062</v>
      </c>
      <c r="AT113" s="119">
        <v>0</v>
      </c>
      <c r="AU113" s="119">
        <v>0</v>
      </c>
      <c r="AV113" s="119">
        <v>0</v>
      </c>
      <c r="AW113" s="119">
        <v>0</v>
      </c>
      <c r="AX113" s="119">
        <v>0</v>
      </c>
      <c r="AY113" s="6">
        <v>53.333333333333336</v>
      </c>
      <c r="AZ113" s="6">
        <v>0</v>
      </c>
      <c r="BA113" s="6">
        <v>0</v>
      </c>
      <c r="BB113" s="6">
        <v>0</v>
      </c>
      <c r="BC113" s="6">
        <v>32</v>
      </c>
      <c r="BD113" s="6">
        <v>7.7294685990338161</v>
      </c>
      <c r="BE113" s="6">
        <v>6</v>
      </c>
      <c r="BF113" s="6">
        <v>13.953488372093023</v>
      </c>
      <c r="BG113" s="6">
        <v>20</v>
      </c>
      <c r="BH113" s="6">
        <v>5.3475935828877006</v>
      </c>
      <c r="BI113" s="6">
        <v>8</v>
      </c>
      <c r="BJ113" s="6">
        <v>36.363636363636367</v>
      </c>
      <c r="BK113" s="6">
        <v>334</v>
      </c>
    </row>
    <row r="114" spans="1:63" x14ac:dyDescent="0.35">
      <c r="A114" s="27">
        <v>108</v>
      </c>
      <c r="C114" s="17" t="s">
        <v>133</v>
      </c>
      <c r="D114" s="15">
        <v>1202</v>
      </c>
      <c r="E114" s="18">
        <v>0</v>
      </c>
      <c r="F114" s="18">
        <v>0</v>
      </c>
      <c r="G114" s="18">
        <v>19</v>
      </c>
      <c r="H114" s="18">
        <v>827</v>
      </c>
      <c r="I114" s="18">
        <v>353</v>
      </c>
      <c r="J114" s="19">
        <v>52.329450915141429</v>
      </c>
      <c r="K114" s="19">
        <v>23</v>
      </c>
      <c r="L114" s="19">
        <v>6.88622754491018</v>
      </c>
      <c r="M114" s="18">
        <v>0</v>
      </c>
      <c r="N114" s="19">
        <v>0</v>
      </c>
      <c r="O114" s="19">
        <v>84</v>
      </c>
      <c r="P114" s="19">
        <v>84.523809523809518</v>
      </c>
      <c r="Q114" s="19">
        <v>60.55555555555555</v>
      </c>
      <c r="R114" s="18">
        <v>3</v>
      </c>
      <c r="S114" s="19">
        <v>15.789473684210526</v>
      </c>
      <c r="T114" s="18">
        <v>0</v>
      </c>
      <c r="U114" s="19">
        <v>0</v>
      </c>
      <c r="V114" s="18">
        <v>0</v>
      </c>
      <c r="W114" s="19">
        <v>0</v>
      </c>
      <c r="X114" s="18">
        <v>0</v>
      </c>
      <c r="Y114" s="19">
        <v>0</v>
      </c>
      <c r="Z114" s="19">
        <v>35.374149659863946</v>
      </c>
      <c r="AA114" s="19">
        <v>35.374149659863946</v>
      </c>
      <c r="AB114" s="18">
        <v>23</v>
      </c>
      <c r="AC114" s="19">
        <v>4.6092184368737472</v>
      </c>
      <c r="AD114" s="19">
        <v>62.5</v>
      </c>
      <c r="AE114" s="19">
        <v>49.528301886792455</v>
      </c>
      <c r="AF114" s="19">
        <v>75</v>
      </c>
      <c r="AG114" s="19">
        <v>55.856966707768187</v>
      </c>
      <c r="AH114" s="19">
        <v>44.097995545657014</v>
      </c>
      <c r="AI114" s="19">
        <v>25.389755011135858</v>
      </c>
      <c r="AJ114" s="3">
        <v>348.21428571428572</v>
      </c>
      <c r="AK114" s="6">
        <v>0</v>
      </c>
      <c r="AL114" s="6">
        <v>444</v>
      </c>
      <c r="AM114" s="6">
        <v>0</v>
      </c>
      <c r="AN114" s="6">
        <v>576</v>
      </c>
      <c r="AO114" s="6">
        <v>0</v>
      </c>
      <c r="AP114" s="6">
        <v>0</v>
      </c>
      <c r="AQ114" s="6">
        <v>141</v>
      </c>
      <c r="AR114" s="6">
        <v>6</v>
      </c>
      <c r="AS114" s="6">
        <v>0.49916805324459235</v>
      </c>
      <c r="AT114" s="119">
        <v>0</v>
      </c>
      <c r="AU114" s="119">
        <v>0</v>
      </c>
      <c r="AV114" s="119">
        <v>0</v>
      </c>
      <c r="AW114" s="119">
        <v>0</v>
      </c>
      <c r="AX114" s="119">
        <v>0</v>
      </c>
      <c r="AY114" s="6">
        <v>17.413793103448274</v>
      </c>
      <c r="AZ114" s="6">
        <v>9</v>
      </c>
      <c r="BA114" s="6">
        <v>2.9220779220779218</v>
      </c>
      <c r="BB114" s="6">
        <v>70</v>
      </c>
      <c r="BC114" s="6">
        <v>377</v>
      </c>
      <c r="BD114" s="6">
        <v>31.922099915325997</v>
      </c>
      <c r="BE114" s="6">
        <v>0</v>
      </c>
      <c r="BF114" s="6">
        <v>0</v>
      </c>
      <c r="BG114" s="6">
        <v>170</v>
      </c>
      <c r="BH114" s="6">
        <v>20.334928229665074</v>
      </c>
      <c r="BI114" s="6">
        <v>212</v>
      </c>
      <c r="BJ114" s="6">
        <v>60.571428571428577</v>
      </c>
      <c r="BK114" s="6">
        <v>827</v>
      </c>
    </row>
    <row r="115" spans="1:63" x14ac:dyDescent="0.35">
      <c r="A115" s="27">
        <v>109</v>
      </c>
      <c r="C115" s="17" t="s">
        <v>136</v>
      </c>
      <c r="D115" s="15">
        <v>1867</v>
      </c>
      <c r="E115" s="18">
        <v>8</v>
      </c>
      <c r="F115" s="18">
        <v>94</v>
      </c>
      <c r="G115" s="18">
        <v>350</v>
      </c>
      <c r="H115" s="18">
        <v>1378</v>
      </c>
      <c r="I115" s="18">
        <v>42</v>
      </c>
      <c r="J115" s="19">
        <v>46.866630958757369</v>
      </c>
      <c r="K115" s="19">
        <v>39</v>
      </c>
      <c r="L115" s="19">
        <v>3.2472939217318899</v>
      </c>
      <c r="M115" s="18">
        <v>17</v>
      </c>
      <c r="N115" s="19">
        <v>11.111111111111111</v>
      </c>
      <c r="O115" s="19">
        <v>49</v>
      </c>
      <c r="P115" s="19">
        <v>81.632653061224488</v>
      </c>
      <c r="Q115" s="19">
        <v>74.342105263157904</v>
      </c>
      <c r="R115" s="18">
        <v>40</v>
      </c>
      <c r="S115" s="19">
        <v>20.94240837696335</v>
      </c>
      <c r="T115" s="18">
        <v>13</v>
      </c>
      <c r="U115" s="19">
        <v>12.5</v>
      </c>
      <c r="V115" s="18">
        <v>13</v>
      </c>
      <c r="W115" s="19">
        <v>15.11627906976744</v>
      </c>
      <c r="X115" s="18">
        <v>26</v>
      </c>
      <c r="Y115" s="19">
        <v>13.471502590673575</v>
      </c>
      <c r="Z115" s="19">
        <v>16.018957345971565</v>
      </c>
      <c r="AA115" s="19">
        <v>5.781990521327014</v>
      </c>
      <c r="AB115" s="18">
        <v>62</v>
      </c>
      <c r="AC115" s="19">
        <v>5.730129390018484</v>
      </c>
      <c r="AD115" s="19">
        <v>88.194444444444443</v>
      </c>
      <c r="AE115" s="19">
        <v>40.776699029126213</v>
      </c>
      <c r="AF115" s="19">
        <v>57.142857142857139</v>
      </c>
      <c r="AG115" s="19">
        <v>67.677725118483409</v>
      </c>
      <c r="AH115" s="19">
        <v>77.789585547290116</v>
      </c>
      <c r="AI115" s="19">
        <v>6.6950053134962797</v>
      </c>
      <c r="AJ115" s="3">
        <v>498.20627802690581</v>
      </c>
      <c r="AK115" s="6">
        <v>79</v>
      </c>
      <c r="AL115" s="6">
        <v>1725</v>
      </c>
      <c r="AM115" s="6">
        <v>0</v>
      </c>
      <c r="AN115" s="6">
        <v>17</v>
      </c>
      <c r="AO115" s="6">
        <v>6</v>
      </c>
      <c r="AP115" s="6">
        <v>0</v>
      </c>
      <c r="AQ115" s="6">
        <v>20</v>
      </c>
      <c r="AR115" s="6">
        <v>415</v>
      </c>
      <c r="AS115" s="6">
        <v>22.228173540439208</v>
      </c>
      <c r="AT115" s="119">
        <v>0</v>
      </c>
      <c r="AU115" s="119">
        <v>0</v>
      </c>
      <c r="AV115" s="119">
        <v>0</v>
      </c>
      <c r="AW115" s="119">
        <v>0</v>
      </c>
      <c r="AX115" s="119">
        <v>0</v>
      </c>
      <c r="AY115" s="6">
        <v>43.098745226404802</v>
      </c>
      <c r="AZ115" s="6">
        <v>16</v>
      </c>
      <c r="BA115" s="6">
        <v>1.5065913370998116</v>
      </c>
      <c r="BB115" s="6">
        <v>0</v>
      </c>
      <c r="BC115" s="6">
        <v>958</v>
      </c>
      <c r="BD115" s="6">
        <v>51.588583737210556</v>
      </c>
      <c r="BE115" s="6">
        <v>41</v>
      </c>
      <c r="BF115" s="6">
        <v>11.680911680911681</v>
      </c>
      <c r="BG115" s="6">
        <v>928</v>
      </c>
      <c r="BH115" s="6">
        <v>53.797101449275367</v>
      </c>
      <c r="BI115" s="6">
        <v>31</v>
      </c>
      <c r="BJ115" s="6">
        <v>65.957446808510639</v>
      </c>
      <c r="BK115" s="6">
        <v>1378</v>
      </c>
    </row>
    <row r="116" spans="1:63" x14ac:dyDescent="0.35">
      <c r="A116" s="27">
        <v>110</v>
      </c>
      <c r="C116" s="17" t="s">
        <v>16</v>
      </c>
      <c r="D116" s="15">
        <v>251</v>
      </c>
      <c r="E116" s="18">
        <v>0</v>
      </c>
      <c r="F116" s="18">
        <v>4</v>
      </c>
      <c r="G116" s="18">
        <v>8</v>
      </c>
      <c r="H116" s="18">
        <v>165</v>
      </c>
      <c r="I116" s="18">
        <v>71</v>
      </c>
      <c r="J116" s="19">
        <v>54.980079681274894</v>
      </c>
      <c r="K116" s="19">
        <v>9</v>
      </c>
      <c r="L116" s="19">
        <v>16.666666666666664</v>
      </c>
      <c r="M116" s="18">
        <v>0</v>
      </c>
      <c r="N116" s="19">
        <v>0</v>
      </c>
      <c r="O116" s="19">
        <v>18</v>
      </c>
      <c r="P116" s="19">
        <v>100</v>
      </c>
      <c r="Q116" s="19">
        <v>17.021276595744681</v>
      </c>
      <c r="R116" s="18">
        <v>0</v>
      </c>
      <c r="S116" s="19">
        <v>0</v>
      </c>
      <c r="T116" s="18">
        <v>0</v>
      </c>
      <c r="U116" s="19">
        <v>0</v>
      </c>
      <c r="V116" s="18">
        <v>0</v>
      </c>
      <c r="W116" s="19">
        <v>0</v>
      </c>
      <c r="X116" s="18">
        <v>0</v>
      </c>
      <c r="Y116" s="19">
        <v>0</v>
      </c>
      <c r="Z116" s="19">
        <v>28.205128205128204</v>
      </c>
      <c r="AA116" s="19">
        <v>25.641025641025639</v>
      </c>
      <c r="AB116" s="18">
        <v>9</v>
      </c>
      <c r="AC116" s="19">
        <v>7.5</v>
      </c>
      <c r="AD116" s="19">
        <v>72.972972972972968</v>
      </c>
      <c r="AE116" s="19">
        <v>55.208333333333336</v>
      </c>
      <c r="AF116" s="19">
        <v>0</v>
      </c>
      <c r="AG116" s="19">
        <v>66.666666666666657</v>
      </c>
      <c r="AH116" s="19">
        <v>59.633027522935777</v>
      </c>
      <c r="AI116" s="19">
        <v>15.596330275229359</v>
      </c>
      <c r="AJ116" s="3">
        <v>362.5</v>
      </c>
      <c r="AK116" s="6">
        <v>176</v>
      </c>
      <c r="AL116" s="6">
        <v>16</v>
      </c>
      <c r="AM116" s="6">
        <v>0</v>
      </c>
      <c r="AN116" s="6">
        <v>0</v>
      </c>
      <c r="AO116" s="6">
        <v>0</v>
      </c>
      <c r="AP116" s="6">
        <v>0</v>
      </c>
      <c r="AQ116" s="6">
        <v>47</v>
      </c>
      <c r="AR116" s="6">
        <v>17</v>
      </c>
      <c r="AS116" s="6">
        <v>6.7729083665338639</v>
      </c>
      <c r="AT116" s="119">
        <v>0</v>
      </c>
      <c r="AU116" s="119">
        <v>0</v>
      </c>
      <c r="AV116" s="119">
        <v>0</v>
      </c>
      <c r="AW116" s="119">
        <v>0</v>
      </c>
      <c r="AX116" s="119">
        <v>0</v>
      </c>
      <c r="AY116" s="6">
        <v>15.126050420168067</v>
      </c>
      <c r="AZ116" s="6">
        <v>0</v>
      </c>
      <c r="BA116" s="6">
        <v>0</v>
      </c>
      <c r="BB116" s="6">
        <v>6</v>
      </c>
      <c r="BC116" s="6">
        <v>110</v>
      </c>
      <c r="BD116" s="6">
        <v>44</v>
      </c>
      <c r="BE116" s="6">
        <v>0</v>
      </c>
      <c r="BF116" s="6">
        <v>0</v>
      </c>
      <c r="BG116" s="6">
        <v>58</v>
      </c>
      <c r="BH116" s="6">
        <v>32.584269662921351</v>
      </c>
      <c r="BI116" s="6">
        <v>54</v>
      </c>
      <c r="BJ116" s="6">
        <v>72.972972972972968</v>
      </c>
      <c r="BK116" s="6">
        <v>165</v>
      </c>
    </row>
    <row r="117" spans="1:63" x14ac:dyDescent="0.35">
      <c r="A117" s="27">
        <v>111</v>
      </c>
      <c r="C117" s="17" t="s">
        <v>137</v>
      </c>
      <c r="D117" s="15">
        <v>2202</v>
      </c>
      <c r="E117" s="18">
        <v>10</v>
      </c>
      <c r="F117" s="18">
        <v>50</v>
      </c>
      <c r="G117" s="18">
        <v>160</v>
      </c>
      <c r="H117" s="18">
        <v>1609</v>
      </c>
      <c r="I117" s="18">
        <v>380</v>
      </c>
      <c r="J117" s="19">
        <v>55.495004541326068</v>
      </c>
      <c r="K117" s="19">
        <v>85</v>
      </c>
      <c r="L117" s="19">
        <v>9.5398428731762053</v>
      </c>
      <c r="M117" s="18">
        <v>4</v>
      </c>
      <c r="N117" s="19">
        <v>5.7971014492753623</v>
      </c>
      <c r="O117" s="19">
        <v>141</v>
      </c>
      <c r="P117" s="19">
        <v>84.39716312056737</v>
      </c>
      <c r="Q117" s="19">
        <v>20.454545454545457</v>
      </c>
      <c r="R117" s="18">
        <v>0</v>
      </c>
      <c r="S117" s="19">
        <v>0</v>
      </c>
      <c r="T117" s="18">
        <v>10</v>
      </c>
      <c r="U117" s="19">
        <v>18.518518518518519</v>
      </c>
      <c r="V117" s="18">
        <v>6</v>
      </c>
      <c r="W117" s="19">
        <v>13.636363636363635</v>
      </c>
      <c r="X117" s="18">
        <v>16</v>
      </c>
      <c r="Y117" s="19">
        <v>16.494845360824741</v>
      </c>
      <c r="Z117" s="19">
        <v>21.491782553729458</v>
      </c>
      <c r="AA117" s="19">
        <v>46.776232616940582</v>
      </c>
      <c r="AB117" s="18">
        <v>91</v>
      </c>
      <c r="AC117" s="19">
        <v>7.6278290025146687</v>
      </c>
      <c r="AD117" s="19">
        <v>73.926380368098151</v>
      </c>
      <c r="AE117" s="19">
        <v>59.110629067245121</v>
      </c>
      <c r="AF117" s="19">
        <v>50.898203592814376</v>
      </c>
      <c r="AG117" s="19">
        <v>66.785714285714278</v>
      </c>
      <c r="AH117" s="19">
        <v>40.39179104477612</v>
      </c>
      <c r="AI117" s="19">
        <v>27.985074626865668</v>
      </c>
      <c r="AJ117" s="3">
        <v>448.06629834254142</v>
      </c>
      <c r="AK117" s="6">
        <v>380</v>
      </c>
      <c r="AL117" s="6">
        <v>137</v>
      </c>
      <c r="AM117" s="6">
        <v>0</v>
      </c>
      <c r="AN117" s="6">
        <v>7</v>
      </c>
      <c r="AO117" s="6">
        <v>0</v>
      </c>
      <c r="AP117" s="6">
        <v>11</v>
      </c>
      <c r="AQ117" s="6">
        <v>1624</v>
      </c>
      <c r="AR117" s="6">
        <v>256</v>
      </c>
      <c r="AS117" s="6">
        <v>11.625794732061761</v>
      </c>
      <c r="AT117" s="119">
        <v>0</v>
      </c>
      <c r="AU117" s="119">
        <v>0</v>
      </c>
      <c r="AV117" s="119">
        <v>0</v>
      </c>
      <c r="AW117" s="119">
        <v>0</v>
      </c>
      <c r="AX117" s="119">
        <v>0</v>
      </c>
      <c r="AY117" s="6">
        <v>13.634248487668682</v>
      </c>
      <c r="AZ117" s="6">
        <v>0</v>
      </c>
      <c r="BA117" s="6">
        <v>0</v>
      </c>
      <c r="BB117" s="6">
        <v>30</v>
      </c>
      <c r="BC117" s="6">
        <v>1025</v>
      </c>
      <c r="BD117" s="6">
        <v>46.697038724373577</v>
      </c>
      <c r="BE117" s="6">
        <v>17</v>
      </c>
      <c r="BF117" s="6">
        <v>10.625</v>
      </c>
      <c r="BG117" s="6">
        <v>699</v>
      </c>
      <c r="BH117" s="6">
        <v>39.648326715825299</v>
      </c>
      <c r="BI117" s="6">
        <v>311</v>
      </c>
      <c r="BJ117" s="6">
        <v>82.275132275132279</v>
      </c>
      <c r="BK117" s="6">
        <v>1609</v>
      </c>
    </row>
    <row r="118" spans="1:63" x14ac:dyDescent="0.35">
      <c r="A118" s="27">
        <v>112</v>
      </c>
      <c r="C118" s="17" t="s">
        <v>2</v>
      </c>
      <c r="D118" s="15">
        <v>96</v>
      </c>
      <c r="E118" s="18">
        <v>0</v>
      </c>
      <c r="F118" s="18">
        <v>3</v>
      </c>
      <c r="G118" s="18">
        <v>16</v>
      </c>
      <c r="H118" s="18">
        <v>77</v>
      </c>
      <c r="I118" s="18">
        <v>0</v>
      </c>
      <c r="J118" s="19">
        <v>44.791666666666671</v>
      </c>
      <c r="K118" s="19">
        <v>0</v>
      </c>
      <c r="L118" s="19">
        <v>0</v>
      </c>
      <c r="M118" s="18">
        <v>3</v>
      </c>
      <c r="N118" s="19">
        <v>50</v>
      </c>
      <c r="O118" s="19">
        <v>3</v>
      </c>
      <c r="P118" s="19">
        <v>100</v>
      </c>
      <c r="Q118" s="19">
        <v>0</v>
      </c>
      <c r="R118" s="18">
        <v>0</v>
      </c>
      <c r="S118" s="19">
        <v>0</v>
      </c>
      <c r="T118" s="18">
        <v>0</v>
      </c>
      <c r="U118" s="19">
        <v>0</v>
      </c>
      <c r="V118" s="18">
        <v>0</v>
      </c>
      <c r="W118" s="19">
        <v>0</v>
      </c>
      <c r="X118" s="18">
        <v>0</v>
      </c>
      <c r="Y118" s="19">
        <v>0</v>
      </c>
      <c r="Z118" s="19">
        <v>9.67741935483871</v>
      </c>
      <c r="AA118" s="19">
        <v>0</v>
      </c>
      <c r="AB118" s="18">
        <v>4</v>
      </c>
      <c r="AC118" s="19">
        <v>6.666666666666667</v>
      </c>
      <c r="AD118" s="19">
        <v>81.395348837209298</v>
      </c>
      <c r="AE118" s="19">
        <v>48.571428571428569</v>
      </c>
      <c r="AF118" s="19">
        <v>0</v>
      </c>
      <c r="AG118" s="19">
        <v>64.788732394366207</v>
      </c>
      <c r="AH118" s="19">
        <v>83.333333333333343</v>
      </c>
      <c r="AI118" s="19">
        <v>5.5555555555555554</v>
      </c>
      <c r="AJ118" s="3">
        <v>616.66666666666663</v>
      </c>
      <c r="AK118" s="6">
        <v>0</v>
      </c>
      <c r="AL118" s="6">
        <v>69</v>
      </c>
      <c r="AM118" s="6">
        <v>0</v>
      </c>
      <c r="AN118" s="6">
        <v>0</v>
      </c>
      <c r="AO118" s="6">
        <v>0</v>
      </c>
      <c r="AP118" s="6">
        <v>0</v>
      </c>
      <c r="AQ118" s="6">
        <v>16</v>
      </c>
      <c r="AR118" s="6">
        <v>3</v>
      </c>
      <c r="AS118" s="6">
        <v>3.125</v>
      </c>
      <c r="AT118" s="119">
        <v>0</v>
      </c>
      <c r="AU118" s="119">
        <v>0</v>
      </c>
      <c r="AV118" s="119">
        <v>0</v>
      </c>
      <c r="AW118" s="119">
        <v>0</v>
      </c>
      <c r="AX118" s="119">
        <v>0</v>
      </c>
      <c r="AY118" s="6">
        <v>85.057471264367805</v>
      </c>
      <c r="AZ118" s="6">
        <v>0</v>
      </c>
      <c r="BA118" s="6">
        <v>0</v>
      </c>
      <c r="BB118" s="6">
        <v>0</v>
      </c>
      <c r="BC118" s="6">
        <v>3</v>
      </c>
      <c r="BD118" s="6">
        <v>3.225806451612903</v>
      </c>
      <c r="BE118" s="6">
        <v>0</v>
      </c>
      <c r="BF118" s="6">
        <v>0</v>
      </c>
      <c r="BG118" s="6">
        <v>3</v>
      </c>
      <c r="BH118" s="6">
        <v>3.225806451612903</v>
      </c>
      <c r="BI118" s="6">
        <v>0</v>
      </c>
      <c r="BJ118" s="6">
        <v>0</v>
      </c>
      <c r="BK118" s="6">
        <v>77</v>
      </c>
    </row>
    <row r="119" spans="1:63" x14ac:dyDescent="0.35">
      <c r="A119" s="27">
        <v>113</v>
      </c>
      <c r="C119" s="17" t="s">
        <v>6</v>
      </c>
      <c r="D119" s="15">
        <v>2035</v>
      </c>
      <c r="E119" s="18">
        <v>0</v>
      </c>
      <c r="F119" s="18">
        <v>6</v>
      </c>
      <c r="G119" s="18">
        <v>6</v>
      </c>
      <c r="H119" s="18">
        <v>731</v>
      </c>
      <c r="I119" s="18">
        <v>1294</v>
      </c>
      <c r="J119" s="19">
        <v>52.383292383292378</v>
      </c>
      <c r="K119" s="19">
        <v>13</v>
      </c>
      <c r="L119" s="19">
        <v>11.504424778761061</v>
      </c>
      <c r="M119" s="18">
        <v>0</v>
      </c>
      <c r="N119" s="19">
        <v>0</v>
      </c>
      <c r="O119" s="19">
        <v>157</v>
      </c>
      <c r="P119" s="19">
        <v>82.802547770700642</v>
      </c>
      <c r="Q119" s="19">
        <v>30.434782608695656</v>
      </c>
      <c r="R119" s="18">
        <v>0</v>
      </c>
      <c r="S119" s="19">
        <v>0</v>
      </c>
      <c r="T119" s="18">
        <v>0</v>
      </c>
      <c r="U119" s="19">
        <v>0</v>
      </c>
      <c r="V119" s="18">
        <v>0</v>
      </c>
      <c r="W119" s="19">
        <v>0</v>
      </c>
      <c r="X119" s="18">
        <v>0</v>
      </c>
      <c r="Y119" s="19">
        <v>0</v>
      </c>
      <c r="Z119" s="19">
        <v>40.776699029126213</v>
      </c>
      <c r="AA119" s="19">
        <v>35.922330097087382</v>
      </c>
      <c r="AB119" s="18">
        <v>27</v>
      </c>
      <c r="AC119" s="19">
        <v>5.443548387096774</v>
      </c>
      <c r="AD119" s="19">
        <v>71.621621621621628</v>
      </c>
      <c r="AE119" s="19">
        <v>55.142857142857139</v>
      </c>
      <c r="AF119" s="19">
        <v>0</v>
      </c>
      <c r="AG119" s="19">
        <v>64.225352112676063</v>
      </c>
      <c r="AH119" s="19">
        <v>44.61538461538462</v>
      </c>
      <c r="AI119" s="19">
        <v>25.054945054945055</v>
      </c>
      <c r="AJ119" s="3">
        <v>244.82288828337875</v>
      </c>
      <c r="AK119" s="6">
        <v>0</v>
      </c>
      <c r="AL119" s="6">
        <v>1919</v>
      </c>
      <c r="AM119" s="6">
        <v>0</v>
      </c>
      <c r="AN119" s="6">
        <v>9</v>
      </c>
      <c r="AO119" s="6">
        <v>0</v>
      </c>
      <c r="AP119" s="6">
        <v>3</v>
      </c>
      <c r="AQ119" s="6">
        <v>84</v>
      </c>
      <c r="AR119" s="6">
        <v>3</v>
      </c>
      <c r="AS119" s="6">
        <v>0.14742014742014742</v>
      </c>
      <c r="AT119" s="119">
        <v>0</v>
      </c>
      <c r="AU119" s="119">
        <v>0</v>
      </c>
      <c r="AV119" s="119">
        <v>0</v>
      </c>
      <c r="AW119" s="119">
        <v>0</v>
      </c>
      <c r="AX119" s="119">
        <v>0</v>
      </c>
      <c r="AY119" s="6">
        <v>8.2597402597402603</v>
      </c>
      <c r="AZ119" s="6">
        <v>3</v>
      </c>
      <c r="BA119" s="6">
        <v>2.8846153846153846</v>
      </c>
      <c r="BB119" s="6">
        <v>309</v>
      </c>
      <c r="BC119" s="6">
        <v>458</v>
      </c>
      <c r="BD119" s="6">
        <v>22.673267326732674</v>
      </c>
      <c r="BE119" s="6">
        <v>0</v>
      </c>
      <c r="BF119" s="6">
        <v>0</v>
      </c>
      <c r="BG119" s="6">
        <v>44</v>
      </c>
      <c r="BH119" s="6">
        <v>5.9863945578231288</v>
      </c>
      <c r="BI119" s="6">
        <v>416</v>
      </c>
      <c r="BJ119" s="6">
        <v>32.5</v>
      </c>
      <c r="BK119" s="6">
        <v>731</v>
      </c>
    </row>
    <row r="120" spans="1:63" x14ac:dyDescent="0.35">
      <c r="A120" s="27">
        <v>114</v>
      </c>
      <c r="C120" s="17" t="s">
        <v>10</v>
      </c>
      <c r="D120" s="15">
        <v>924</v>
      </c>
      <c r="E120" s="18">
        <v>15</v>
      </c>
      <c r="F120" s="18">
        <v>49</v>
      </c>
      <c r="G120" s="18">
        <v>83</v>
      </c>
      <c r="H120" s="18">
        <v>410</v>
      </c>
      <c r="I120" s="18">
        <v>379</v>
      </c>
      <c r="J120" s="19">
        <v>50.324675324675326</v>
      </c>
      <c r="K120" s="19">
        <v>19</v>
      </c>
      <c r="L120" s="19">
        <v>12.258064516129032</v>
      </c>
      <c r="M120" s="18">
        <v>0</v>
      </c>
      <c r="N120" s="19">
        <v>0</v>
      </c>
      <c r="O120" s="19">
        <v>62</v>
      </c>
      <c r="P120" s="19">
        <v>72.58064516129032</v>
      </c>
      <c r="Q120" s="19">
        <v>21.917808219178081</v>
      </c>
      <c r="R120" s="18">
        <v>0</v>
      </c>
      <c r="S120" s="19">
        <v>0</v>
      </c>
      <c r="T120" s="18">
        <v>0</v>
      </c>
      <c r="U120" s="19">
        <v>0</v>
      </c>
      <c r="V120" s="18">
        <v>0</v>
      </c>
      <c r="W120" s="19">
        <v>0</v>
      </c>
      <c r="X120" s="18">
        <v>0</v>
      </c>
      <c r="Y120" s="19">
        <v>0</v>
      </c>
      <c r="Z120" s="19">
        <v>23.4375</v>
      </c>
      <c r="AA120" s="19">
        <v>62.5</v>
      </c>
      <c r="AB120" s="18">
        <v>32</v>
      </c>
      <c r="AC120" s="19">
        <v>9.9378881987577632</v>
      </c>
      <c r="AD120" s="19">
        <v>73.366834170854261</v>
      </c>
      <c r="AE120" s="19">
        <v>51.401869158878498</v>
      </c>
      <c r="AF120" s="19">
        <v>68</v>
      </c>
      <c r="AG120" s="19">
        <v>62.698412698412696</v>
      </c>
      <c r="AH120" s="19">
        <v>24.738675958188153</v>
      </c>
      <c r="AI120" s="19">
        <v>39.024390243902438</v>
      </c>
      <c r="AJ120" s="3">
        <v>315.45454545454544</v>
      </c>
      <c r="AK120" s="6">
        <v>0</v>
      </c>
      <c r="AL120" s="6">
        <v>777</v>
      </c>
      <c r="AM120" s="6">
        <v>0</v>
      </c>
      <c r="AN120" s="6">
        <v>121</v>
      </c>
      <c r="AO120" s="6">
        <v>0</v>
      </c>
      <c r="AP120" s="6">
        <v>0</v>
      </c>
      <c r="AQ120" s="6">
        <v>5</v>
      </c>
      <c r="AR120" s="6">
        <v>50</v>
      </c>
      <c r="AS120" s="6">
        <v>5.4112554112554108</v>
      </c>
      <c r="AT120" s="119">
        <v>0</v>
      </c>
      <c r="AU120" s="119">
        <v>0</v>
      </c>
      <c r="AV120" s="119">
        <v>0</v>
      </c>
      <c r="AW120" s="119">
        <v>0</v>
      </c>
      <c r="AX120" s="119">
        <v>0</v>
      </c>
      <c r="AY120" s="6">
        <v>28.731762065095403</v>
      </c>
      <c r="AZ120" s="6">
        <v>9</v>
      </c>
      <c r="BA120" s="6">
        <v>6.1643835616438354</v>
      </c>
      <c r="BB120" s="6">
        <v>67</v>
      </c>
      <c r="BC120" s="6">
        <v>119</v>
      </c>
      <c r="BD120" s="6">
        <v>13.048245614035087</v>
      </c>
      <c r="BE120" s="6">
        <v>0</v>
      </c>
      <c r="BF120" s="6">
        <v>0</v>
      </c>
      <c r="BG120" s="6">
        <v>29</v>
      </c>
      <c r="BH120" s="6">
        <v>5.9548254620123204</v>
      </c>
      <c r="BI120" s="6">
        <v>78</v>
      </c>
      <c r="BJ120" s="6">
        <v>20.91152815013405</v>
      </c>
      <c r="BK120" s="6">
        <v>410</v>
      </c>
    </row>
    <row r="121" spans="1:63" x14ac:dyDescent="0.35">
      <c r="A121" s="27">
        <v>115</v>
      </c>
      <c r="C121" s="17" t="s">
        <v>272</v>
      </c>
      <c r="D121" s="15">
        <v>1001</v>
      </c>
      <c r="E121" s="18">
        <v>12</v>
      </c>
      <c r="F121" s="18">
        <v>52</v>
      </c>
      <c r="G121" s="18">
        <v>107</v>
      </c>
      <c r="H121" s="18">
        <v>812</v>
      </c>
      <c r="I121" s="18">
        <v>30</v>
      </c>
      <c r="J121" s="19">
        <v>50.849150849150845</v>
      </c>
      <c r="K121" s="19">
        <v>105</v>
      </c>
      <c r="L121" s="19">
        <v>22.58064516129032</v>
      </c>
      <c r="M121" s="18">
        <v>4</v>
      </c>
      <c r="N121" s="19">
        <v>6.7796610169491522</v>
      </c>
      <c r="O121" s="19">
        <v>111</v>
      </c>
      <c r="P121" s="19">
        <v>86.486486486486484</v>
      </c>
      <c r="Q121" s="19">
        <v>22.916666666666664</v>
      </c>
      <c r="R121" s="18">
        <v>16</v>
      </c>
      <c r="S121" s="19">
        <v>28.07017543859649</v>
      </c>
      <c r="T121" s="18">
        <v>3</v>
      </c>
      <c r="U121" s="19">
        <v>15</v>
      </c>
      <c r="V121" s="18">
        <v>3</v>
      </c>
      <c r="W121" s="19">
        <v>11.538461538461538</v>
      </c>
      <c r="X121" s="18">
        <v>6</v>
      </c>
      <c r="Y121" s="19">
        <v>11.320754716981133</v>
      </c>
      <c r="Z121" s="19">
        <v>33.582089552238806</v>
      </c>
      <c r="AA121" s="19">
        <v>20.64676616915423</v>
      </c>
      <c r="AB121" s="18">
        <v>87</v>
      </c>
      <c r="AC121" s="19">
        <v>13.636363636363635</v>
      </c>
      <c r="AD121" s="19">
        <v>75.696202531645568</v>
      </c>
      <c r="AE121" s="19">
        <v>49.748743718592962</v>
      </c>
      <c r="AF121" s="19">
        <v>52.272727272727273</v>
      </c>
      <c r="AG121" s="19">
        <v>63.453237410071935</v>
      </c>
      <c r="AH121" s="19">
        <v>56.022944550669216</v>
      </c>
      <c r="AI121" s="19">
        <v>11.281070745697896</v>
      </c>
      <c r="AJ121" s="3">
        <v>491.0526315789474</v>
      </c>
      <c r="AK121" s="6">
        <v>0</v>
      </c>
      <c r="AL121" s="6">
        <v>774</v>
      </c>
      <c r="AM121" s="6">
        <v>0</v>
      </c>
      <c r="AN121" s="6">
        <v>183</v>
      </c>
      <c r="AO121" s="6">
        <v>0</v>
      </c>
      <c r="AP121" s="6">
        <v>0</v>
      </c>
      <c r="AQ121" s="6">
        <v>9</v>
      </c>
      <c r="AR121" s="6">
        <v>146</v>
      </c>
      <c r="AS121" s="6">
        <v>14.585414585414586</v>
      </c>
      <c r="AT121" s="119">
        <v>0</v>
      </c>
      <c r="AU121" s="119">
        <v>0</v>
      </c>
      <c r="AV121" s="119">
        <v>0</v>
      </c>
      <c r="AW121" s="119">
        <v>0</v>
      </c>
      <c r="AX121" s="119">
        <v>0</v>
      </c>
      <c r="AY121" s="6">
        <v>60.878661087866107</v>
      </c>
      <c r="AZ121" s="6">
        <v>7</v>
      </c>
      <c r="BA121" s="6">
        <v>1.6786570743405276</v>
      </c>
      <c r="BB121" s="6">
        <v>0</v>
      </c>
      <c r="BC121" s="6">
        <v>141</v>
      </c>
      <c r="BD121" s="6">
        <v>14.185110663983904</v>
      </c>
      <c r="BE121" s="6">
        <v>10</v>
      </c>
      <c r="BF121" s="6">
        <v>9.8039215686274517</v>
      </c>
      <c r="BG121" s="6">
        <v>124</v>
      </c>
      <c r="BH121" s="6">
        <v>13.537117903930133</v>
      </c>
      <c r="BI121" s="6">
        <v>13</v>
      </c>
      <c r="BJ121" s="6">
        <v>48.148148148148145</v>
      </c>
      <c r="BK121" s="6">
        <v>812</v>
      </c>
    </row>
    <row r="122" spans="1:63" x14ac:dyDescent="0.35">
      <c r="A122" s="27">
        <v>116</v>
      </c>
      <c r="C122" s="17" t="s">
        <v>1</v>
      </c>
      <c r="D122" s="15">
        <v>614</v>
      </c>
      <c r="E122" s="18">
        <v>0</v>
      </c>
      <c r="F122" s="18">
        <v>22</v>
      </c>
      <c r="G122" s="18">
        <v>38</v>
      </c>
      <c r="H122" s="18">
        <v>431</v>
      </c>
      <c r="I122" s="18">
        <v>123</v>
      </c>
      <c r="J122" s="19">
        <v>53.257328990228018</v>
      </c>
      <c r="K122" s="19">
        <v>19</v>
      </c>
      <c r="L122" s="19">
        <v>9.5</v>
      </c>
      <c r="M122" s="18">
        <v>0</v>
      </c>
      <c r="N122" s="19">
        <v>0</v>
      </c>
      <c r="O122" s="19">
        <v>44</v>
      </c>
      <c r="P122" s="19">
        <v>84.090909090909093</v>
      </c>
      <c r="Q122" s="19">
        <v>13.043478260869565</v>
      </c>
      <c r="R122" s="18">
        <v>0</v>
      </c>
      <c r="S122" s="19">
        <v>0</v>
      </c>
      <c r="T122" s="18">
        <v>0</v>
      </c>
      <c r="U122" s="19">
        <v>0</v>
      </c>
      <c r="V122" s="18">
        <v>3</v>
      </c>
      <c r="W122" s="19">
        <v>33.333333333333329</v>
      </c>
      <c r="X122" s="18">
        <v>3</v>
      </c>
      <c r="Y122" s="19">
        <v>13.636363636363635</v>
      </c>
      <c r="Z122" s="19">
        <v>40.935672514619881</v>
      </c>
      <c r="AA122" s="19">
        <v>26.315789473684209</v>
      </c>
      <c r="AB122" s="18">
        <v>22</v>
      </c>
      <c r="AC122" s="19">
        <v>6.5476190476190483</v>
      </c>
      <c r="AD122" s="19">
        <v>75.647668393782382</v>
      </c>
      <c r="AE122" s="19">
        <v>66.666666666666657</v>
      </c>
      <c r="AF122" s="19">
        <v>76.470588235294116</v>
      </c>
      <c r="AG122" s="19">
        <v>69.060773480662988</v>
      </c>
      <c r="AH122" s="19">
        <v>41.311475409836071</v>
      </c>
      <c r="AI122" s="19">
        <v>25.901639344262296</v>
      </c>
      <c r="AJ122" s="3">
        <v>630.74324324324323</v>
      </c>
      <c r="AK122" s="6">
        <v>0</v>
      </c>
      <c r="AL122" s="6">
        <v>190</v>
      </c>
      <c r="AM122" s="6">
        <v>280</v>
      </c>
      <c r="AN122" s="6">
        <v>78</v>
      </c>
      <c r="AO122" s="6">
        <v>0</v>
      </c>
      <c r="AP122" s="6">
        <v>7</v>
      </c>
      <c r="AQ122" s="6">
        <v>45</v>
      </c>
      <c r="AR122" s="6">
        <v>82</v>
      </c>
      <c r="AS122" s="6">
        <v>13.355048859934854</v>
      </c>
      <c r="AT122" s="119">
        <v>0</v>
      </c>
      <c r="AU122" s="119">
        <v>0</v>
      </c>
      <c r="AV122" s="119">
        <v>0</v>
      </c>
      <c r="AW122" s="119">
        <v>0</v>
      </c>
      <c r="AX122" s="119">
        <v>0</v>
      </c>
      <c r="AY122" s="6">
        <v>39.159663865546221</v>
      </c>
      <c r="AZ122" s="6">
        <v>3</v>
      </c>
      <c r="BA122" s="6">
        <v>1.6304347826086956</v>
      </c>
      <c r="BB122" s="6">
        <v>16</v>
      </c>
      <c r="BC122" s="6">
        <v>28</v>
      </c>
      <c r="BD122" s="6">
        <v>4.6128500823723231</v>
      </c>
      <c r="BE122" s="6">
        <v>0</v>
      </c>
      <c r="BF122" s="6">
        <v>0</v>
      </c>
      <c r="BG122" s="6">
        <v>11</v>
      </c>
      <c r="BH122" s="6">
        <v>2.3758099352051838</v>
      </c>
      <c r="BI122" s="6">
        <v>18</v>
      </c>
      <c r="BJ122" s="6">
        <v>14.634146341463413</v>
      </c>
      <c r="BK122" s="6">
        <v>431</v>
      </c>
    </row>
    <row r="123" spans="1:63" x14ac:dyDescent="0.35">
      <c r="A123" s="27">
        <v>117</v>
      </c>
      <c r="C123" s="17" t="s">
        <v>7</v>
      </c>
      <c r="D123" s="15">
        <v>2031</v>
      </c>
      <c r="E123" s="18">
        <v>0</v>
      </c>
      <c r="F123" s="18">
        <v>22</v>
      </c>
      <c r="G123" s="18">
        <v>27</v>
      </c>
      <c r="H123" s="18">
        <v>455</v>
      </c>
      <c r="I123" s="18">
        <v>1523</v>
      </c>
      <c r="J123" s="19">
        <v>53.225012309207287</v>
      </c>
      <c r="K123" s="19">
        <v>6</v>
      </c>
      <c r="L123" s="19">
        <v>7.1428571428571423</v>
      </c>
      <c r="M123" s="18">
        <v>0</v>
      </c>
      <c r="N123" s="19">
        <v>0</v>
      </c>
      <c r="O123" s="19">
        <v>149</v>
      </c>
      <c r="P123" s="19">
        <v>79.865771812080538</v>
      </c>
      <c r="Q123" s="19">
        <v>31.137724550898206</v>
      </c>
      <c r="R123" s="18">
        <v>0</v>
      </c>
      <c r="S123" s="19">
        <v>0</v>
      </c>
      <c r="T123" s="18">
        <v>0</v>
      </c>
      <c r="U123" s="19">
        <v>0</v>
      </c>
      <c r="V123" s="18">
        <v>0</v>
      </c>
      <c r="W123" s="19">
        <v>0</v>
      </c>
      <c r="X123" s="18">
        <v>0</v>
      </c>
      <c r="Y123" s="19">
        <v>0</v>
      </c>
      <c r="Z123" s="19">
        <v>37.096774193548384</v>
      </c>
      <c r="AA123" s="19">
        <v>17.741935483870968</v>
      </c>
      <c r="AB123" s="18">
        <v>18</v>
      </c>
      <c r="AC123" s="19">
        <v>5.6426332288401255</v>
      </c>
      <c r="AD123" s="19">
        <v>70.161290322580655</v>
      </c>
      <c r="AE123" s="19">
        <v>53.181818181818187</v>
      </c>
      <c r="AF123" s="19">
        <v>100</v>
      </c>
      <c r="AG123" s="19">
        <v>62.946428571428569</v>
      </c>
      <c r="AH123" s="19">
        <v>42.708333333333329</v>
      </c>
      <c r="AI123" s="19">
        <v>22.222222222222221</v>
      </c>
      <c r="AJ123" s="3">
        <v>204.64547677261615</v>
      </c>
      <c r="AK123" s="6">
        <v>0</v>
      </c>
      <c r="AL123" s="6">
        <v>1947</v>
      </c>
      <c r="AM123" s="6">
        <v>0</v>
      </c>
      <c r="AN123" s="6">
        <v>8</v>
      </c>
      <c r="AO123" s="6">
        <v>0</v>
      </c>
      <c r="AP123" s="6">
        <v>0</v>
      </c>
      <c r="AQ123" s="6">
        <v>52</v>
      </c>
      <c r="AR123" s="6">
        <v>16</v>
      </c>
      <c r="AS123" s="6">
        <v>0.7877892663712458</v>
      </c>
      <c r="AT123" s="119">
        <v>0</v>
      </c>
      <c r="AU123" s="119">
        <v>0</v>
      </c>
      <c r="AV123" s="119">
        <v>0</v>
      </c>
      <c r="AW123" s="119">
        <v>0</v>
      </c>
      <c r="AX123" s="119">
        <v>0</v>
      </c>
      <c r="AY123" s="6">
        <v>10.826359832635983</v>
      </c>
      <c r="AZ123" s="6">
        <v>3</v>
      </c>
      <c r="BA123" s="6">
        <v>4.225352112676056</v>
      </c>
      <c r="BB123" s="6">
        <v>281</v>
      </c>
      <c r="BC123" s="6">
        <v>653</v>
      </c>
      <c r="BD123" s="6">
        <v>32.246913580246911</v>
      </c>
      <c r="BE123" s="6">
        <v>0</v>
      </c>
      <c r="BF123" s="6">
        <v>0</v>
      </c>
      <c r="BG123" s="6">
        <v>31</v>
      </c>
      <c r="BH123" s="6">
        <v>6.4049586776859497</v>
      </c>
      <c r="BI123" s="6">
        <v>616</v>
      </c>
      <c r="BJ123" s="6">
        <v>40.526315789473685</v>
      </c>
      <c r="BK123" s="6">
        <v>455</v>
      </c>
    </row>
    <row r="124" spans="1:63" x14ac:dyDescent="0.35">
      <c r="A124" s="27">
        <v>118</v>
      </c>
      <c r="C124" s="17" t="s">
        <v>273</v>
      </c>
      <c r="D124" s="15">
        <v>538</v>
      </c>
      <c r="E124" s="18">
        <v>3</v>
      </c>
      <c r="F124" s="18">
        <v>13</v>
      </c>
      <c r="G124" s="18">
        <v>23</v>
      </c>
      <c r="H124" s="18">
        <v>430</v>
      </c>
      <c r="I124" s="18">
        <v>72</v>
      </c>
      <c r="J124" s="19">
        <v>52.416356877323423</v>
      </c>
      <c r="K124" s="19">
        <v>37</v>
      </c>
      <c r="L124" s="19">
        <v>11.384615384615385</v>
      </c>
      <c r="M124" s="18">
        <v>0</v>
      </c>
      <c r="N124" s="19">
        <v>0</v>
      </c>
      <c r="O124" s="19">
        <v>29</v>
      </c>
      <c r="P124" s="19">
        <v>79.310344827586206</v>
      </c>
      <c r="Q124" s="19">
        <v>67.850098619329387</v>
      </c>
      <c r="R124" s="18">
        <v>0</v>
      </c>
      <c r="S124" s="19">
        <v>0</v>
      </c>
      <c r="T124" s="18">
        <v>0</v>
      </c>
      <c r="U124" s="19">
        <v>0</v>
      </c>
      <c r="V124" s="18">
        <v>0</v>
      </c>
      <c r="W124" s="19">
        <v>0</v>
      </c>
      <c r="X124" s="18">
        <v>0</v>
      </c>
      <c r="Y124" s="19">
        <v>0</v>
      </c>
      <c r="Z124" s="19">
        <v>25.732899022801302</v>
      </c>
      <c r="AA124" s="19">
        <v>48.859934853420192</v>
      </c>
      <c r="AB124" s="18">
        <v>22</v>
      </c>
      <c r="AC124" s="19">
        <v>6.0606060606060606</v>
      </c>
      <c r="AD124" s="19">
        <v>80.861244019138752</v>
      </c>
      <c r="AE124" s="19">
        <v>70.535714285714292</v>
      </c>
      <c r="AF124" s="19">
        <v>50</v>
      </c>
      <c r="AG124" s="19">
        <v>75.961538461538453</v>
      </c>
      <c r="AH124" s="19">
        <v>24.307692307692307</v>
      </c>
      <c r="AI124" s="19">
        <v>40.92307692307692</v>
      </c>
      <c r="AJ124" s="3">
        <v>738.23529411764707</v>
      </c>
      <c r="AK124" s="6">
        <v>134</v>
      </c>
      <c r="AL124" s="6">
        <v>100</v>
      </c>
      <c r="AM124" s="6">
        <v>4</v>
      </c>
      <c r="AN124" s="6">
        <v>0</v>
      </c>
      <c r="AO124" s="6">
        <v>0</v>
      </c>
      <c r="AP124" s="6">
        <v>4</v>
      </c>
      <c r="AQ124" s="6">
        <v>297</v>
      </c>
      <c r="AR124" s="6">
        <v>25</v>
      </c>
      <c r="AS124" s="6">
        <v>4.6468401486988844</v>
      </c>
      <c r="AT124" s="119">
        <v>0</v>
      </c>
      <c r="AU124" s="119">
        <v>0</v>
      </c>
      <c r="AV124" s="119">
        <v>0</v>
      </c>
      <c r="AW124" s="119">
        <v>0</v>
      </c>
      <c r="AX124" s="119">
        <v>0</v>
      </c>
      <c r="AY124" s="6">
        <v>14.231499051233396</v>
      </c>
      <c r="AZ124" s="6">
        <v>0</v>
      </c>
      <c r="BA124" s="6">
        <v>0</v>
      </c>
      <c r="BB124" s="6">
        <v>6</v>
      </c>
      <c r="BC124" s="6">
        <v>75</v>
      </c>
      <c r="BD124" s="6">
        <v>13.888888888888889</v>
      </c>
      <c r="BE124" s="6">
        <v>0</v>
      </c>
      <c r="BF124" s="6">
        <v>0</v>
      </c>
      <c r="BG124" s="6">
        <v>44</v>
      </c>
      <c r="BH124" s="6">
        <v>9.7130242825607063</v>
      </c>
      <c r="BI124" s="6">
        <v>31</v>
      </c>
      <c r="BJ124" s="6">
        <v>43.055555555555557</v>
      </c>
      <c r="BK124" s="6">
        <v>430</v>
      </c>
    </row>
    <row r="125" spans="1:63" x14ac:dyDescent="0.35">
      <c r="A125" s="27">
        <v>119</v>
      </c>
      <c r="C125" s="17" t="s">
        <v>23</v>
      </c>
      <c r="D125" s="15">
        <v>8209</v>
      </c>
      <c r="E125" s="18">
        <v>122</v>
      </c>
      <c r="F125" s="18">
        <v>379</v>
      </c>
      <c r="G125" s="18">
        <v>1209</v>
      </c>
      <c r="H125" s="18">
        <v>6021</v>
      </c>
      <c r="I125" s="18">
        <v>604</v>
      </c>
      <c r="J125" s="19">
        <v>41.637227433304908</v>
      </c>
      <c r="K125" s="19">
        <v>282</v>
      </c>
      <c r="L125" s="19">
        <v>5.0819967561722832</v>
      </c>
      <c r="M125" s="18">
        <v>14</v>
      </c>
      <c r="N125" s="19">
        <v>3.2407407407407405</v>
      </c>
      <c r="O125" s="19">
        <v>166</v>
      </c>
      <c r="P125" s="19">
        <v>77.108433734939766</v>
      </c>
      <c r="Q125" s="19">
        <v>20</v>
      </c>
      <c r="R125" s="18">
        <v>11</v>
      </c>
      <c r="S125" s="19">
        <v>1.1077542799597182</v>
      </c>
      <c r="T125" s="18">
        <v>39</v>
      </c>
      <c r="U125" s="19">
        <v>6.3934426229508192</v>
      </c>
      <c r="V125" s="18">
        <v>26</v>
      </c>
      <c r="W125" s="19">
        <v>7.0270270270270272</v>
      </c>
      <c r="X125" s="18">
        <v>65</v>
      </c>
      <c r="Y125" s="19">
        <v>6.6258919469928648</v>
      </c>
      <c r="Z125" s="19">
        <v>23.466092572658773</v>
      </c>
      <c r="AA125" s="19">
        <v>61.916038751345539</v>
      </c>
      <c r="AB125" s="18">
        <v>426</v>
      </c>
      <c r="AC125" s="19">
        <v>7.3600552868002769</v>
      </c>
      <c r="AD125" s="19">
        <v>83.438757906843009</v>
      </c>
      <c r="AE125" s="19">
        <v>67.61904761904762</v>
      </c>
      <c r="AF125" s="19">
        <v>71.673108779679737</v>
      </c>
      <c r="AG125" s="19">
        <v>79.413955798361059</v>
      </c>
      <c r="AH125" s="19">
        <v>47.35322425409047</v>
      </c>
      <c r="AI125" s="19">
        <v>23.407122232916265</v>
      </c>
      <c r="AJ125" s="3">
        <v>601.08381502890177</v>
      </c>
      <c r="AK125" s="6">
        <v>23</v>
      </c>
      <c r="AL125" s="6">
        <v>1414</v>
      </c>
      <c r="AM125" s="6">
        <v>3272</v>
      </c>
      <c r="AN125" s="6">
        <v>359</v>
      </c>
      <c r="AO125" s="6">
        <v>3</v>
      </c>
      <c r="AP125" s="6">
        <v>2790</v>
      </c>
      <c r="AQ125" s="6">
        <v>200</v>
      </c>
      <c r="AR125" s="6">
        <v>2961</v>
      </c>
      <c r="AS125" s="6">
        <v>36.070166889998781</v>
      </c>
      <c r="AT125" s="119">
        <v>0</v>
      </c>
      <c r="AU125" s="119">
        <v>0</v>
      </c>
      <c r="AV125" s="119">
        <v>0</v>
      </c>
      <c r="AW125" s="119">
        <v>0</v>
      </c>
      <c r="AX125" s="119">
        <v>0</v>
      </c>
      <c r="AY125" s="6">
        <v>61.966720880770673</v>
      </c>
      <c r="AZ125" s="6">
        <v>24</v>
      </c>
      <c r="BA125" s="6">
        <v>0.50356693243810324</v>
      </c>
      <c r="BB125" s="6">
        <v>75</v>
      </c>
      <c r="BC125" s="6">
        <v>361</v>
      </c>
      <c r="BD125" s="6">
        <v>4.4196865817825666</v>
      </c>
      <c r="BE125" s="6">
        <v>12</v>
      </c>
      <c r="BF125" s="6">
        <v>1.0033444816053512</v>
      </c>
      <c r="BG125" s="6">
        <v>234</v>
      </c>
      <c r="BH125" s="6">
        <v>3.2549728752260401</v>
      </c>
      <c r="BI125" s="6">
        <v>92</v>
      </c>
      <c r="BJ125" s="6">
        <v>15.282392026578073</v>
      </c>
      <c r="BK125" s="6">
        <v>6021</v>
      </c>
    </row>
    <row r="126" spans="1:63" x14ac:dyDescent="0.35">
      <c r="A126" s="27">
        <v>120</v>
      </c>
      <c r="C126" s="17" t="s">
        <v>19</v>
      </c>
      <c r="D126" s="15">
        <v>478</v>
      </c>
      <c r="E126" s="18">
        <v>3</v>
      </c>
      <c r="F126" s="18">
        <v>11</v>
      </c>
      <c r="G126" s="18">
        <v>36</v>
      </c>
      <c r="H126" s="18">
        <v>393</v>
      </c>
      <c r="I126" s="18">
        <v>43</v>
      </c>
      <c r="J126" s="19">
        <v>58.577405857740587</v>
      </c>
      <c r="K126" s="19">
        <v>14</v>
      </c>
      <c r="L126" s="19">
        <v>5.1282051282051277</v>
      </c>
      <c r="M126" s="18">
        <v>5</v>
      </c>
      <c r="N126" s="19">
        <v>33.333333333333329</v>
      </c>
      <c r="O126" s="19">
        <v>16</v>
      </c>
      <c r="P126" s="19">
        <v>81.25</v>
      </c>
      <c r="Q126" s="19">
        <v>30.64516129032258</v>
      </c>
      <c r="R126" s="18">
        <v>0</v>
      </c>
      <c r="S126" s="19">
        <v>0</v>
      </c>
      <c r="T126" s="18">
        <v>0</v>
      </c>
      <c r="U126" s="19">
        <v>0</v>
      </c>
      <c r="V126" s="18">
        <v>0</v>
      </c>
      <c r="W126" s="19">
        <v>0</v>
      </c>
      <c r="X126" s="18">
        <v>0</v>
      </c>
      <c r="Y126" s="19">
        <v>0</v>
      </c>
      <c r="Z126" s="19">
        <v>16.412213740458014</v>
      </c>
      <c r="AA126" s="19">
        <v>61.068702290076338</v>
      </c>
      <c r="AB126" s="18">
        <v>20</v>
      </c>
      <c r="AC126" s="19">
        <v>6.3291139240506329</v>
      </c>
      <c r="AD126" s="19">
        <v>82.716049382716051</v>
      </c>
      <c r="AE126" s="19">
        <v>65.315315315315317</v>
      </c>
      <c r="AF126" s="19">
        <v>41.025641025641022</v>
      </c>
      <c r="AG126" s="19">
        <v>75.287356321839084</v>
      </c>
      <c r="AH126" s="19">
        <v>25.91362126245847</v>
      </c>
      <c r="AI126" s="19">
        <v>37.209302325581397</v>
      </c>
      <c r="AJ126" s="3">
        <v>686.29032258064512</v>
      </c>
      <c r="AK126" s="6">
        <v>73</v>
      </c>
      <c r="AL126" s="6">
        <v>228</v>
      </c>
      <c r="AM126" s="6">
        <v>19</v>
      </c>
      <c r="AN126" s="6">
        <v>78</v>
      </c>
      <c r="AO126" s="6">
        <v>0</v>
      </c>
      <c r="AP126" s="6">
        <v>4</v>
      </c>
      <c r="AQ126" s="6">
        <v>58</v>
      </c>
      <c r="AR126" s="6">
        <v>50</v>
      </c>
      <c r="AS126" s="6">
        <v>10.460251046025103</v>
      </c>
      <c r="AT126" s="119">
        <v>0</v>
      </c>
      <c r="AU126" s="119">
        <v>0</v>
      </c>
      <c r="AV126" s="119">
        <v>0</v>
      </c>
      <c r="AW126" s="119">
        <v>0</v>
      </c>
      <c r="AX126" s="119">
        <v>0</v>
      </c>
      <c r="AY126" s="6">
        <v>24.25531914893617</v>
      </c>
      <c r="AZ126" s="6">
        <v>0</v>
      </c>
      <c r="BA126" s="6">
        <v>0</v>
      </c>
      <c r="BB126" s="6">
        <v>5</v>
      </c>
      <c r="BC126" s="6">
        <v>40</v>
      </c>
      <c r="BD126" s="6">
        <v>8.5287846481876333</v>
      </c>
      <c r="BE126" s="6">
        <v>3</v>
      </c>
      <c r="BF126" s="6">
        <v>8.5714285714285712</v>
      </c>
      <c r="BG126" s="6">
        <v>26</v>
      </c>
      <c r="BH126" s="6">
        <v>6.2052505966587113</v>
      </c>
      <c r="BI126" s="6">
        <v>15</v>
      </c>
      <c r="BJ126" s="6">
        <v>39.473684210526315</v>
      </c>
      <c r="BK126" s="6">
        <v>393</v>
      </c>
    </row>
    <row r="127" spans="1:63" x14ac:dyDescent="0.35">
      <c r="A127" s="27">
        <v>121</v>
      </c>
      <c r="C127" s="17" t="s">
        <v>12</v>
      </c>
      <c r="D127" s="15">
        <v>440</v>
      </c>
      <c r="E127" s="18">
        <v>3</v>
      </c>
      <c r="F127" s="18">
        <v>28</v>
      </c>
      <c r="G127" s="18">
        <v>51</v>
      </c>
      <c r="H127" s="18">
        <v>334</v>
      </c>
      <c r="I127" s="18">
        <v>23</v>
      </c>
      <c r="J127" s="19">
        <v>35</v>
      </c>
      <c r="K127" s="19">
        <v>28</v>
      </c>
      <c r="L127" s="19">
        <v>10.332103321033211</v>
      </c>
      <c r="M127" s="18">
        <v>0</v>
      </c>
      <c r="N127" s="19">
        <v>0</v>
      </c>
      <c r="O127" s="19">
        <v>17</v>
      </c>
      <c r="P127" s="19">
        <v>82.35294117647058</v>
      </c>
      <c r="Q127" s="19">
        <v>65.967153284671525</v>
      </c>
      <c r="R127" s="18">
        <v>5</v>
      </c>
      <c r="S127" s="19">
        <v>18.518518518518519</v>
      </c>
      <c r="T127" s="18">
        <v>4</v>
      </c>
      <c r="U127" s="19">
        <v>30.76923076923077</v>
      </c>
      <c r="V127" s="18">
        <v>4</v>
      </c>
      <c r="W127" s="19">
        <v>50</v>
      </c>
      <c r="X127" s="18">
        <v>8</v>
      </c>
      <c r="Y127" s="19">
        <v>33.333333333333329</v>
      </c>
      <c r="Z127" s="19">
        <v>30</v>
      </c>
      <c r="AA127" s="19">
        <v>19.130434782608695</v>
      </c>
      <c r="AB127" s="18">
        <v>34</v>
      </c>
      <c r="AC127" s="19">
        <v>16.267942583732058</v>
      </c>
      <c r="AD127" s="19">
        <v>57.21153846153846</v>
      </c>
      <c r="AE127" s="19">
        <v>37.142857142857146</v>
      </c>
      <c r="AF127" s="19">
        <v>42.307692307692307</v>
      </c>
      <c r="AG127" s="19">
        <v>51.689189189189186</v>
      </c>
      <c r="AH127" s="19">
        <v>57.738095238095234</v>
      </c>
      <c r="AI127" s="19">
        <v>23.214285714285715</v>
      </c>
      <c r="AJ127" s="3">
        <v>546.42857142857144</v>
      </c>
      <c r="AK127" s="6">
        <v>0</v>
      </c>
      <c r="AL127" s="6">
        <v>122</v>
      </c>
      <c r="AM127" s="6">
        <v>0</v>
      </c>
      <c r="AN127" s="6">
        <v>154</v>
      </c>
      <c r="AO127" s="6">
        <v>0</v>
      </c>
      <c r="AP127" s="6">
        <v>14</v>
      </c>
      <c r="AQ127" s="6">
        <v>125</v>
      </c>
      <c r="AR127" s="6">
        <v>36</v>
      </c>
      <c r="AS127" s="6">
        <v>8.1818181818181817</v>
      </c>
      <c r="AT127" s="119">
        <v>0</v>
      </c>
      <c r="AU127" s="119">
        <v>0</v>
      </c>
      <c r="AV127" s="119">
        <v>0</v>
      </c>
      <c r="AW127" s="119">
        <v>0</v>
      </c>
      <c r="AX127" s="119">
        <v>0</v>
      </c>
      <c r="AY127" s="6">
        <v>65.727699530516432</v>
      </c>
      <c r="AZ127" s="6">
        <v>11</v>
      </c>
      <c r="BA127" s="6">
        <v>4.4534412955465585</v>
      </c>
      <c r="BB127" s="6">
        <v>6</v>
      </c>
      <c r="BC127" s="6">
        <v>100</v>
      </c>
      <c r="BD127" s="6">
        <v>23.094688221709006</v>
      </c>
      <c r="BE127" s="6">
        <v>4</v>
      </c>
      <c r="BF127" s="6">
        <v>8.1632653061224492</v>
      </c>
      <c r="BG127" s="6">
        <v>94</v>
      </c>
      <c r="BH127" s="6">
        <v>24.802110817941951</v>
      </c>
      <c r="BI127" s="6">
        <v>9</v>
      </c>
      <c r="BJ127" s="6">
        <v>45</v>
      </c>
      <c r="BK127" s="6">
        <v>334</v>
      </c>
    </row>
    <row r="128" spans="1:63" x14ac:dyDescent="0.35">
      <c r="A128" s="27">
        <v>122</v>
      </c>
      <c r="C128" s="17" t="s">
        <v>13</v>
      </c>
      <c r="D128" s="15">
        <v>1256</v>
      </c>
      <c r="E128" s="18">
        <v>22</v>
      </c>
      <c r="F128" s="18">
        <v>294</v>
      </c>
      <c r="G128" s="18">
        <v>153</v>
      </c>
      <c r="H128" s="18">
        <v>713</v>
      </c>
      <c r="I128" s="18">
        <v>97</v>
      </c>
      <c r="J128" s="19">
        <v>48.80573248407643</v>
      </c>
      <c r="K128" s="19">
        <v>15</v>
      </c>
      <c r="L128" s="19">
        <v>2.8517110266159698</v>
      </c>
      <c r="M128" s="18">
        <v>3</v>
      </c>
      <c r="N128" s="19">
        <v>4.4776119402985071</v>
      </c>
      <c r="O128" s="19">
        <v>29</v>
      </c>
      <c r="P128" s="19">
        <v>89.65517241379311</v>
      </c>
      <c r="Q128" s="19">
        <v>34</v>
      </c>
      <c r="R128" s="18">
        <v>26</v>
      </c>
      <c r="S128" s="19">
        <v>37.681159420289859</v>
      </c>
      <c r="T128" s="18">
        <v>5</v>
      </c>
      <c r="U128" s="19">
        <v>16.129032258064516</v>
      </c>
      <c r="V128" s="18">
        <v>7</v>
      </c>
      <c r="W128" s="19">
        <v>24.137931034482758</v>
      </c>
      <c r="X128" s="18">
        <v>12</v>
      </c>
      <c r="Y128" s="19">
        <v>21.818181818181817</v>
      </c>
      <c r="Z128" s="19">
        <v>21.460176991150444</v>
      </c>
      <c r="AA128" s="19">
        <v>18.141592920353983</v>
      </c>
      <c r="AB128" s="18">
        <v>56</v>
      </c>
      <c r="AC128" s="19">
        <v>19.649122807017545</v>
      </c>
      <c r="AD128" s="19">
        <v>39.071038251366119</v>
      </c>
      <c r="AE128" s="19">
        <v>17.365269461077844</v>
      </c>
      <c r="AF128" s="19">
        <v>14.782608695652174</v>
      </c>
      <c r="AG128" s="19">
        <v>42.372881355932201</v>
      </c>
      <c r="AH128" s="19">
        <v>61.187214611872143</v>
      </c>
      <c r="AI128" s="19">
        <v>16.43835616438356</v>
      </c>
      <c r="AJ128" s="3">
        <v>165</v>
      </c>
      <c r="AK128" s="6">
        <v>0</v>
      </c>
      <c r="AL128" s="6">
        <v>1145</v>
      </c>
      <c r="AM128" s="6">
        <v>0</v>
      </c>
      <c r="AN128" s="6">
        <v>90</v>
      </c>
      <c r="AO128" s="6">
        <v>0</v>
      </c>
      <c r="AP128" s="6">
        <v>0</v>
      </c>
      <c r="AQ128" s="6">
        <v>12</v>
      </c>
      <c r="AR128" s="6">
        <v>671</v>
      </c>
      <c r="AS128" s="6">
        <v>53.423566878980886</v>
      </c>
      <c r="AT128" s="119">
        <v>0</v>
      </c>
      <c r="AU128" s="119">
        <v>0</v>
      </c>
      <c r="AV128" s="119">
        <v>0</v>
      </c>
      <c r="AW128" s="119">
        <v>0</v>
      </c>
      <c r="AX128" s="119">
        <v>0</v>
      </c>
      <c r="AY128" s="6">
        <v>88.424437299035375</v>
      </c>
      <c r="AZ128" s="6">
        <v>22</v>
      </c>
      <c r="BA128" s="6">
        <v>4.6413502109704643</v>
      </c>
      <c r="BB128" s="6">
        <v>3</v>
      </c>
      <c r="BC128" s="6">
        <v>466</v>
      </c>
      <c r="BD128" s="6">
        <v>37.190742218675176</v>
      </c>
      <c r="BE128" s="6">
        <v>15</v>
      </c>
      <c r="BF128" s="6">
        <v>9.8039215686274517</v>
      </c>
      <c r="BG128" s="6">
        <v>369</v>
      </c>
      <c r="BH128" s="6">
        <v>42.807424593967518</v>
      </c>
      <c r="BI128" s="6">
        <v>73</v>
      </c>
      <c r="BJ128" s="6">
        <v>75.257731958762889</v>
      </c>
      <c r="BK128" s="6">
        <v>713</v>
      </c>
    </row>
    <row r="129" spans="1:63" x14ac:dyDescent="0.35">
      <c r="A129" s="27">
        <v>123</v>
      </c>
      <c r="C129" s="17" t="s">
        <v>4</v>
      </c>
      <c r="D129" s="15">
        <v>2819</v>
      </c>
      <c r="E129" s="18">
        <v>0</v>
      </c>
      <c r="F129" s="18">
        <v>18</v>
      </c>
      <c r="G129" s="18">
        <v>25</v>
      </c>
      <c r="H129" s="18">
        <v>707</v>
      </c>
      <c r="I129" s="18">
        <v>2073</v>
      </c>
      <c r="J129" s="19">
        <v>51.188364668322095</v>
      </c>
      <c r="K129" s="19">
        <v>3</v>
      </c>
      <c r="L129" s="19">
        <v>2.5862068965517242</v>
      </c>
      <c r="M129" s="18">
        <v>0</v>
      </c>
      <c r="N129" s="19">
        <v>0</v>
      </c>
      <c r="O129" s="19">
        <v>184</v>
      </c>
      <c r="P129" s="19">
        <v>76.630434782608688</v>
      </c>
      <c r="Q129" s="19">
        <v>36.363636363636367</v>
      </c>
      <c r="R129" s="18">
        <v>5</v>
      </c>
      <c r="S129" s="19">
        <v>35.714285714285715</v>
      </c>
      <c r="T129" s="18">
        <v>4</v>
      </c>
      <c r="U129" s="19">
        <v>100</v>
      </c>
      <c r="V129" s="18">
        <v>5</v>
      </c>
      <c r="W129" s="19">
        <v>50</v>
      </c>
      <c r="X129" s="18">
        <v>9</v>
      </c>
      <c r="Y129" s="19">
        <v>45</v>
      </c>
      <c r="Z129" s="19">
        <v>34.45378151260504</v>
      </c>
      <c r="AA129" s="19">
        <v>31.092436974789916</v>
      </c>
      <c r="AB129" s="18">
        <v>26</v>
      </c>
      <c r="AC129" s="19">
        <v>5.241935483870968</v>
      </c>
      <c r="AD129" s="19">
        <v>76.010781671159037</v>
      </c>
      <c r="AE129" s="19">
        <v>53.963414634146346</v>
      </c>
      <c r="AF129" s="19">
        <v>62.5</v>
      </c>
      <c r="AG129" s="19">
        <v>66.765578635014833</v>
      </c>
      <c r="AH129" s="19">
        <v>41.394335511982575</v>
      </c>
      <c r="AI129" s="19">
        <v>23.52941176470588</v>
      </c>
      <c r="AJ129" s="3">
        <v>245.55160142348754</v>
      </c>
      <c r="AK129" s="6">
        <v>3</v>
      </c>
      <c r="AL129" s="6">
        <v>2628</v>
      </c>
      <c r="AM129" s="6">
        <v>0</v>
      </c>
      <c r="AN129" s="6">
        <v>7</v>
      </c>
      <c r="AO129" s="6">
        <v>0</v>
      </c>
      <c r="AP129" s="6">
        <v>0</v>
      </c>
      <c r="AQ129" s="6">
        <v>127</v>
      </c>
      <c r="AR129" s="6">
        <v>14</v>
      </c>
      <c r="AS129" s="6">
        <v>0.49663001064207168</v>
      </c>
      <c r="AT129" s="119">
        <v>0</v>
      </c>
      <c r="AU129" s="119">
        <v>0</v>
      </c>
      <c r="AV129" s="119">
        <v>0</v>
      </c>
      <c r="AW129" s="119">
        <v>0</v>
      </c>
      <c r="AX129" s="119">
        <v>0</v>
      </c>
      <c r="AY129" s="6">
        <v>6.9985029940119761</v>
      </c>
      <c r="AZ129" s="6">
        <v>0</v>
      </c>
      <c r="BA129" s="6">
        <v>0</v>
      </c>
      <c r="BB129" s="6">
        <v>477</v>
      </c>
      <c r="BC129" s="6">
        <v>502</v>
      </c>
      <c r="BD129" s="6">
        <v>17.909382804138424</v>
      </c>
      <c r="BE129" s="6">
        <v>0</v>
      </c>
      <c r="BF129" s="6">
        <v>0</v>
      </c>
      <c r="BG129" s="6">
        <v>32</v>
      </c>
      <c r="BH129" s="6">
        <v>4.4077134986225897</v>
      </c>
      <c r="BI129" s="6">
        <v>474</v>
      </c>
      <c r="BJ129" s="6">
        <v>22.976248182258846</v>
      </c>
      <c r="BK129" s="6">
        <v>707</v>
      </c>
    </row>
    <row r="130" spans="1:63" x14ac:dyDescent="0.35">
      <c r="A130" s="27">
        <v>124</v>
      </c>
      <c r="C130" s="17" t="s">
        <v>274</v>
      </c>
      <c r="D130" s="15">
        <v>145</v>
      </c>
      <c r="E130" s="18">
        <v>3</v>
      </c>
      <c r="F130" s="18">
        <v>5</v>
      </c>
      <c r="G130" s="18">
        <v>10</v>
      </c>
      <c r="H130" s="18">
        <v>116</v>
      </c>
      <c r="I130" s="18">
        <v>12</v>
      </c>
      <c r="J130" s="19">
        <v>60.689655172413794</v>
      </c>
      <c r="K130" s="19">
        <v>3</v>
      </c>
      <c r="L130" s="19">
        <v>3.3333333333333335</v>
      </c>
      <c r="M130" s="18">
        <v>0</v>
      </c>
      <c r="N130" s="19">
        <v>0</v>
      </c>
      <c r="O130" s="19">
        <v>6</v>
      </c>
      <c r="P130" s="19">
        <v>100</v>
      </c>
      <c r="Q130" s="19">
        <v>38.732394366197184</v>
      </c>
      <c r="R130" s="18">
        <v>0</v>
      </c>
      <c r="S130" s="19">
        <v>0</v>
      </c>
      <c r="T130" s="18">
        <v>0</v>
      </c>
      <c r="U130" s="19">
        <v>0</v>
      </c>
      <c r="V130" s="18">
        <v>0</v>
      </c>
      <c r="W130" s="19">
        <v>0</v>
      </c>
      <c r="X130" s="18">
        <v>0</v>
      </c>
      <c r="Y130" s="19">
        <v>0</v>
      </c>
      <c r="Z130" s="19">
        <v>23.809523809523807</v>
      </c>
      <c r="AA130" s="19">
        <v>64.285714285714292</v>
      </c>
      <c r="AB130" s="18">
        <v>3</v>
      </c>
      <c r="AC130" s="19">
        <v>3.0612244897959182</v>
      </c>
      <c r="AD130" s="19">
        <v>88.095238095238088</v>
      </c>
      <c r="AE130" s="19">
        <v>65.714285714285708</v>
      </c>
      <c r="AF130" s="19">
        <v>78.571428571428569</v>
      </c>
      <c r="AG130" s="19">
        <v>76.767676767676761</v>
      </c>
      <c r="AH130" s="19">
        <v>30.681818181818183</v>
      </c>
      <c r="AI130" s="19">
        <v>46.590909090909086</v>
      </c>
      <c r="AJ130" s="3">
        <v>532.14285714285711</v>
      </c>
      <c r="AK130" s="6">
        <v>7</v>
      </c>
      <c r="AL130" s="6">
        <v>58</v>
      </c>
      <c r="AM130" s="6">
        <v>0</v>
      </c>
      <c r="AN130" s="6">
        <v>0</v>
      </c>
      <c r="AO130" s="6">
        <v>0</v>
      </c>
      <c r="AP130" s="6">
        <v>0</v>
      </c>
      <c r="AQ130" s="6">
        <v>76</v>
      </c>
      <c r="AR130" s="6">
        <v>22</v>
      </c>
      <c r="AS130" s="6">
        <v>15.172413793103448</v>
      </c>
      <c r="AT130" s="119">
        <v>0</v>
      </c>
      <c r="AU130" s="119">
        <v>0</v>
      </c>
      <c r="AV130" s="119">
        <v>0</v>
      </c>
      <c r="AW130" s="119">
        <v>0</v>
      </c>
      <c r="AX130" s="119">
        <v>0</v>
      </c>
      <c r="AY130" s="6">
        <v>40.298507462686565</v>
      </c>
      <c r="AZ130" s="6">
        <v>0</v>
      </c>
      <c r="BA130" s="6">
        <v>0</v>
      </c>
      <c r="BB130" s="6">
        <v>6</v>
      </c>
      <c r="BC130" s="6">
        <v>18</v>
      </c>
      <c r="BD130" s="6">
        <v>12.413793103448276</v>
      </c>
      <c r="BE130" s="6">
        <v>0</v>
      </c>
      <c r="BF130" s="6">
        <v>0</v>
      </c>
      <c r="BG130" s="6">
        <v>16</v>
      </c>
      <c r="BH130" s="6">
        <v>13.008130081300814</v>
      </c>
      <c r="BI130" s="6">
        <v>4</v>
      </c>
      <c r="BJ130" s="6">
        <v>25</v>
      </c>
      <c r="BK130" s="6">
        <v>116</v>
      </c>
    </row>
    <row r="131" spans="1:63" x14ac:dyDescent="0.35">
      <c r="A131" s="27">
        <v>125</v>
      </c>
      <c r="C131" s="17" t="s">
        <v>15</v>
      </c>
      <c r="D131" s="15">
        <v>795</v>
      </c>
      <c r="E131" s="18">
        <v>12</v>
      </c>
      <c r="F131" s="18">
        <v>23</v>
      </c>
      <c r="G131" s="18">
        <v>21</v>
      </c>
      <c r="H131" s="18">
        <v>552</v>
      </c>
      <c r="I131" s="18">
        <v>197</v>
      </c>
      <c r="J131" s="19">
        <v>49.559748427672957</v>
      </c>
      <c r="K131" s="19">
        <v>30</v>
      </c>
      <c r="L131" s="19">
        <v>15.957446808510639</v>
      </c>
      <c r="M131" s="18">
        <v>0</v>
      </c>
      <c r="N131" s="19">
        <v>0</v>
      </c>
      <c r="O131" s="19">
        <v>70</v>
      </c>
      <c r="P131" s="19">
        <v>82.857142857142861</v>
      </c>
      <c r="Q131" s="19">
        <v>21.428571428571427</v>
      </c>
      <c r="R131" s="18">
        <v>0</v>
      </c>
      <c r="S131" s="19">
        <v>0</v>
      </c>
      <c r="T131" s="18">
        <v>0</v>
      </c>
      <c r="U131" s="19">
        <v>0</v>
      </c>
      <c r="V131" s="18">
        <v>0</v>
      </c>
      <c r="W131" s="19">
        <v>0</v>
      </c>
      <c r="X131" s="18">
        <v>0</v>
      </c>
      <c r="Y131" s="19">
        <v>0</v>
      </c>
      <c r="Z131" s="19">
        <v>25.730994152046783</v>
      </c>
      <c r="AA131" s="19">
        <v>22.807017543859647</v>
      </c>
      <c r="AB131" s="18">
        <v>31</v>
      </c>
      <c r="AC131" s="19">
        <v>10.915492957746478</v>
      </c>
      <c r="AD131" s="19">
        <v>60.852713178294572</v>
      </c>
      <c r="AE131" s="19">
        <v>30.851063829787233</v>
      </c>
      <c r="AF131" s="19">
        <v>42.307692307692307</v>
      </c>
      <c r="AG131" s="19">
        <v>45.344129554655872</v>
      </c>
      <c r="AH131" s="19">
        <v>44.214876033057855</v>
      </c>
      <c r="AI131" s="19">
        <v>29.338842975206614</v>
      </c>
      <c r="AJ131" s="3">
        <v>312.94117647058823</v>
      </c>
      <c r="AK131" s="6">
        <v>0</v>
      </c>
      <c r="AL131" s="6">
        <v>332</v>
      </c>
      <c r="AM131" s="6">
        <v>0</v>
      </c>
      <c r="AN131" s="6">
        <v>385</v>
      </c>
      <c r="AO131" s="6">
        <v>0</v>
      </c>
      <c r="AP131" s="6">
        <v>13</v>
      </c>
      <c r="AQ131" s="6">
        <v>32</v>
      </c>
      <c r="AR131" s="6">
        <v>46</v>
      </c>
      <c r="AS131" s="6">
        <v>5.7861635220125791</v>
      </c>
      <c r="AT131" s="119">
        <v>0</v>
      </c>
      <c r="AU131" s="119">
        <v>0</v>
      </c>
      <c r="AV131" s="119">
        <v>0</v>
      </c>
      <c r="AW131" s="119">
        <v>0</v>
      </c>
      <c r="AX131" s="119">
        <v>0</v>
      </c>
      <c r="AY131" s="6">
        <v>27.864583333333332</v>
      </c>
      <c r="AZ131" s="6">
        <v>14</v>
      </c>
      <c r="BA131" s="6">
        <v>7.7348066298342539</v>
      </c>
      <c r="BB131" s="6">
        <v>21</v>
      </c>
      <c r="BC131" s="6">
        <v>155</v>
      </c>
      <c r="BD131" s="6">
        <v>19.546027742749054</v>
      </c>
      <c r="BE131" s="6">
        <v>0</v>
      </c>
      <c r="BF131" s="6">
        <v>0</v>
      </c>
      <c r="BG131" s="6">
        <v>73</v>
      </c>
      <c r="BH131" s="6">
        <v>12.784588441331</v>
      </c>
      <c r="BI131" s="6">
        <v>76</v>
      </c>
      <c r="BJ131" s="6">
        <v>38.578680203045685</v>
      </c>
      <c r="BK131" s="6">
        <v>552</v>
      </c>
    </row>
    <row r="132" spans="1:63" x14ac:dyDescent="0.35">
      <c r="A132" s="27">
        <v>126</v>
      </c>
      <c r="C132" s="17" t="s">
        <v>134</v>
      </c>
      <c r="D132" s="15">
        <v>1140</v>
      </c>
      <c r="E132" s="18">
        <v>59</v>
      </c>
      <c r="F132" s="18">
        <v>256</v>
      </c>
      <c r="G132" s="18">
        <v>59</v>
      </c>
      <c r="H132" s="18">
        <v>695</v>
      </c>
      <c r="I132" s="18">
        <v>124</v>
      </c>
      <c r="J132" s="19">
        <v>51.84210526315789</v>
      </c>
      <c r="K132" s="19">
        <v>34</v>
      </c>
      <c r="L132" s="19">
        <v>6.6276803118908383</v>
      </c>
      <c r="M132" s="18">
        <v>0</v>
      </c>
      <c r="N132" s="19">
        <v>0</v>
      </c>
      <c r="O132" s="19">
        <v>41</v>
      </c>
      <c r="P132" s="19">
        <v>100</v>
      </c>
      <c r="Q132" s="19">
        <v>44.524843222383019</v>
      </c>
      <c r="R132" s="18">
        <v>0</v>
      </c>
      <c r="S132" s="19">
        <v>0</v>
      </c>
      <c r="T132" s="18">
        <v>0</v>
      </c>
      <c r="U132" s="19">
        <v>0</v>
      </c>
      <c r="V132" s="18">
        <v>0</v>
      </c>
      <c r="W132" s="19">
        <v>0</v>
      </c>
      <c r="X132" s="18">
        <v>0</v>
      </c>
      <c r="Y132" s="19">
        <v>0</v>
      </c>
      <c r="Z132" s="19">
        <v>32.881355932203391</v>
      </c>
      <c r="AA132" s="19">
        <v>21.694915254237287</v>
      </c>
      <c r="AB132" s="18">
        <v>48</v>
      </c>
      <c r="AC132" s="19">
        <v>5.4483541430192961</v>
      </c>
      <c r="AD132" s="19">
        <v>73.757763975155271</v>
      </c>
      <c r="AE132" s="19">
        <v>49.350649350649348</v>
      </c>
      <c r="AF132" s="19">
        <v>62.5</v>
      </c>
      <c r="AG132" s="19">
        <v>61.275272161741832</v>
      </c>
      <c r="AH132" s="19">
        <v>51.526251526251521</v>
      </c>
      <c r="AI132" s="19">
        <v>18.681318681318682</v>
      </c>
      <c r="AJ132" s="3">
        <v>672.40259740259739</v>
      </c>
      <c r="AK132" s="6">
        <v>321</v>
      </c>
      <c r="AL132" s="6">
        <v>466</v>
      </c>
      <c r="AM132" s="6">
        <v>63</v>
      </c>
      <c r="AN132" s="6">
        <v>39</v>
      </c>
      <c r="AO132" s="6">
        <v>0</v>
      </c>
      <c r="AP132" s="6">
        <v>9</v>
      </c>
      <c r="AQ132" s="6">
        <v>213</v>
      </c>
      <c r="AR132" s="6">
        <v>187</v>
      </c>
      <c r="AS132" s="6">
        <v>16.403508771929825</v>
      </c>
      <c r="AT132" s="119">
        <v>0</v>
      </c>
      <c r="AU132" s="119">
        <v>0</v>
      </c>
      <c r="AV132" s="119">
        <v>0</v>
      </c>
      <c r="AW132" s="119">
        <v>0</v>
      </c>
      <c r="AX132" s="119">
        <v>0</v>
      </c>
      <c r="AY132" s="6">
        <v>7.0523793221499487</v>
      </c>
      <c r="AZ132" s="6">
        <v>6</v>
      </c>
      <c r="BA132" s="6">
        <v>1.2345679012345678</v>
      </c>
      <c r="BB132" s="6">
        <v>16</v>
      </c>
      <c r="BC132" s="6">
        <v>112</v>
      </c>
      <c r="BD132" s="6">
        <v>9.9115044247787605</v>
      </c>
      <c r="BE132" s="6">
        <v>0</v>
      </c>
      <c r="BF132" s="6">
        <v>0</v>
      </c>
      <c r="BG132" s="6">
        <v>66</v>
      </c>
      <c r="BH132" s="6">
        <v>8.870967741935484</v>
      </c>
      <c r="BI132" s="6">
        <v>16</v>
      </c>
      <c r="BJ132" s="6">
        <v>12.307692307692308</v>
      </c>
      <c r="BK132" s="6">
        <v>695</v>
      </c>
    </row>
    <row r="133" spans="1:63" x14ac:dyDescent="0.35">
      <c r="A133" s="27">
        <v>127</v>
      </c>
      <c r="C133" s="17" t="s">
        <v>20</v>
      </c>
      <c r="D133" s="15">
        <v>204</v>
      </c>
      <c r="E133" s="18">
        <v>3</v>
      </c>
      <c r="F133" s="18">
        <v>0</v>
      </c>
      <c r="G133" s="18">
        <v>4</v>
      </c>
      <c r="H133" s="18">
        <v>124</v>
      </c>
      <c r="I133" s="18">
        <v>75</v>
      </c>
      <c r="J133" s="19">
        <v>51.470588235294116</v>
      </c>
      <c r="K133" s="19">
        <v>0</v>
      </c>
      <c r="L133" s="19">
        <v>0</v>
      </c>
      <c r="M133" s="18">
        <v>0</v>
      </c>
      <c r="N133" s="19">
        <v>0</v>
      </c>
      <c r="O133" s="19">
        <v>15</v>
      </c>
      <c r="P133" s="19">
        <v>80</v>
      </c>
      <c r="Q133" s="19">
        <v>32.673267326732677</v>
      </c>
      <c r="R133" s="18">
        <v>0</v>
      </c>
      <c r="S133" s="19">
        <v>0</v>
      </c>
      <c r="T133" s="18">
        <v>0</v>
      </c>
      <c r="U133" s="19">
        <v>0</v>
      </c>
      <c r="V133" s="18">
        <v>0</v>
      </c>
      <c r="W133" s="19">
        <v>0</v>
      </c>
      <c r="X133" s="18">
        <v>0</v>
      </c>
      <c r="Y133" s="19">
        <v>0</v>
      </c>
      <c r="Z133" s="19">
        <v>25.210084033613445</v>
      </c>
      <c r="AA133" s="19">
        <v>46.428571428571431</v>
      </c>
      <c r="AB133" s="18">
        <v>33</v>
      </c>
      <c r="AC133" s="19">
        <v>5.7391304347826084</v>
      </c>
      <c r="AD133" s="19">
        <v>83.125</v>
      </c>
      <c r="AE133" s="19">
        <v>66.937669376693762</v>
      </c>
      <c r="AF133" s="19">
        <v>72.222222222222214</v>
      </c>
      <c r="AG133" s="19">
        <v>75.213675213675216</v>
      </c>
      <c r="AH133" s="19">
        <v>35.338345864661655</v>
      </c>
      <c r="AI133" s="19">
        <v>40.037593984962406</v>
      </c>
      <c r="AJ133" s="3">
        <v>462.5</v>
      </c>
      <c r="AK133" s="6">
        <v>0</v>
      </c>
      <c r="AL133" s="6">
        <v>155</v>
      </c>
      <c r="AM133" s="6">
        <v>28</v>
      </c>
      <c r="AN133" s="6">
        <v>4</v>
      </c>
      <c r="AO133" s="6">
        <v>0</v>
      </c>
      <c r="AP133" s="6">
        <v>0</v>
      </c>
      <c r="AQ133" s="6">
        <v>8</v>
      </c>
      <c r="AR133" s="6">
        <v>10</v>
      </c>
      <c r="AS133" s="6">
        <v>4.9019607843137258</v>
      </c>
      <c r="AT133" s="119">
        <v>0</v>
      </c>
      <c r="AU133" s="119">
        <v>0</v>
      </c>
      <c r="AV133" s="119">
        <v>0</v>
      </c>
      <c r="AW133" s="119">
        <v>0</v>
      </c>
      <c r="AX133" s="119">
        <v>0</v>
      </c>
      <c r="AY133" s="6">
        <v>30.720720720720724</v>
      </c>
      <c r="AZ133" s="6">
        <v>4</v>
      </c>
      <c r="BA133" s="6">
        <v>5.9701492537313428</v>
      </c>
      <c r="BB133" s="6">
        <v>7</v>
      </c>
      <c r="BC133" s="6">
        <v>7</v>
      </c>
      <c r="BD133" s="6">
        <v>3.4653465346534658</v>
      </c>
      <c r="BE133" s="6">
        <v>0</v>
      </c>
      <c r="BF133" s="6">
        <v>0</v>
      </c>
      <c r="BG133" s="6">
        <v>0</v>
      </c>
      <c r="BH133" s="6">
        <v>0</v>
      </c>
      <c r="BI133" s="6">
        <v>8</v>
      </c>
      <c r="BJ133" s="6">
        <v>11.267605633802818</v>
      </c>
      <c r="BK133" s="6">
        <v>124</v>
      </c>
    </row>
    <row r="134" spans="1:63" x14ac:dyDescent="0.35">
      <c r="A134" s="27">
        <v>128</v>
      </c>
      <c r="C134" s="17" t="s">
        <v>29</v>
      </c>
      <c r="D134" s="15">
        <v>3033</v>
      </c>
      <c r="E134" s="18">
        <v>0</v>
      </c>
      <c r="F134" s="18">
        <v>12</v>
      </c>
      <c r="G134" s="18">
        <v>26</v>
      </c>
      <c r="H134" s="18">
        <v>1374</v>
      </c>
      <c r="I134" s="18">
        <v>1626</v>
      </c>
      <c r="J134" s="19">
        <v>50.576986482030996</v>
      </c>
      <c r="K134" s="19">
        <v>31</v>
      </c>
      <c r="L134" s="19">
        <v>9.4224924012158056</v>
      </c>
      <c r="M134" s="18">
        <v>0</v>
      </c>
      <c r="N134" s="19">
        <v>0</v>
      </c>
      <c r="O134" s="19">
        <v>179</v>
      </c>
      <c r="P134" s="19">
        <v>76.536312849162016</v>
      </c>
      <c r="Q134" s="19">
        <v>52.5</v>
      </c>
      <c r="R134" s="18">
        <v>0</v>
      </c>
      <c r="S134" s="19">
        <v>0</v>
      </c>
      <c r="T134" s="18">
        <v>0</v>
      </c>
      <c r="U134" s="19">
        <v>0</v>
      </c>
      <c r="V134" s="18">
        <v>0</v>
      </c>
      <c r="W134" s="19">
        <v>0</v>
      </c>
      <c r="X134" s="18">
        <v>0</v>
      </c>
      <c r="Y134" s="19">
        <v>0</v>
      </c>
      <c r="Z134" s="19">
        <v>49.152542372881356</v>
      </c>
      <c r="AA134" s="19">
        <v>33.898305084745758</v>
      </c>
      <c r="AB134" s="18">
        <v>12</v>
      </c>
      <c r="AC134" s="19">
        <v>11.76470588235294</v>
      </c>
      <c r="AD134" s="19">
        <v>79.66101694915254</v>
      </c>
      <c r="AE134" s="19">
        <v>63.333333333333329</v>
      </c>
      <c r="AF134" s="19">
        <v>100</v>
      </c>
      <c r="AG134" s="19">
        <v>68.468468468468473</v>
      </c>
      <c r="AH134" s="19">
        <v>39.506172839506171</v>
      </c>
      <c r="AI134" s="19">
        <v>33.333333333333329</v>
      </c>
      <c r="AJ134" s="3">
        <v>274.48849104859335</v>
      </c>
      <c r="AK134" s="6">
        <v>0</v>
      </c>
      <c r="AL134" s="6">
        <v>2629</v>
      </c>
      <c r="AM134" s="6">
        <v>0</v>
      </c>
      <c r="AN134" s="6">
        <v>251</v>
      </c>
      <c r="AO134" s="6">
        <v>3</v>
      </c>
      <c r="AP134" s="6">
        <v>0</v>
      </c>
      <c r="AQ134" s="6">
        <v>92</v>
      </c>
      <c r="AR134" s="6">
        <v>33</v>
      </c>
      <c r="AS134" s="6">
        <v>1.0880316518298714</v>
      </c>
      <c r="AT134" s="119">
        <v>0</v>
      </c>
      <c r="AU134" s="119">
        <v>0</v>
      </c>
      <c r="AV134" s="119">
        <v>0</v>
      </c>
      <c r="AW134" s="119">
        <v>0</v>
      </c>
      <c r="AX134" s="119">
        <v>0</v>
      </c>
      <c r="AY134" s="6">
        <v>29.230769230769234</v>
      </c>
      <c r="AZ134" s="6">
        <v>9</v>
      </c>
      <c r="BA134" s="6">
        <v>2.9605263157894735</v>
      </c>
      <c r="BB134" s="6">
        <v>205</v>
      </c>
      <c r="BC134" s="6">
        <v>1041</v>
      </c>
      <c r="BD134" s="6">
        <v>34.538818845388185</v>
      </c>
      <c r="BE134" s="6">
        <v>0</v>
      </c>
      <c r="BF134" s="6">
        <v>0</v>
      </c>
      <c r="BG134" s="6">
        <v>174</v>
      </c>
      <c r="BH134" s="6">
        <v>12.590448625180898</v>
      </c>
      <c r="BI134" s="6">
        <v>859</v>
      </c>
      <c r="BJ134" s="6">
        <v>53.254804711717298</v>
      </c>
      <c r="BK134" s="6">
        <v>1374</v>
      </c>
    </row>
    <row r="135" spans="1:63" x14ac:dyDescent="0.35">
      <c r="A135" s="27">
        <v>129</v>
      </c>
      <c r="C135" s="17" t="s">
        <v>24</v>
      </c>
      <c r="D135" s="15">
        <v>1910</v>
      </c>
      <c r="E135" s="18">
        <v>64</v>
      </c>
      <c r="F135" s="18">
        <v>192</v>
      </c>
      <c r="G135" s="18">
        <v>194</v>
      </c>
      <c r="H135" s="18">
        <v>1467</v>
      </c>
      <c r="I135" s="18">
        <v>63</v>
      </c>
      <c r="J135" s="19">
        <v>28.586387434554972</v>
      </c>
      <c r="K135" s="19">
        <v>37</v>
      </c>
      <c r="L135" s="19">
        <v>2.7007299270072993</v>
      </c>
      <c r="M135" s="18">
        <v>6</v>
      </c>
      <c r="N135" s="19">
        <v>12.76595744680851</v>
      </c>
      <c r="O135" s="19">
        <v>23</v>
      </c>
      <c r="P135" s="19">
        <v>52.173913043478258</v>
      </c>
      <c r="Q135" s="19">
        <v>39.130434782608695</v>
      </c>
      <c r="R135" s="18">
        <v>11</v>
      </c>
      <c r="S135" s="19">
        <v>8.7301587301587293</v>
      </c>
      <c r="T135" s="18">
        <v>9</v>
      </c>
      <c r="U135" s="19">
        <v>7.5</v>
      </c>
      <c r="V135" s="18">
        <v>9</v>
      </c>
      <c r="W135" s="19">
        <v>75</v>
      </c>
      <c r="X135" s="18">
        <v>18</v>
      </c>
      <c r="Y135" s="19">
        <v>13.636363636363635</v>
      </c>
      <c r="Z135" s="19">
        <v>13.141025641025642</v>
      </c>
      <c r="AA135" s="19">
        <v>44.551282051282051</v>
      </c>
      <c r="AB135" s="18">
        <v>119</v>
      </c>
      <c r="AC135" s="19">
        <v>10.837887067395265</v>
      </c>
      <c r="AD135" s="19">
        <v>74.739829706717117</v>
      </c>
      <c r="AE135" s="19">
        <v>25.61307901907357</v>
      </c>
      <c r="AF135" s="19">
        <v>50.357142857142854</v>
      </c>
      <c r="AG135" s="19">
        <v>64.612676056338032</v>
      </c>
      <c r="AH135" s="19">
        <v>60.520833333333336</v>
      </c>
      <c r="AI135" s="19">
        <v>18.125</v>
      </c>
      <c r="AJ135" s="3">
        <v>585.06097560975604</v>
      </c>
      <c r="AK135" s="6">
        <v>0</v>
      </c>
      <c r="AL135" s="6">
        <v>36</v>
      </c>
      <c r="AM135" s="6">
        <v>0</v>
      </c>
      <c r="AN135" s="6">
        <v>1823</v>
      </c>
      <c r="AO135" s="6">
        <v>0</v>
      </c>
      <c r="AP135" s="6">
        <v>4</v>
      </c>
      <c r="AQ135" s="6">
        <v>11</v>
      </c>
      <c r="AR135" s="6">
        <v>526</v>
      </c>
      <c r="AS135" s="6">
        <v>27.539267015706809</v>
      </c>
      <c r="AT135" s="119">
        <v>0</v>
      </c>
      <c r="AU135" s="119">
        <v>0</v>
      </c>
      <c r="AV135" s="119">
        <v>0</v>
      </c>
      <c r="AW135" s="119">
        <v>0</v>
      </c>
      <c r="AX135" s="119">
        <v>0</v>
      </c>
      <c r="AY135" s="6">
        <v>80.075798592311855</v>
      </c>
      <c r="AZ135" s="6">
        <v>22</v>
      </c>
      <c r="BA135" s="6">
        <v>1.7474185861795075</v>
      </c>
      <c r="BB135" s="6">
        <v>3</v>
      </c>
      <c r="BC135" s="6">
        <v>233</v>
      </c>
      <c r="BD135" s="6">
        <v>12.282551396942541</v>
      </c>
      <c r="BE135" s="6">
        <v>5</v>
      </c>
      <c r="BF135" s="6">
        <v>2.6881720430107525</v>
      </c>
      <c r="BG135" s="6">
        <v>184</v>
      </c>
      <c r="BH135" s="6">
        <v>11.20584652862363</v>
      </c>
      <c r="BI135" s="6">
        <v>24</v>
      </c>
      <c r="BJ135" s="6">
        <v>40</v>
      </c>
      <c r="BK135" s="6">
        <v>1467</v>
      </c>
    </row>
    <row r="136" spans="1:63" x14ac:dyDescent="0.35">
      <c r="A136" s="27">
        <v>130</v>
      </c>
      <c r="C136" s="17" t="s">
        <v>21</v>
      </c>
      <c r="D136" s="15">
        <v>5759</v>
      </c>
      <c r="E136" s="18">
        <v>46</v>
      </c>
      <c r="F136" s="18">
        <v>227</v>
      </c>
      <c r="G136" s="18">
        <v>487</v>
      </c>
      <c r="H136" s="18">
        <v>4109</v>
      </c>
      <c r="I136" s="18">
        <v>948</v>
      </c>
      <c r="J136" s="19">
        <v>56.225039069282857</v>
      </c>
      <c r="K136" s="19">
        <v>124</v>
      </c>
      <c r="L136" s="19">
        <v>5.3842813721233176</v>
      </c>
      <c r="M136" s="18">
        <v>11</v>
      </c>
      <c r="N136" s="19">
        <v>4.9327354260089686</v>
      </c>
      <c r="O136" s="19">
        <v>305</v>
      </c>
      <c r="P136" s="19">
        <v>84.26229508196721</v>
      </c>
      <c r="Q136" s="19">
        <v>17.721518987341771</v>
      </c>
      <c r="R136" s="18">
        <v>10</v>
      </c>
      <c r="S136" s="19">
        <v>3.4129692832764507</v>
      </c>
      <c r="T136" s="18">
        <v>12</v>
      </c>
      <c r="U136" s="19">
        <v>8.5714285714285712</v>
      </c>
      <c r="V136" s="18">
        <v>16</v>
      </c>
      <c r="W136" s="19">
        <v>10.596026490066226</v>
      </c>
      <c r="X136" s="18">
        <v>28</v>
      </c>
      <c r="Y136" s="19">
        <v>9.6219931271477677</v>
      </c>
      <c r="Z136" s="19">
        <v>26.133593369088249</v>
      </c>
      <c r="AA136" s="19">
        <v>53.876157971721113</v>
      </c>
      <c r="AB136" s="18">
        <v>154</v>
      </c>
      <c r="AC136" s="19">
        <v>4.2588495575221232</v>
      </c>
      <c r="AD136" s="19">
        <v>85.027932960893864</v>
      </c>
      <c r="AE136" s="19">
        <v>73.91114982578398</v>
      </c>
      <c r="AF136" s="19">
        <v>76.073619631901849</v>
      </c>
      <c r="AG136" s="19">
        <v>79.485663612178541</v>
      </c>
      <c r="AH136" s="19">
        <v>37.294600938967136</v>
      </c>
      <c r="AI136" s="19">
        <v>28.550469483568076</v>
      </c>
      <c r="AJ136" s="3">
        <v>645.43681747269898</v>
      </c>
      <c r="AK136" s="6">
        <v>32</v>
      </c>
      <c r="AL136" s="6">
        <v>5433</v>
      </c>
      <c r="AM136" s="6">
        <v>0</v>
      </c>
      <c r="AN136" s="6">
        <v>23</v>
      </c>
      <c r="AO136" s="6">
        <v>0</v>
      </c>
      <c r="AP136" s="6">
        <v>0</v>
      </c>
      <c r="AQ136" s="6">
        <v>171</v>
      </c>
      <c r="AR136" s="6">
        <v>859</v>
      </c>
      <c r="AS136" s="6">
        <v>14.915783990276092</v>
      </c>
      <c r="AT136" s="119">
        <v>0</v>
      </c>
      <c r="AU136" s="119">
        <v>0</v>
      </c>
      <c r="AV136" s="119">
        <v>0</v>
      </c>
      <c r="AW136" s="119">
        <v>0</v>
      </c>
      <c r="AX136" s="119">
        <v>0</v>
      </c>
      <c r="AY136" s="6">
        <v>39.859154929577464</v>
      </c>
      <c r="AZ136" s="6">
        <v>19</v>
      </c>
      <c r="BA136" s="6">
        <v>0.90735434574976126</v>
      </c>
      <c r="BB136" s="6">
        <v>114</v>
      </c>
      <c r="BC136" s="6">
        <v>143</v>
      </c>
      <c r="BD136" s="6">
        <v>2.4921575461833392</v>
      </c>
      <c r="BE136" s="6">
        <v>0</v>
      </c>
      <c r="BF136" s="6">
        <v>0</v>
      </c>
      <c r="BG136" s="6">
        <v>68</v>
      </c>
      <c r="BH136" s="6">
        <v>1.4889424129625575</v>
      </c>
      <c r="BI136" s="6">
        <v>67</v>
      </c>
      <c r="BJ136" s="6">
        <v>7.1504802561366061</v>
      </c>
      <c r="BK136" s="6">
        <v>4109</v>
      </c>
    </row>
    <row r="137" spans="1:63" x14ac:dyDescent="0.35">
      <c r="A137" s="27">
        <v>131</v>
      </c>
      <c r="C137" s="17" t="s">
        <v>9</v>
      </c>
      <c r="D137" s="15">
        <v>895</v>
      </c>
      <c r="E137" s="18">
        <v>0</v>
      </c>
      <c r="F137" s="18">
        <v>0</v>
      </c>
      <c r="G137" s="18">
        <v>5</v>
      </c>
      <c r="H137" s="18">
        <v>383</v>
      </c>
      <c r="I137" s="18">
        <v>507</v>
      </c>
      <c r="J137" s="19">
        <v>56.648044692737429</v>
      </c>
      <c r="K137" s="19">
        <v>9</v>
      </c>
      <c r="L137" s="19">
        <v>10.588235294117647</v>
      </c>
      <c r="M137" s="18">
        <v>0</v>
      </c>
      <c r="N137" s="19">
        <v>0</v>
      </c>
      <c r="O137" s="19">
        <v>65</v>
      </c>
      <c r="P137" s="19">
        <v>86.15384615384616</v>
      </c>
      <c r="Q137" s="19">
        <v>42.758620689655174</v>
      </c>
      <c r="R137" s="18">
        <v>0</v>
      </c>
      <c r="S137" s="19">
        <v>0</v>
      </c>
      <c r="T137" s="18">
        <v>0</v>
      </c>
      <c r="U137" s="19">
        <v>0</v>
      </c>
      <c r="V137" s="18">
        <v>0</v>
      </c>
      <c r="W137" s="19">
        <v>0</v>
      </c>
      <c r="X137" s="18">
        <v>0</v>
      </c>
      <c r="Y137" s="19">
        <v>0</v>
      </c>
      <c r="Z137" s="19">
        <v>34.615384615384613</v>
      </c>
      <c r="AA137" s="19">
        <v>41.025641025641022</v>
      </c>
      <c r="AB137" s="18">
        <v>16</v>
      </c>
      <c r="AC137" s="19">
        <v>5.5944055944055942</v>
      </c>
      <c r="AD137" s="19">
        <v>76.404494382022463</v>
      </c>
      <c r="AE137" s="19">
        <v>65</v>
      </c>
      <c r="AF137" s="19">
        <v>0</v>
      </c>
      <c r="AG137" s="19">
        <v>69.518716577540104</v>
      </c>
      <c r="AH137" s="19">
        <v>41.444866920152087</v>
      </c>
      <c r="AI137" s="19">
        <v>23.954372623574145</v>
      </c>
      <c r="AJ137" s="3">
        <v>324.69879518072287</v>
      </c>
      <c r="AK137" s="6">
        <v>0</v>
      </c>
      <c r="AL137" s="6">
        <v>809</v>
      </c>
      <c r="AM137" s="6">
        <v>0</v>
      </c>
      <c r="AN137" s="6">
        <v>0</v>
      </c>
      <c r="AO137" s="6">
        <v>0</v>
      </c>
      <c r="AP137" s="6">
        <v>0</v>
      </c>
      <c r="AQ137" s="6">
        <v>70</v>
      </c>
      <c r="AR137" s="6">
        <v>8</v>
      </c>
      <c r="AS137" s="6">
        <v>0.8938547486033519</v>
      </c>
      <c r="AT137" s="119">
        <v>0</v>
      </c>
      <c r="AU137" s="119">
        <v>0</v>
      </c>
      <c r="AV137" s="119">
        <v>0</v>
      </c>
      <c r="AW137" s="119">
        <v>0</v>
      </c>
      <c r="AX137" s="119">
        <v>0</v>
      </c>
      <c r="AY137" s="6">
        <v>11.137724550898204</v>
      </c>
      <c r="AZ137" s="6">
        <v>5</v>
      </c>
      <c r="BA137" s="6">
        <v>5.4945054945054945</v>
      </c>
      <c r="BB137" s="6">
        <v>125</v>
      </c>
      <c r="BC137" s="6">
        <v>156</v>
      </c>
      <c r="BD137" s="6">
        <v>17.528089887640448</v>
      </c>
      <c r="BE137" s="6">
        <v>0</v>
      </c>
      <c r="BF137" s="6">
        <v>0</v>
      </c>
      <c r="BG137" s="6">
        <v>26</v>
      </c>
      <c r="BH137" s="6">
        <v>6.8241469816272966</v>
      </c>
      <c r="BI137" s="6">
        <v>130</v>
      </c>
      <c r="BJ137" s="6">
        <v>25.948103792415168</v>
      </c>
      <c r="BK137" s="6">
        <v>383</v>
      </c>
    </row>
    <row r="138" spans="1:63" x14ac:dyDescent="0.35">
      <c r="A138" s="27">
        <v>132</v>
      </c>
      <c r="C138" s="17" t="s">
        <v>3</v>
      </c>
      <c r="D138" s="15">
        <v>785</v>
      </c>
      <c r="E138" s="18">
        <v>11</v>
      </c>
      <c r="F138" s="18">
        <v>68</v>
      </c>
      <c r="G138" s="18">
        <v>125</v>
      </c>
      <c r="H138" s="18">
        <v>530</v>
      </c>
      <c r="I138" s="18">
        <v>61</v>
      </c>
      <c r="J138" s="19">
        <v>50.70063694267516</v>
      </c>
      <c r="K138" s="19">
        <v>17</v>
      </c>
      <c r="L138" s="19">
        <v>6.3432835820895521</v>
      </c>
      <c r="M138" s="18">
        <v>8</v>
      </c>
      <c r="N138" s="19">
        <v>12.903225806451612</v>
      </c>
      <c r="O138" s="19">
        <v>55</v>
      </c>
      <c r="P138" s="19">
        <v>74.545454545454547</v>
      </c>
      <c r="Q138" s="19">
        <v>45.27010206621857</v>
      </c>
      <c r="R138" s="18">
        <v>3</v>
      </c>
      <c r="S138" s="19">
        <v>6.3829787234042552</v>
      </c>
      <c r="T138" s="18">
        <v>5</v>
      </c>
      <c r="U138" s="19">
        <v>18.518518518518519</v>
      </c>
      <c r="V138" s="18">
        <v>9</v>
      </c>
      <c r="W138" s="19">
        <v>39.130434782608695</v>
      </c>
      <c r="X138" s="18">
        <v>14</v>
      </c>
      <c r="Y138" s="19">
        <v>28.000000000000004</v>
      </c>
      <c r="Z138" s="19">
        <v>25.462962962962965</v>
      </c>
      <c r="AA138" s="19">
        <v>3.2407407407407405</v>
      </c>
      <c r="AB138" s="18">
        <v>31</v>
      </c>
      <c r="AC138" s="19">
        <v>7.328605200945626</v>
      </c>
      <c r="AD138" s="19">
        <v>73.151750972762642</v>
      </c>
      <c r="AE138" s="19">
        <v>52.767527675276746</v>
      </c>
      <c r="AF138" s="19">
        <v>72.839506172839506</v>
      </c>
      <c r="AG138" s="19">
        <v>62.758620689655174</v>
      </c>
      <c r="AH138" s="19">
        <v>71.506849315068493</v>
      </c>
      <c r="AI138" s="19">
        <v>8.493150684931507</v>
      </c>
      <c r="AJ138" s="3">
        <v>564.77272727272725</v>
      </c>
      <c r="AK138" s="6">
        <v>0</v>
      </c>
      <c r="AL138" s="6">
        <v>720</v>
      </c>
      <c r="AM138" s="6">
        <v>0</v>
      </c>
      <c r="AN138" s="6">
        <v>0</v>
      </c>
      <c r="AO138" s="6">
        <v>0</v>
      </c>
      <c r="AP138" s="6">
        <v>6</v>
      </c>
      <c r="AQ138" s="6">
        <v>28</v>
      </c>
      <c r="AR138" s="6">
        <v>180</v>
      </c>
      <c r="AS138" s="6">
        <v>22.929936305732486</v>
      </c>
      <c r="AT138" s="119">
        <v>0</v>
      </c>
      <c r="AU138" s="119">
        <v>0</v>
      </c>
      <c r="AV138" s="119">
        <v>0</v>
      </c>
      <c r="AW138" s="119">
        <v>0</v>
      </c>
      <c r="AX138" s="119">
        <v>0</v>
      </c>
      <c r="AY138" s="6">
        <v>87.56613756613757</v>
      </c>
      <c r="AZ138" s="6">
        <v>3</v>
      </c>
      <c r="BA138" s="6">
        <v>1.3215859030837005</v>
      </c>
      <c r="BB138" s="6">
        <v>0</v>
      </c>
      <c r="BC138" s="6">
        <v>104</v>
      </c>
      <c r="BD138" s="6">
        <v>13.471502590673575</v>
      </c>
      <c r="BE138" s="6">
        <v>7</v>
      </c>
      <c r="BF138" s="6">
        <v>5.5555555555555554</v>
      </c>
      <c r="BG138" s="6">
        <v>72</v>
      </c>
      <c r="BH138" s="6">
        <v>11.076923076923077</v>
      </c>
      <c r="BI138" s="6">
        <v>22</v>
      </c>
      <c r="BJ138" s="6">
        <v>37.931034482758619</v>
      </c>
      <c r="BK138" s="6">
        <v>530</v>
      </c>
    </row>
    <row r="139" spans="1:63" x14ac:dyDescent="0.35">
      <c r="A139" s="27">
        <v>133</v>
      </c>
      <c r="C139" s="17" t="s">
        <v>275</v>
      </c>
      <c r="D139" s="15">
        <v>235</v>
      </c>
      <c r="E139" s="18">
        <v>0</v>
      </c>
      <c r="F139" s="18">
        <v>15</v>
      </c>
      <c r="G139" s="18">
        <v>22</v>
      </c>
      <c r="H139" s="18">
        <v>163</v>
      </c>
      <c r="I139" s="18">
        <v>35</v>
      </c>
      <c r="J139" s="19">
        <v>56.170212765957451</v>
      </c>
      <c r="K139" s="19">
        <v>0</v>
      </c>
      <c r="L139" s="19">
        <v>0</v>
      </c>
      <c r="M139" s="18">
        <v>0</v>
      </c>
      <c r="N139" s="19">
        <v>0</v>
      </c>
      <c r="O139" s="19">
        <v>9</v>
      </c>
      <c r="P139" s="19">
        <v>33.333333333333329</v>
      </c>
      <c r="Q139" s="19">
        <v>28.07017543859649</v>
      </c>
      <c r="R139" s="18">
        <v>0</v>
      </c>
      <c r="S139" s="19">
        <v>0</v>
      </c>
      <c r="T139" s="18">
        <v>0</v>
      </c>
      <c r="U139" s="19">
        <v>0</v>
      </c>
      <c r="V139" s="18">
        <v>0</v>
      </c>
      <c r="W139" s="19">
        <v>0</v>
      </c>
      <c r="X139" s="18">
        <v>0</v>
      </c>
      <c r="Y139" s="19">
        <v>0</v>
      </c>
      <c r="Z139" s="19">
        <v>12.790697674418606</v>
      </c>
      <c r="AA139" s="19">
        <v>82.558139534883722</v>
      </c>
      <c r="AB139" s="18">
        <v>9</v>
      </c>
      <c r="AC139" s="19">
        <v>6</v>
      </c>
      <c r="AD139" s="19">
        <v>89.230769230769241</v>
      </c>
      <c r="AE139" s="19">
        <v>72</v>
      </c>
      <c r="AF139" s="19">
        <v>100</v>
      </c>
      <c r="AG139" s="19">
        <v>78.620689655172413</v>
      </c>
      <c r="AH139" s="19">
        <v>23.134328358208954</v>
      </c>
      <c r="AI139" s="19">
        <v>46.268656716417908</v>
      </c>
      <c r="AJ139" s="3">
        <v>756.0344827586207</v>
      </c>
      <c r="AK139" s="6">
        <v>33</v>
      </c>
      <c r="AL139" s="6">
        <v>89</v>
      </c>
      <c r="AM139" s="6">
        <v>11</v>
      </c>
      <c r="AN139" s="6">
        <v>37</v>
      </c>
      <c r="AO139" s="6">
        <v>0</v>
      </c>
      <c r="AP139" s="6">
        <v>8</v>
      </c>
      <c r="AQ139" s="6">
        <v>59</v>
      </c>
      <c r="AR139" s="6">
        <v>19</v>
      </c>
      <c r="AS139" s="6">
        <v>8.085106382978724</v>
      </c>
      <c r="AT139" s="119">
        <v>0</v>
      </c>
      <c r="AU139" s="119">
        <v>0</v>
      </c>
      <c r="AV139" s="119">
        <v>0</v>
      </c>
      <c r="AW139" s="119">
        <v>0</v>
      </c>
      <c r="AX139" s="119">
        <v>0</v>
      </c>
      <c r="AY139" s="6">
        <v>16.101694915254235</v>
      </c>
      <c r="AZ139" s="6">
        <v>0</v>
      </c>
      <c r="BA139" s="6">
        <v>0</v>
      </c>
      <c r="BB139" s="6">
        <v>5</v>
      </c>
      <c r="BC139" s="6">
        <v>7</v>
      </c>
      <c r="BD139" s="6">
        <v>2.9914529914529915</v>
      </c>
      <c r="BE139" s="6">
        <v>0</v>
      </c>
      <c r="BF139" s="6">
        <v>0</v>
      </c>
      <c r="BG139" s="6">
        <v>3</v>
      </c>
      <c r="BH139" s="6">
        <v>1.6304347826086956</v>
      </c>
      <c r="BI139" s="6">
        <v>6</v>
      </c>
      <c r="BJ139" s="6">
        <v>15</v>
      </c>
      <c r="BK139" s="6">
        <v>163</v>
      </c>
    </row>
    <row r="140" spans="1:63" x14ac:dyDescent="0.35">
      <c r="A140" s="27">
        <v>134</v>
      </c>
      <c r="C140" s="17" t="s">
        <v>28</v>
      </c>
      <c r="D140" s="15">
        <v>255</v>
      </c>
      <c r="E140" s="18">
        <v>0</v>
      </c>
      <c r="F140" s="18">
        <v>10</v>
      </c>
      <c r="G140" s="18">
        <v>27</v>
      </c>
      <c r="H140" s="18">
        <v>210</v>
      </c>
      <c r="I140" s="18">
        <v>12</v>
      </c>
      <c r="J140" s="19">
        <v>56.078431372549019</v>
      </c>
      <c r="K140" s="19">
        <v>22</v>
      </c>
      <c r="L140" s="19">
        <v>15.384615384615385</v>
      </c>
      <c r="M140" s="18">
        <v>0</v>
      </c>
      <c r="N140" s="19">
        <v>0</v>
      </c>
      <c r="O140" s="19">
        <v>39</v>
      </c>
      <c r="P140" s="19">
        <v>100</v>
      </c>
      <c r="Q140" s="19">
        <v>47.55877034358047</v>
      </c>
      <c r="R140" s="18">
        <v>0</v>
      </c>
      <c r="S140" s="19">
        <v>0</v>
      </c>
      <c r="T140" s="18">
        <v>3</v>
      </c>
      <c r="U140" s="19">
        <v>100</v>
      </c>
      <c r="V140" s="18">
        <v>0</v>
      </c>
      <c r="W140" s="19">
        <v>0</v>
      </c>
      <c r="X140" s="18">
        <v>3</v>
      </c>
      <c r="Y140" s="19">
        <v>30</v>
      </c>
      <c r="Z140" s="19">
        <v>43.75</v>
      </c>
      <c r="AA140" s="19">
        <v>16.071428571428573</v>
      </c>
      <c r="AB140" s="18">
        <v>29</v>
      </c>
      <c r="AC140" s="19">
        <v>21.014492753623188</v>
      </c>
      <c r="AD140" s="19">
        <v>61.29032258064516</v>
      </c>
      <c r="AE140" s="19">
        <v>34.710743801652896</v>
      </c>
      <c r="AF140" s="19">
        <v>50</v>
      </c>
      <c r="AG140" s="19">
        <v>49.729729729729733</v>
      </c>
      <c r="AH140" s="19">
        <v>29.032258064516132</v>
      </c>
      <c r="AI140" s="19">
        <v>30.107526881720432</v>
      </c>
      <c r="AJ140" s="3">
        <v>417.85714285714283</v>
      </c>
      <c r="AK140" s="6">
        <v>0</v>
      </c>
      <c r="AL140" s="6">
        <v>0</v>
      </c>
      <c r="AM140" s="6">
        <v>0</v>
      </c>
      <c r="AN140" s="6">
        <v>247</v>
      </c>
      <c r="AO140" s="6">
        <v>0</v>
      </c>
      <c r="AP140" s="6">
        <v>0</v>
      </c>
      <c r="AQ140" s="6">
        <v>3</v>
      </c>
      <c r="AR140" s="6">
        <v>24</v>
      </c>
      <c r="AS140" s="6">
        <v>9.4117647058823533</v>
      </c>
      <c r="AT140" s="119">
        <v>0</v>
      </c>
      <c r="AU140" s="119">
        <v>0</v>
      </c>
      <c r="AV140" s="119">
        <v>0</v>
      </c>
      <c r="AW140" s="119">
        <v>0</v>
      </c>
      <c r="AX140" s="119">
        <v>0</v>
      </c>
      <c r="AY140" s="6">
        <v>83.196721311475414</v>
      </c>
      <c r="AZ140" s="6">
        <v>0</v>
      </c>
      <c r="BA140" s="6">
        <v>0</v>
      </c>
      <c r="BB140" s="6">
        <v>0</v>
      </c>
      <c r="BC140" s="6">
        <v>36</v>
      </c>
      <c r="BD140" s="6">
        <v>14.342629482071715</v>
      </c>
      <c r="BE140" s="6">
        <v>3</v>
      </c>
      <c r="BF140" s="6">
        <v>12.5</v>
      </c>
      <c r="BG140" s="6">
        <v>28</v>
      </c>
      <c r="BH140" s="6">
        <v>12.068965517241379</v>
      </c>
      <c r="BI140" s="6">
        <v>3</v>
      </c>
      <c r="BJ140" s="6">
        <v>27.27272727272727</v>
      </c>
      <c r="BK140" s="6">
        <v>210</v>
      </c>
    </row>
    <row r="141" spans="1:63" x14ac:dyDescent="0.35">
      <c r="A141" s="27">
        <v>135</v>
      </c>
      <c r="C141" s="17" t="s">
        <v>25</v>
      </c>
      <c r="D141" s="15">
        <v>263</v>
      </c>
      <c r="E141" s="18">
        <v>0</v>
      </c>
      <c r="F141" s="18">
        <v>10</v>
      </c>
      <c r="G141" s="18">
        <v>52</v>
      </c>
      <c r="H141" s="18">
        <v>199</v>
      </c>
      <c r="I141" s="18">
        <v>6</v>
      </c>
      <c r="J141" s="19">
        <v>50.570342205323193</v>
      </c>
      <c r="K141" s="19">
        <v>29</v>
      </c>
      <c r="L141" s="19">
        <v>20</v>
      </c>
      <c r="M141" s="18">
        <v>3</v>
      </c>
      <c r="N141" s="19">
        <v>18.75</v>
      </c>
      <c r="O141" s="19">
        <v>51</v>
      </c>
      <c r="P141" s="19">
        <v>82.35294117647058</v>
      </c>
      <c r="Q141" s="19">
        <v>44.660194174757287</v>
      </c>
      <c r="R141" s="18">
        <v>5</v>
      </c>
      <c r="S141" s="19">
        <v>15.625</v>
      </c>
      <c r="T141" s="18">
        <v>8</v>
      </c>
      <c r="U141" s="19">
        <v>57.142857142857139</v>
      </c>
      <c r="V141" s="18">
        <v>4</v>
      </c>
      <c r="W141" s="19">
        <v>30.76923076923077</v>
      </c>
      <c r="X141" s="18">
        <v>12</v>
      </c>
      <c r="Y141" s="19">
        <v>42.857142857142854</v>
      </c>
      <c r="Z141" s="19">
        <v>37.5</v>
      </c>
      <c r="AA141" s="19">
        <v>14.423076923076922</v>
      </c>
      <c r="AB141" s="18">
        <v>23</v>
      </c>
      <c r="AC141" s="19">
        <v>17.037037037037038</v>
      </c>
      <c r="AD141" s="19">
        <v>63.953488372093027</v>
      </c>
      <c r="AE141" s="19">
        <v>40</v>
      </c>
      <c r="AF141" s="19">
        <v>29.411764705882355</v>
      </c>
      <c r="AG141" s="19">
        <v>55.151515151515149</v>
      </c>
      <c r="AH141" s="19">
        <v>58.474576271186443</v>
      </c>
      <c r="AI141" s="19">
        <v>8.4745762711864394</v>
      </c>
      <c r="AJ141" s="3">
        <v>435.9375</v>
      </c>
      <c r="AK141" s="6">
        <v>0</v>
      </c>
      <c r="AL141" s="6">
        <v>236</v>
      </c>
      <c r="AM141" s="6">
        <v>0</v>
      </c>
      <c r="AN141" s="6">
        <v>5</v>
      </c>
      <c r="AO141" s="6">
        <v>0</v>
      </c>
      <c r="AP141" s="6">
        <v>0</v>
      </c>
      <c r="AQ141" s="6">
        <v>18</v>
      </c>
      <c r="AR141" s="6">
        <v>27</v>
      </c>
      <c r="AS141" s="6">
        <v>10.266159695817491</v>
      </c>
      <c r="AT141" s="119">
        <v>0</v>
      </c>
      <c r="AU141" s="119">
        <v>0</v>
      </c>
      <c r="AV141" s="119">
        <v>0</v>
      </c>
      <c r="AW141" s="119">
        <v>0</v>
      </c>
      <c r="AX141" s="119">
        <v>0</v>
      </c>
      <c r="AY141" s="6">
        <v>51.430348258706474</v>
      </c>
      <c r="AZ141" s="6">
        <v>5</v>
      </c>
      <c r="BA141" s="6">
        <v>4.2016806722689077</v>
      </c>
      <c r="BB141" s="6">
        <v>0</v>
      </c>
      <c r="BC141" s="6">
        <v>41</v>
      </c>
      <c r="BD141" s="6">
        <v>15.953307392996107</v>
      </c>
      <c r="BE141" s="6">
        <v>0</v>
      </c>
      <c r="BF141" s="6">
        <v>0</v>
      </c>
      <c r="BG141" s="6">
        <v>39</v>
      </c>
      <c r="BH141" s="6">
        <v>16.049382716049383</v>
      </c>
      <c r="BI141" s="6">
        <v>5</v>
      </c>
      <c r="BJ141" s="6">
        <v>100</v>
      </c>
      <c r="BK141" s="6">
        <v>199</v>
      </c>
    </row>
    <row r="142" spans="1:63" x14ac:dyDescent="0.35">
      <c r="A142" s="27">
        <v>136</v>
      </c>
      <c r="C142" s="17" t="s">
        <v>11</v>
      </c>
      <c r="D142" s="15">
        <v>1624</v>
      </c>
      <c r="E142" s="18">
        <v>16</v>
      </c>
      <c r="F142" s="18">
        <v>49</v>
      </c>
      <c r="G142" s="18">
        <v>157</v>
      </c>
      <c r="H142" s="18">
        <v>1196</v>
      </c>
      <c r="I142" s="18">
        <v>213</v>
      </c>
      <c r="J142" s="19">
        <v>42.857142857142854</v>
      </c>
      <c r="K142" s="19">
        <v>29</v>
      </c>
      <c r="L142" s="19">
        <v>3.598014888337469</v>
      </c>
      <c r="M142" s="18">
        <v>0</v>
      </c>
      <c r="N142" s="19">
        <v>0</v>
      </c>
      <c r="O142" s="19">
        <v>55</v>
      </c>
      <c r="P142" s="19">
        <v>83.636363636363626</v>
      </c>
      <c r="Q142" s="19">
        <v>48.583877995642702</v>
      </c>
      <c r="R142" s="18">
        <v>9</v>
      </c>
      <c r="S142" s="19">
        <v>8.1818181818181817</v>
      </c>
      <c r="T142" s="18">
        <v>0</v>
      </c>
      <c r="U142" s="19">
        <v>0</v>
      </c>
      <c r="V142" s="18">
        <v>4</v>
      </c>
      <c r="W142" s="19">
        <v>10.256410256410255</v>
      </c>
      <c r="X142" s="18">
        <v>4</v>
      </c>
      <c r="Y142" s="19">
        <v>3.7735849056603774</v>
      </c>
      <c r="Z142" s="19">
        <v>26.96793002915452</v>
      </c>
      <c r="AA142" s="19">
        <v>35.131195335276963</v>
      </c>
      <c r="AB142" s="18">
        <v>66</v>
      </c>
      <c r="AC142" s="19">
        <v>6.6398390342052318</v>
      </c>
      <c r="AD142" s="19">
        <v>81.605839416058387</v>
      </c>
      <c r="AE142" s="19">
        <v>57.851239669421481</v>
      </c>
      <c r="AF142" s="19">
        <v>68.951612903225808</v>
      </c>
      <c r="AG142" s="19">
        <v>72.105843439911794</v>
      </c>
      <c r="AH142" s="19">
        <v>49.834254143646412</v>
      </c>
      <c r="AI142" s="19">
        <v>27.955801104972377</v>
      </c>
      <c r="AJ142" s="3">
        <v>556.84210526315792</v>
      </c>
      <c r="AK142" s="6">
        <v>576</v>
      </c>
      <c r="AL142" s="6">
        <v>491</v>
      </c>
      <c r="AM142" s="6">
        <v>353</v>
      </c>
      <c r="AN142" s="6">
        <v>123</v>
      </c>
      <c r="AO142" s="6">
        <v>0</v>
      </c>
      <c r="AP142" s="6">
        <v>0</v>
      </c>
      <c r="AQ142" s="6">
        <v>61</v>
      </c>
      <c r="AR142" s="6">
        <v>354</v>
      </c>
      <c r="AS142" s="6">
        <v>21.798029556650249</v>
      </c>
      <c r="AT142" s="119">
        <v>0</v>
      </c>
      <c r="AU142" s="119">
        <v>0</v>
      </c>
      <c r="AV142" s="119">
        <v>0</v>
      </c>
      <c r="AW142" s="119">
        <v>0</v>
      </c>
      <c r="AX142" s="119">
        <v>0</v>
      </c>
      <c r="AY142" s="6">
        <v>86.746987951807228</v>
      </c>
      <c r="AZ142" s="6">
        <v>4</v>
      </c>
      <c r="BA142" s="6">
        <v>0.56737588652482274</v>
      </c>
      <c r="BB142" s="6">
        <v>21</v>
      </c>
      <c r="BC142" s="6">
        <v>173</v>
      </c>
      <c r="BD142" s="6">
        <v>10.705445544554456</v>
      </c>
      <c r="BE142" s="6">
        <v>0</v>
      </c>
      <c r="BF142" s="6">
        <v>0</v>
      </c>
      <c r="BG142" s="6">
        <v>141</v>
      </c>
      <c r="BH142" s="6">
        <v>10.553892215568862</v>
      </c>
      <c r="BI142" s="6">
        <v>15</v>
      </c>
      <c r="BJ142" s="6">
        <v>7.009345794392523</v>
      </c>
      <c r="BK142" s="6">
        <v>1196</v>
      </c>
    </row>
    <row r="143" spans="1:63" x14ac:dyDescent="0.35">
      <c r="A143" s="27">
        <v>137</v>
      </c>
      <c r="C143" s="17" t="s">
        <v>276</v>
      </c>
      <c r="D143" s="15">
        <v>826</v>
      </c>
      <c r="E143" s="18">
        <v>0</v>
      </c>
      <c r="F143" s="18">
        <v>0</v>
      </c>
      <c r="G143" s="18">
        <v>7</v>
      </c>
      <c r="H143" s="18">
        <v>635</v>
      </c>
      <c r="I143" s="18">
        <v>179</v>
      </c>
      <c r="J143" s="19">
        <v>49.394673123486683</v>
      </c>
      <c r="K143" s="19">
        <v>22</v>
      </c>
      <c r="L143" s="19">
        <v>11.340206185567011</v>
      </c>
      <c r="M143" s="18">
        <v>0</v>
      </c>
      <c r="N143" s="19">
        <v>0</v>
      </c>
      <c r="O143" s="19">
        <v>62</v>
      </c>
      <c r="P143" s="19">
        <v>83.870967741935488</v>
      </c>
      <c r="Q143" s="19">
        <v>5.1813471502590671</v>
      </c>
      <c r="R143" s="18">
        <v>0</v>
      </c>
      <c r="S143" s="19">
        <v>0</v>
      </c>
      <c r="T143" s="18">
        <v>0</v>
      </c>
      <c r="U143" s="19">
        <v>0</v>
      </c>
      <c r="V143" s="18">
        <v>0</v>
      </c>
      <c r="W143" s="19">
        <v>0</v>
      </c>
      <c r="X143" s="18">
        <v>0</v>
      </c>
      <c r="Y143" s="19">
        <v>0</v>
      </c>
      <c r="Z143" s="19">
        <v>25.966850828729282</v>
      </c>
      <c r="AA143" s="19">
        <v>21.546961325966851</v>
      </c>
      <c r="AB143" s="18">
        <v>28</v>
      </c>
      <c r="AC143" s="19">
        <v>6.2639821029082778</v>
      </c>
      <c r="AD143" s="19">
        <v>76.25</v>
      </c>
      <c r="AE143" s="19">
        <v>52.786885245901637</v>
      </c>
      <c r="AF143" s="19">
        <v>0</v>
      </c>
      <c r="AG143" s="19">
        <v>64.763458401305058</v>
      </c>
      <c r="AH143" s="19">
        <v>65.012406947890824</v>
      </c>
      <c r="AI143" s="19">
        <v>14.640198511166252</v>
      </c>
      <c r="AJ143" s="3">
        <v>469.41176470588232</v>
      </c>
      <c r="AK143" s="6">
        <v>167</v>
      </c>
      <c r="AL143" s="6">
        <v>411</v>
      </c>
      <c r="AM143" s="6">
        <v>4</v>
      </c>
      <c r="AN143" s="6">
        <v>4</v>
      </c>
      <c r="AO143" s="6">
        <v>0</v>
      </c>
      <c r="AP143" s="6">
        <v>6</v>
      </c>
      <c r="AQ143" s="6">
        <v>203</v>
      </c>
      <c r="AR143" s="6">
        <v>3</v>
      </c>
      <c r="AS143" s="6">
        <v>0.36319612590799033</v>
      </c>
      <c r="AT143" s="119">
        <v>0</v>
      </c>
      <c r="AU143" s="119">
        <v>0</v>
      </c>
      <c r="AV143" s="119">
        <v>0</v>
      </c>
      <c r="AW143" s="119">
        <v>0</v>
      </c>
      <c r="AX143" s="119">
        <v>0</v>
      </c>
      <c r="AY143" s="6">
        <v>11.547911547911548</v>
      </c>
      <c r="AZ143" s="6">
        <v>3</v>
      </c>
      <c r="BA143" s="6">
        <v>1.6216216216216217</v>
      </c>
      <c r="BB143" s="6">
        <v>5</v>
      </c>
      <c r="BC143" s="6">
        <v>355</v>
      </c>
      <c r="BD143" s="6">
        <v>43.13487241798299</v>
      </c>
      <c r="BE143" s="6">
        <v>0</v>
      </c>
      <c r="BF143" s="6">
        <v>0</v>
      </c>
      <c r="BG143" s="6">
        <v>209</v>
      </c>
      <c r="BH143" s="6">
        <v>32.810047095761377</v>
      </c>
      <c r="BI143" s="6">
        <v>147</v>
      </c>
      <c r="BJ143" s="6">
        <v>81.215469613259671</v>
      </c>
      <c r="BK143" s="6">
        <v>635</v>
      </c>
    </row>
    <row r="144" spans="1:63" x14ac:dyDescent="0.35">
      <c r="A144" s="27">
        <v>138</v>
      </c>
      <c r="C144" s="17" t="s">
        <v>14</v>
      </c>
      <c r="D144" s="15">
        <v>689</v>
      </c>
      <c r="E144" s="18">
        <v>5</v>
      </c>
      <c r="F144" s="18">
        <v>4</v>
      </c>
      <c r="G144" s="18">
        <v>15</v>
      </c>
      <c r="H144" s="18">
        <v>498</v>
      </c>
      <c r="I144" s="18">
        <v>171</v>
      </c>
      <c r="J144" s="19">
        <v>48.185776487663276</v>
      </c>
      <c r="K144" s="19">
        <v>22</v>
      </c>
      <c r="L144" s="19">
        <v>12.429378531073446</v>
      </c>
      <c r="M144" s="18">
        <v>0</v>
      </c>
      <c r="N144" s="19">
        <v>0</v>
      </c>
      <c r="O144" s="19">
        <v>59</v>
      </c>
      <c r="P144" s="19">
        <v>88.135593220338976</v>
      </c>
      <c r="Q144" s="19">
        <v>46.36363636363636</v>
      </c>
      <c r="R144" s="18">
        <v>4</v>
      </c>
      <c r="S144" s="19">
        <v>33.333333333333329</v>
      </c>
      <c r="T144" s="18">
        <v>6</v>
      </c>
      <c r="U144" s="19">
        <v>60</v>
      </c>
      <c r="V144" s="18">
        <v>0</v>
      </c>
      <c r="W144" s="19">
        <v>0</v>
      </c>
      <c r="X144" s="18">
        <v>6</v>
      </c>
      <c r="Y144" s="19">
        <v>40</v>
      </c>
      <c r="Z144" s="19">
        <v>26.506024096385545</v>
      </c>
      <c r="AA144" s="19">
        <v>22.891566265060241</v>
      </c>
      <c r="AB144" s="18">
        <v>24</v>
      </c>
      <c r="AC144" s="19">
        <v>9.5617529880478092</v>
      </c>
      <c r="AD144" s="19">
        <v>58.174904942965775</v>
      </c>
      <c r="AE144" s="19">
        <v>31.330472103004293</v>
      </c>
      <c r="AF144" s="19">
        <v>61.29032258064516</v>
      </c>
      <c r="AG144" s="19">
        <v>45.098039215686278</v>
      </c>
      <c r="AH144" s="19">
        <v>54.310344827586206</v>
      </c>
      <c r="AI144" s="19">
        <v>23.275862068965516</v>
      </c>
      <c r="AJ144" s="3">
        <v>281.60377358490564</v>
      </c>
      <c r="AK144" s="6">
        <v>0</v>
      </c>
      <c r="AL144" s="6">
        <v>26</v>
      </c>
      <c r="AM144" s="6">
        <v>0</v>
      </c>
      <c r="AN144" s="6">
        <v>588</v>
      </c>
      <c r="AO144" s="6">
        <v>0</v>
      </c>
      <c r="AP144" s="6">
        <v>0</v>
      </c>
      <c r="AQ144" s="6">
        <v>61</v>
      </c>
      <c r="AR144" s="6">
        <v>33</v>
      </c>
      <c r="AS144" s="6">
        <v>4.7895500725689404</v>
      </c>
      <c r="AT144" s="119">
        <v>0</v>
      </c>
      <c r="AU144" s="119">
        <v>0</v>
      </c>
      <c r="AV144" s="119">
        <v>0</v>
      </c>
      <c r="AW144" s="119">
        <v>0</v>
      </c>
      <c r="AX144" s="119">
        <v>0</v>
      </c>
      <c r="AY144" s="6">
        <v>28.74074074074074</v>
      </c>
      <c r="AZ144" s="6">
        <v>7</v>
      </c>
      <c r="BA144" s="6">
        <v>4.2424242424242431</v>
      </c>
      <c r="BB144" s="6">
        <v>22</v>
      </c>
      <c r="BC144" s="6">
        <v>223</v>
      </c>
      <c r="BD144" s="6">
        <v>32.412790697674424</v>
      </c>
      <c r="BE144" s="6">
        <v>0</v>
      </c>
      <c r="BF144" s="6">
        <v>0</v>
      </c>
      <c r="BG144" s="6">
        <v>127</v>
      </c>
      <c r="BH144" s="6">
        <v>24.901960784313726</v>
      </c>
      <c r="BI144" s="6">
        <v>97</v>
      </c>
      <c r="BJ144" s="6">
        <v>56.069364161849713</v>
      </c>
      <c r="BK144" s="6">
        <v>498</v>
      </c>
    </row>
    <row r="145" spans="1:63" x14ac:dyDescent="0.35">
      <c r="A145" s="27">
        <v>139</v>
      </c>
      <c r="C145" s="17" t="s">
        <v>18</v>
      </c>
      <c r="D145" s="15">
        <v>25391</v>
      </c>
      <c r="E145" s="18">
        <v>167</v>
      </c>
      <c r="F145" s="18">
        <v>648</v>
      </c>
      <c r="G145" s="18">
        <v>1633</v>
      </c>
      <c r="H145" s="18">
        <v>19699</v>
      </c>
      <c r="I145" s="18">
        <v>3410</v>
      </c>
      <c r="J145" s="19">
        <v>55.200661651766367</v>
      </c>
      <c r="K145" s="19">
        <v>1638</v>
      </c>
      <c r="L145" s="19">
        <v>17.620481927710845</v>
      </c>
      <c r="M145" s="18">
        <v>57</v>
      </c>
      <c r="N145" s="19">
        <v>7.2519083969465647</v>
      </c>
      <c r="O145" s="19">
        <v>3037</v>
      </c>
      <c r="P145" s="19">
        <v>87.257161672703319</v>
      </c>
      <c r="Q145" s="19">
        <v>54.358974358974358</v>
      </c>
      <c r="R145" s="18">
        <v>48</v>
      </c>
      <c r="S145" s="19">
        <v>4.9638055842812818</v>
      </c>
      <c r="T145" s="18">
        <v>64</v>
      </c>
      <c r="U145" s="19">
        <v>14.814814814814813</v>
      </c>
      <c r="V145" s="18">
        <v>65</v>
      </c>
      <c r="W145" s="19">
        <v>12.357414448669202</v>
      </c>
      <c r="X145" s="18">
        <v>129</v>
      </c>
      <c r="Y145" s="19">
        <v>13.451511991657977</v>
      </c>
      <c r="Z145" s="19">
        <v>23.638120545959655</v>
      </c>
      <c r="AA145" s="19">
        <v>26.416233844667232</v>
      </c>
      <c r="AB145" s="18">
        <v>1464</v>
      </c>
      <c r="AC145" s="19">
        <v>10.573450816120179</v>
      </c>
      <c r="AD145" s="19">
        <v>70.422035701619578</v>
      </c>
      <c r="AE145" s="19">
        <v>53.014842300556587</v>
      </c>
      <c r="AF145" s="19">
        <v>47.088186356073216</v>
      </c>
      <c r="AG145" s="19">
        <v>61.815578465063005</v>
      </c>
      <c r="AH145" s="19">
        <v>54.273432231962239</v>
      </c>
      <c r="AI145" s="19">
        <v>16.992582602832094</v>
      </c>
      <c r="AJ145" s="3">
        <v>423.06945118989802</v>
      </c>
      <c r="AK145" s="6">
        <v>12631</v>
      </c>
      <c r="AL145" s="6">
        <v>5360</v>
      </c>
      <c r="AM145" s="6">
        <v>9</v>
      </c>
      <c r="AN145" s="6">
        <v>15</v>
      </c>
      <c r="AO145" s="6">
        <v>0</v>
      </c>
      <c r="AP145" s="6">
        <v>74</v>
      </c>
      <c r="AQ145" s="6">
        <v>6655</v>
      </c>
      <c r="AR145" s="6">
        <v>2248</v>
      </c>
      <c r="AS145" s="6">
        <v>8.8535307786223463</v>
      </c>
      <c r="AT145" s="119">
        <v>0</v>
      </c>
      <c r="AU145" s="119">
        <v>0</v>
      </c>
      <c r="AV145" s="119">
        <v>0</v>
      </c>
      <c r="AW145" s="119">
        <v>0</v>
      </c>
      <c r="AX145" s="119">
        <v>0</v>
      </c>
      <c r="AY145" s="6">
        <v>19.88849096532639</v>
      </c>
      <c r="AZ145" s="6">
        <v>71</v>
      </c>
      <c r="BA145" s="6">
        <v>0.83706672954491856</v>
      </c>
      <c r="BB145" s="6">
        <v>237</v>
      </c>
      <c r="BC145" s="6">
        <v>12433</v>
      </c>
      <c r="BD145" s="6">
        <v>49.261064225999448</v>
      </c>
      <c r="BE145" s="6">
        <v>217</v>
      </c>
      <c r="BF145" s="6">
        <v>13.39506172839506</v>
      </c>
      <c r="BG145" s="6">
        <v>9556</v>
      </c>
      <c r="BH145" s="6">
        <v>45.060593200358376</v>
      </c>
      <c r="BI145" s="6">
        <v>2743</v>
      </c>
      <c r="BJ145" s="6">
        <v>81.081879988176169</v>
      </c>
      <c r="BK145" s="6">
        <v>19699</v>
      </c>
    </row>
    <row r="146" spans="1:63" x14ac:dyDescent="0.35">
      <c r="A146" s="27">
        <v>140</v>
      </c>
      <c r="C146" s="17"/>
      <c r="D146" s="15">
        <v>82556</v>
      </c>
      <c r="E146" s="18">
        <v>1532</v>
      </c>
      <c r="F146" s="18">
        <v>4619</v>
      </c>
      <c r="G146" s="18">
        <v>6656</v>
      </c>
      <c r="H146" s="18">
        <v>54393</v>
      </c>
      <c r="I146" s="18">
        <v>16885</v>
      </c>
      <c r="J146" s="19">
        <v>50.51480207374388</v>
      </c>
      <c r="K146" s="19">
        <v>3147</v>
      </c>
      <c r="L146" s="19">
        <v>9.9844538215044896</v>
      </c>
      <c r="M146" s="18">
        <v>141</v>
      </c>
      <c r="N146" s="19">
        <v>6.1251086012163336</v>
      </c>
      <c r="O146" s="19">
        <v>5545</v>
      </c>
      <c r="P146" s="19">
        <v>84.490532010820559</v>
      </c>
      <c r="Q146" s="19">
        <v>33.333333333333329</v>
      </c>
      <c r="R146" s="18">
        <v>232</v>
      </c>
      <c r="S146" s="19">
        <v>6.8416396343261576</v>
      </c>
      <c r="T146" s="18">
        <v>185</v>
      </c>
      <c r="U146" s="19">
        <v>10.142543859649123</v>
      </c>
      <c r="V146" s="18">
        <v>193</v>
      </c>
      <c r="W146" s="19">
        <v>12.689020381328072</v>
      </c>
      <c r="X146" s="18">
        <v>378</v>
      </c>
      <c r="Y146" s="19">
        <v>11.286951328754851</v>
      </c>
      <c r="Z146" s="19">
        <v>24.025813877014141</v>
      </c>
      <c r="AA146" s="19">
        <v>37.495889510029592</v>
      </c>
      <c r="AB146" s="18">
        <v>3175</v>
      </c>
      <c r="AC146" s="19">
        <v>8.6069017864404014</v>
      </c>
      <c r="AD146" s="19">
        <v>74.522211840652346</v>
      </c>
      <c r="AE146" s="19">
        <v>55.276607924111708</v>
      </c>
      <c r="AF146" s="19">
        <v>59.417989417989418</v>
      </c>
      <c r="AG146" s="19">
        <v>65.91445427728614</v>
      </c>
      <c r="AH146" s="19">
        <v>49.792773155681083</v>
      </c>
      <c r="AI146" s="19">
        <v>21.333619869216836</v>
      </c>
      <c r="AJ146" s="3">
        <v>452.29390050975564</v>
      </c>
      <c r="AK146" s="6">
        <v>14750</v>
      </c>
      <c r="AL146" s="6">
        <v>31977</v>
      </c>
      <c r="AM146" s="6">
        <v>4101</v>
      </c>
      <c r="AN146" s="6">
        <v>6265</v>
      </c>
      <c r="AO146" s="6">
        <v>11</v>
      </c>
      <c r="AP146" s="6">
        <v>2966</v>
      </c>
      <c r="AQ146" s="6">
        <v>10902</v>
      </c>
      <c r="AR146" s="6">
        <v>9562</v>
      </c>
      <c r="AS146" s="6">
        <v>11.582441009738844</v>
      </c>
      <c r="AT146" s="6">
        <v>0</v>
      </c>
      <c r="AU146" s="6">
        <v>0</v>
      </c>
      <c r="AV146" s="6">
        <v>0</v>
      </c>
      <c r="AW146" s="6">
        <v>0</v>
      </c>
      <c r="AX146" s="6">
        <v>0</v>
      </c>
      <c r="AY146" s="6">
        <v>31.926036923345507</v>
      </c>
      <c r="AZ146" s="6">
        <v>308</v>
      </c>
      <c r="BA146" s="6">
        <v>1.236252709320061</v>
      </c>
      <c r="BB146" s="6">
        <v>2310</v>
      </c>
      <c r="BC146" s="6">
        <v>21099</v>
      </c>
      <c r="BD146" s="6">
        <v>29.295622110217849</v>
      </c>
      <c r="BE146" s="6">
        <v>365</v>
      </c>
      <c r="BF146" s="6">
        <v>6.817332835263354</v>
      </c>
      <c r="BG146" s="6">
        <v>13981</v>
      </c>
      <c r="BH146" s="6">
        <v>25.871097870135639</v>
      </c>
      <c r="BI146" s="6">
        <v>6820</v>
      </c>
      <c r="BJ146" s="6">
        <v>44.665662453336822</v>
      </c>
      <c r="BK146" s="6">
        <v>54393</v>
      </c>
    </row>
    <row r="147" spans="1:63" x14ac:dyDescent="0.35">
      <c r="A147" s="27">
        <v>141</v>
      </c>
      <c r="B147" s="20" t="s">
        <v>58</v>
      </c>
      <c r="C147" s="17" t="s">
        <v>26</v>
      </c>
      <c r="D147" s="15">
        <v>362</v>
      </c>
      <c r="E147" s="18">
        <v>0</v>
      </c>
      <c r="F147" s="18">
        <v>12</v>
      </c>
      <c r="G147" s="18">
        <v>50</v>
      </c>
      <c r="H147" s="18">
        <v>279</v>
      </c>
      <c r="I147" s="18">
        <v>23</v>
      </c>
      <c r="J147" s="19">
        <v>48.342541436464089</v>
      </c>
      <c r="K147" s="19">
        <v>14</v>
      </c>
      <c r="L147" s="19">
        <v>6.0344827586206895</v>
      </c>
      <c r="M147" s="18">
        <v>4</v>
      </c>
      <c r="N147" s="19">
        <v>12.903225806451612</v>
      </c>
      <c r="O147" s="19">
        <v>17</v>
      </c>
      <c r="P147" s="19">
        <v>70.588235294117652</v>
      </c>
      <c r="Q147" s="19">
        <v>29.411764705882355</v>
      </c>
      <c r="R147" s="18">
        <v>12</v>
      </c>
      <c r="S147" s="19">
        <v>30</v>
      </c>
      <c r="T147" s="18">
        <v>3</v>
      </c>
      <c r="U147" s="19">
        <v>20</v>
      </c>
      <c r="V147" s="18">
        <v>3</v>
      </c>
      <c r="W147" s="19">
        <v>18.75</v>
      </c>
      <c r="X147" s="18">
        <v>6</v>
      </c>
      <c r="Y147" s="19">
        <v>17.647058823529413</v>
      </c>
      <c r="Z147" s="19">
        <v>21.390374331550802</v>
      </c>
      <c r="AA147" s="19">
        <v>17.647058823529413</v>
      </c>
      <c r="AB147" s="18">
        <v>16</v>
      </c>
      <c r="AC147" s="19">
        <v>9.4117647058823533</v>
      </c>
      <c r="AD147" s="19">
        <v>70.19867549668875</v>
      </c>
      <c r="AE147" s="19">
        <v>26.229508196721312</v>
      </c>
      <c r="AF147" s="19">
        <v>18.75</v>
      </c>
      <c r="AG147" s="19">
        <v>51.383399209486171</v>
      </c>
      <c r="AH147" s="19">
        <v>51.724137931034484</v>
      </c>
      <c r="AI147" s="19">
        <v>19.310344827586206</v>
      </c>
      <c r="AJ147" s="3">
        <v>471.875</v>
      </c>
      <c r="AK147" s="6">
        <v>0</v>
      </c>
      <c r="AL147" s="6">
        <v>0</v>
      </c>
      <c r="AM147" s="6">
        <v>0</v>
      </c>
      <c r="AN147" s="6">
        <v>345</v>
      </c>
      <c r="AO147" s="6">
        <v>0</v>
      </c>
      <c r="AP147" s="6">
        <v>3</v>
      </c>
      <c r="AQ147" s="6">
        <v>12</v>
      </c>
      <c r="AR147" s="6">
        <v>38</v>
      </c>
      <c r="AS147" s="6">
        <v>10.497237569060774</v>
      </c>
      <c r="AT147" s="119">
        <v>0</v>
      </c>
      <c r="AU147" s="119">
        <v>0</v>
      </c>
      <c r="AV147" s="119">
        <v>0</v>
      </c>
      <c r="AW147" s="119">
        <v>0</v>
      </c>
      <c r="AX147" s="119">
        <v>0</v>
      </c>
      <c r="AY147" s="6">
        <v>21.1864406779661</v>
      </c>
      <c r="AZ147" s="6">
        <v>4</v>
      </c>
      <c r="BA147" s="6">
        <v>1.9417475728155338</v>
      </c>
      <c r="BB147" s="6">
        <v>0</v>
      </c>
      <c r="BC147" s="6">
        <v>83</v>
      </c>
      <c r="BD147" s="6">
        <v>22.865013774104685</v>
      </c>
      <c r="BE147" s="6">
        <v>3</v>
      </c>
      <c r="BF147" s="6">
        <v>6.1224489795918364</v>
      </c>
      <c r="BG147" s="6">
        <v>70</v>
      </c>
      <c r="BH147" s="6">
        <v>21.084337349397593</v>
      </c>
      <c r="BI147" s="6">
        <v>13</v>
      </c>
      <c r="BJ147" s="6">
        <v>59.090909090909093</v>
      </c>
      <c r="BK147" s="6">
        <v>279</v>
      </c>
    </row>
    <row r="148" spans="1:63" x14ac:dyDescent="0.35">
      <c r="A148" s="27">
        <v>142</v>
      </c>
      <c r="C148" s="17" t="s">
        <v>22</v>
      </c>
      <c r="D148" s="15">
        <v>220</v>
      </c>
      <c r="E148" s="18">
        <v>0</v>
      </c>
      <c r="F148" s="18">
        <v>13</v>
      </c>
      <c r="G148" s="18">
        <v>19</v>
      </c>
      <c r="H148" s="18">
        <v>179</v>
      </c>
      <c r="I148" s="18">
        <v>12</v>
      </c>
      <c r="J148" s="19">
        <v>52.72727272727272</v>
      </c>
      <c r="K148" s="19">
        <v>3</v>
      </c>
      <c r="L148" s="19">
        <v>2.1739130434782608</v>
      </c>
      <c r="M148" s="18">
        <v>0</v>
      </c>
      <c r="N148" s="19">
        <v>0</v>
      </c>
      <c r="O148" s="19">
        <v>0</v>
      </c>
      <c r="P148" s="19">
        <v>0</v>
      </c>
      <c r="Q148" s="19">
        <v>27.906976744186046</v>
      </c>
      <c r="R148" s="18">
        <v>0</v>
      </c>
      <c r="S148" s="19">
        <v>0</v>
      </c>
      <c r="T148" s="18">
        <v>0</v>
      </c>
      <c r="U148" s="19">
        <v>0</v>
      </c>
      <c r="V148" s="18">
        <v>0</v>
      </c>
      <c r="W148" s="19">
        <v>0</v>
      </c>
      <c r="X148" s="18">
        <v>0</v>
      </c>
      <c r="Y148" s="19">
        <v>0</v>
      </c>
      <c r="Z148" s="19">
        <v>11.111111111111111</v>
      </c>
      <c r="AA148" s="19">
        <v>81.481481481481481</v>
      </c>
      <c r="AB148" s="18">
        <v>15</v>
      </c>
      <c r="AC148" s="19">
        <v>9.9337748344370862</v>
      </c>
      <c r="AD148" s="19">
        <v>87.804878048780495</v>
      </c>
      <c r="AE148" s="19">
        <v>58.426966292134829</v>
      </c>
      <c r="AF148" s="19">
        <v>26.666666666666668</v>
      </c>
      <c r="AG148" s="19">
        <v>75.796178343949052</v>
      </c>
      <c r="AH148" s="19">
        <v>11.76470588235294</v>
      </c>
      <c r="AI148" s="19">
        <v>47.794117647058826</v>
      </c>
      <c r="AJ148" s="3">
        <v>737.5</v>
      </c>
      <c r="AK148" s="6">
        <v>6</v>
      </c>
      <c r="AL148" s="6">
        <v>0</v>
      </c>
      <c r="AM148" s="6">
        <v>9</v>
      </c>
      <c r="AN148" s="6">
        <v>195</v>
      </c>
      <c r="AO148" s="6">
        <v>0</v>
      </c>
      <c r="AP148" s="6">
        <v>0</v>
      </c>
      <c r="AQ148" s="6">
        <v>11</v>
      </c>
      <c r="AR148" s="6">
        <v>36</v>
      </c>
      <c r="AS148" s="6">
        <v>16.363636363636363</v>
      </c>
      <c r="AT148" s="119">
        <v>0</v>
      </c>
      <c r="AU148" s="119">
        <v>0</v>
      </c>
      <c r="AV148" s="119">
        <v>0</v>
      </c>
      <c r="AW148" s="119">
        <v>0</v>
      </c>
      <c r="AX148" s="119">
        <v>0</v>
      </c>
      <c r="AY148" s="6">
        <v>11.261261261261261</v>
      </c>
      <c r="AZ148" s="6">
        <v>3</v>
      </c>
      <c r="BA148" s="6">
        <v>2.1428571428571428</v>
      </c>
      <c r="BB148" s="6">
        <v>0</v>
      </c>
      <c r="BC148" s="6">
        <v>9</v>
      </c>
      <c r="BD148" s="6">
        <v>4.0540540540540544</v>
      </c>
      <c r="BE148" s="6">
        <v>0</v>
      </c>
      <c r="BF148" s="6">
        <v>0</v>
      </c>
      <c r="BG148" s="6">
        <v>3</v>
      </c>
      <c r="BH148" s="6">
        <v>1.5228426395939088</v>
      </c>
      <c r="BI148" s="6">
        <v>7</v>
      </c>
      <c r="BJ148" s="6">
        <v>53.846153846153847</v>
      </c>
      <c r="BK148" s="6">
        <v>179</v>
      </c>
    </row>
    <row r="149" spans="1:63" x14ac:dyDescent="0.35">
      <c r="A149" s="27">
        <v>143</v>
      </c>
      <c r="C149" s="17" t="s">
        <v>133</v>
      </c>
      <c r="D149" s="15">
        <v>97</v>
      </c>
      <c r="E149" s="18">
        <v>0</v>
      </c>
      <c r="F149" s="18">
        <v>0</v>
      </c>
      <c r="G149" s="18">
        <v>0</v>
      </c>
      <c r="H149" s="18">
        <v>81</v>
      </c>
      <c r="I149" s="18">
        <v>18</v>
      </c>
      <c r="J149" s="19">
        <v>56.701030927835049</v>
      </c>
      <c r="K149" s="19">
        <v>3</v>
      </c>
      <c r="L149" s="19">
        <v>5.8823529411764701</v>
      </c>
      <c r="M149" s="18">
        <v>0</v>
      </c>
      <c r="N149" s="19">
        <v>0</v>
      </c>
      <c r="O149" s="19">
        <v>4</v>
      </c>
      <c r="P149" s="19">
        <v>100</v>
      </c>
      <c r="Q149" s="19">
        <v>33.928571428571431</v>
      </c>
      <c r="R149" s="18">
        <v>0</v>
      </c>
      <c r="S149" s="19">
        <v>0</v>
      </c>
      <c r="T149" s="18">
        <v>0</v>
      </c>
      <c r="U149" s="19">
        <v>0</v>
      </c>
      <c r="V149" s="18">
        <v>0</v>
      </c>
      <c r="W149" s="19">
        <v>0</v>
      </c>
      <c r="X149" s="18">
        <v>0</v>
      </c>
      <c r="Y149" s="19">
        <v>0</v>
      </c>
      <c r="Z149" s="19">
        <v>44.444444444444443</v>
      </c>
      <c r="AA149" s="19">
        <v>26.666666666666668</v>
      </c>
      <c r="AB149" s="18">
        <v>0</v>
      </c>
      <c r="AC149" s="19">
        <v>0</v>
      </c>
      <c r="AD149" s="19">
        <v>89.189189189189193</v>
      </c>
      <c r="AE149" s="19">
        <v>62.790697674418603</v>
      </c>
      <c r="AF149" s="19">
        <v>0</v>
      </c>
      <c r="AG149" s="19">
        <v>73.611111111111114</v>
      </c>
      <c r="AH149" s="19">
        <v>35.849056603773583</v>
      </c>
      <c r="AI149" s="19">
        <v>30.188679245283019</v>
      </c>
      <c r="AJ149" s="3">
        <v>500</v>
      </c>
      <c r="AK149" s="6">
        <v>0</v>
      </c>
      <c r="AL149" s="6">
        <v>51</v>
      </c>
      <c r="AM149" s="6">
        <v>0</v>
      </c>
      <c r="AN149" s="6">
        <v>30</v>
      </c>
      <c r="AO149" s="6">
        <v>0</v>
      </c>
      <c r="AP149" s="6">
        <v>0</v>
      </c>
      <c r="AQ149" s="6">
        <v>18</v>
      </c>
      <c r="AR149" s="6">
        <v>0</v>
      </c>
      <c r="AS149" s="6">
        <v>0</v>
      </c>
      <c r="AT149" s="119">
        <v>0</v>
      </c>
      <c r="AU149" s="119">
        <v>0</v>
      </c>
      <c r="AV149" s="119">
        <v>0</v>
      </c>
      <c r="AW149" s="119">
        <v>0</v>
      </c>
      <c r="AX149" s="119">
        <v>0</v>
      </c>
      <c r="AY149" s="6">
        <v>20</v>
      </c>
      <c r="AZ149" s="6">
        <v>0</v>
      </c>
      <c r="BA149" s="6">
        <v>0</v>
      </c>
      <c r="BB149" s="6">
        <v>3</v>
      </c>
      <c r="BC149" s="6">
        <v>11</v>
      </c>
      <c r="BD149" s="6">
        <v>10.784313725490197</v>
      </c>
      <c r="BE149" s="6">
        <v>0</v>
      </c>
      <c r="BF149" s="6">
        <v>0</v>
      </c>
      <c r="BG149" s="6">
        <v>4</v>
      </c>
      <c r="BH149" s="6">
        <v>5.1282051282051277</v>
      </c>
      <c r="BI149" s="6">
        <v>5</v>
      </c>
      <c r="BJ149" s="6">
        <v>27.777777777777779</v>
      </c>
      <c r="BK149" s="6">
        <v>81</v>
      </c>
    </row>
    <row r="150" spans="1:63" x14ac:dyDescent="0.35">
      <c r="A150" s="27">
        <v>144</v>
      </c>
      <c r="C150" s="17" t="s">
        <v>136</v>
      </c>
      <c r="D150" s="15">
        <v>340</v>
      </c>
      <c r="E150" s="18">
        <v>0</v>
      </c>
      <c r="F150" s="18">
        <v>17</v>
      </c>
      <c r="G150" s="18">
        <v>38</v>
      </c>
      <c r="H150" s="18">
        <v>277</v>
      </c>
      <c r="I150" s="18">
        <v>6</v>
      </c>
      <c r="J150" s="19">
        <v>45.294117647058826</v>
      </c>
      <c r="K150" s="19">
        <v>5</v>
      </c>
      <c r="L150" s="19">
        <v>2.1459227467811157</v>
      </c>
      <c r="M150" s="18">
        <v>4</v>
      </c>
      <c r="N150" s="19">
        <v>26.666666666666668</v>
      </c>
      <c r="O150" s="19">
        <v>4</v>
      </c>
      <c r="P150" s="19">
        <v>100</v>
      </c>
      <c r="Q150" s="19">
        <v>30</v>
      </c>
      <c r="R150" s="18">
        <v>3</v>
      </c>
      <c r="S150" s="19">
        <v>17.647058823529413</v>
      </c>
      <c r="T150" s="18">
        <v>0</v>
      </c>
      <c r="U150" s="19">
        <v>0</v>
      </c>
      <c r="V150" s="18">
        <v>4</v>
      </c>
      <c r="W150" s="19">
        <v>25</v>
      </c>
      <c r="X150" s="18">
        <v>4</v>
      </c>
      <c r="Y150" s="19">
        <v>20</v>
      </c>
      <c r="Z150" s="19">
        <v>11.483253588516746</v>
      </c>
      <c r="AA150" s="19">
        <v>4.7846889952153111</v>
      </c>
      <c r="AB150" s="18">
        <v>10</v>
      </c>
      <c r="AC150" s="19">
        <v>5.3191489361702127</v>
      </c>
      <c r="AD150" s="19">
        <v>76.973684210526315</v>
      </c>
      <c r="AE150" s="19">
        <v>36.752136752136757</v>
      </c>
      <c r="AF150" s="19">
        <v>53.333333333333336</v>
      </c>
      <c r="AG150" s="19">
        <v>59.243697478991599</v>
      </c>
      <c r="AH150" s="19">
        <v>75.882352941176464</v>
      </c>
      <c r="AI150" s="19">
        <v>7.6470588235294121</v>
      </c>
      <c r="AJ150" s="3">
        <v>478.26086956521738</v>
      </c>
      <c r="AK150" s="6">
        <v>16</v>
      </c>
      <c r="AL150" s="6">
        <v>229</v>
      </c>
      <c r="AM150" s="6">
        <v>0</v>
      </c>
      <c r="AN150" s="6">
        <v>100</v>
      </c>
      <c r="AO150" s="6">
        <v>0</v>
      </c>
      <c r="AP150" s="6">
        <v>0</v>
      </c>
      <c r="AQ150" s="6">
        <v>5</v>
      </c>
      <c r="AR150" s="6">
        <v>52</v>
      </c>
      <c r="AS150" s="6">
        <v>15.294117647058824</v>
      </c>
      <c r="AT150" s="119">
        <v>0</v>
      </c>
      <c r="AU150" s="119">
        <v>0</v>
      </c>
      <c r="AV150" s="119">
        <v>0</v>
      </c>
      <c r="AW150" s="119">
        <v>0</v>
      </c>
      <c r="AX150" s="119">
        <v>0</v>
      </c>
      <c r="AY150" s="6">
        <v>47.734138972809667</v>
      </c>
      <c r="AZ150" s="6">
        <v>0</v>
      </c>
      <c r="BA150" s="6">
        <v>0</v>
      </c>
      <c r="BB150" s="6">
        <v>0</v>
      </c>
      <c r="BC150" s="6">
        <v>150</v>
      </c>
      <c r="BD150" s="6">
        <v>44.247787610619469</v>
      </c>
      <c r="BE150" s="6">
        <v>5</v>
      </c>
      <c r="BF150" s="6">
        <v>14.285714285714285</v>
      </c>
      <c r="BG150" s="6">
        <v>148</v>
      </c>
      <c r="BH150" s="6">
        <v>47.588424437299039</v>
      </c>
      <c r="BI150" s="6">
        <v>3</v>
      </c>
      <c r="BJ150" s="6">
        <v>42.857142857142854</v>
      </c>
      <c r="BK150" s="6">
        <v>277</v>
      </c>
    </row>
    <row r="151" spans="1:63" x14ac:dyDescent="0.35">
      <c r="A151" s="27">
        <v>145</v>
      </c>
      <c r="C151" s="17" t="s">
        <v>16</v>
      </c>
      <c r="D151" s="15">
        <v>142</v>
      </c>
      <c r="E151" s="18">
        <v>0</v>
      </c>
      <c r="F151" s="18">
        <v>6</v>
      </c>
      <c r="G151" s="18">
        <v>15</v>
      </c>
      <c r="H151" s="18">
        <v>115</v>
      </c>
      <c r="I151" s="18">
        <v>7</v>
      </c>
      <c r="J151" s="19">
        <v>65.492957746478879</v>
      </c>
      <c r="K151" s="19">
        <v>13</v>
      </c>
      <c r="L151" s="19">
        <v>14.942528735632186</v>
      </c>
      <c r="M151" s="18">
        <v>0</v>
      </c>
      <c r="N151" s="19">
        <v>0</v>
      </c>
      <c r="O151" s="19">
        <v>10</v>
      </c>
      <c r="P151" s="19">
        <v>70</v>
      </c>
      <c r="Q151" s="19">
        <v>18.918918918918919</v>
      </c>
      <c r="R151" s="18">
        <v>4</v>
      </c>
      <c r="S151" s="19">
        <v>26.666666666666668</v>
      </c>
      <c r="T151" s="18">
        <v>0</v>
      </c>
      <c r="U151" s="19">
        <v>0</v>
      </c>
      <c r="V151" s="18">
        <v>6</v>
      </c>
      <c r="W151" s="19">
        <v>35.294117647058826</v>
      </c>
      <c r="X151" s="18">
        <v>6</v>
      </c>
      <c r="Y151" s="19">
        <v>28.571428571428569</v>
      </c>
      <c r="Z151" s="19">
        <v>23.188405797101449</v>
      </c>
      <c r="AA151" s="19">
        <v>13.043478260869565</v>
      </c>
      <c r="AB151" s="18">
        <v>9</v>
      </c>
      <c r="AC151" s="19">
        <v>9.67741935483871</v>
      </c>
      <c r="AD151" s="19">
        <v>82.051282051282044</v>
      </c>
      <c r="AE151" s="19">
        <v>55.405405405405403</v>
      </c>
      <c r="AF151" s="19">
        <v>60</v>
      </c>
      <c r="AG151" s="19">
        <v>67.64705882352942</v>
      </c>
      <c r="AH151" s="19">
        <v>56.79012345679012</v>
      </c>
      <c r="AI151" s="19">
        <v>16.049382716049383</v>
      </c>
      <c r="AJ151" s="3">
        <v>511.25</v>
      </c>
      <c r="AK151" s="6">
        <v>105</v>
      </c>
      <c r="AL151" s="6">
        <v>11</v>
      </c>
      <c r="AM151" s="6">
        <v>0</v>
      </c>
      <c r="AN151" s="6">
        <v>3</v>
      </c>
      <c r="AO151" s="6">
        <v>0</v>
      </c>
      <c r="AP151" s="6">
        <v>0</v>
      </c>
      <c r="AQ151" s="6">
        <v>22</v>
      </c>
      <c r="AR151" s="6">
        <v>19</v>
      </c>
      <c r="AS151" s="6">
        <v>13.380281690140844</v>
      </c>
      <c r="AT151" s="119">
        <v>0</v>
      </c>
      <c r="AU151" s="119">
        <v>0</v>
      </c>
      <c r="AV151" s="119">
        <v>0</v>
      </c>
      <c r="AW151" s="119">
        <v>0</v>
      </c>
      <c r="AX151" s="119">
        <v>0</v>
      </c>
      <c r="AY151" s="6">
        <v>8.695652173913043</v>
      </c>
      <c r="AZ151" s="6">
        <v>0</v>
      </c>
      <c r="BA151" s="6">
        <v>0</v>
      </c>
      <c r="BB151" s="6">
        <v>3</v>
      </c>
      <c r="BC151" s="6">
        <v>41</v>
      </c>
      <c r="BD151" s="6">
        <v>28.87323943661972</v>
      </c>
      <c r="BE151" s="6">
        <v>6</v>
      </c>
      <c r="BF151" s="6">
        <v>30</v>
      </c>
      <c r="BG151" s="6">
        <v>38</v>
      </c>
      <c r="BH151" s="6">
        <v>28.571428571428569</v>
      </c>
      <c r="BI151" s="6">
        <v>5</v>
      </c>
      <c r="BJ151" s="6">
        <v>100</v>
      </c>
      <c r="BK151" s="6">
        <v>115</v>
      </c>
    </row>
    <row r="152" spans="1:63" x14ac:dyDescent="0.35">
      <c r="A152" s="27">
        <v>146</v>
      </c>
      <c r="C152" s="17" t="s">
        <v>137</v>
      </c>
      <c r="D152" s="15">
        <v>643</v>
      </c>
      <c r="E152" s="18">
        <v>8</v>
      </c>
      <c r="F152" s="18">
        <v>34</v>
      </c>
      <c r="G152" s="18">
        <v>45</v>
      </c>
      <c r="H152" s="18">
        <v>498</v>
      </c>
      <c r="I152" s="18">
        <v>72</v>
      </c>
      <c r="J152" s="19">
        <v>54.898911353032666</v>
      </c>
      <c r="K152" s="19">
        <v>21</v>
      </c>
      <c r="L152" s="19">
        <v>6</v>
      </c>
      <c r="M152" s="18">
        <v>0</v>
      </c>
      <c r="N152" s="19">
        <v>0</v>
      </c>
      <c r="O152" s="19">
        <v>37</v>
      </c>
      <c r="P152" s="19">
        <v>86.486486486486484</v>
      </c>
      <c r="Q152" s="19">
        <v>30</v>
      </c>
      <c r="R152" s="18">
        <v>3</v>
      </c>
      <c r="S152" s="19">
        <v>15</v>
      </c>
      <c r="T152" s="18">
        <v>0</v>
      </c>
      <c r="U152" s="19">
        <v>0</v>
      </c>
      <c r="V152" s="18">
        <v>0</v>
      </c>
      <c r="W152" s="19">
        <v>0</v>
      </c>
      <c r="X152" s="18">
        <v>0</v>
      </c>
      <c r="Y152" s="19">
        <v>0</v>
      </c>
      <c r="Z152" s="19">
        <v>17.8125</v>
      </c>
      <c r="AA152" s="19">
        <v>49.6875</v>
      </c>
      <c r="AB152" s="18">
        <v>23</v>
      </c>
      <c r="AC152" s="19">
        <v>5.6650246305418719</v>
      </c>
      <c r="AD152" s="19">
        <v>83.980582524271838</v>
      </c>
      <c r="AE152" s="19">
        <v>64.930555555555557</v>
      </c>
      <c r="AF152" s="19">
        <v>78.358208955223887</v>
      </c>
      <c r="AG152" s="19">
        <v>72.779369627507165</v>
      </c>
      <c r="AH152" s="19">
        <v>43.526170798898072</v>
      </c>
      <c r="AI152" s="19">
        <v>30.578512396694212</v>
      </c>
      <c r="AJ152" s="3">
        <v>603.67647058823525</v>
      </c>
      <c r="AK152" s="6">
        <v>55</v>
      </c>
      <c r="AL152" s="6">
        <v>82</v>
      </c>
      <c r="AM152" s="6">
        <v>0</v>
      </c>
      <c r="AN152" s="6">
        <v>0</v>
      </c>
      <c r="AO152" s="6">
        <v>0</v>
      </c>
      <c r="AP152" s="6">
        <v>0</v>
      </c>
      <c r="AQ152" s="6">
        <v>498</v>
      </c>
      <c r="AR152" s="6">
        <v>180</v>
      </c>
      <c r="AS152" s="6">
        <v>27.993779160186627</v>
      </c>
      <c r="AT152" s="119">
        <v>0</v>
      </c>
      <c r="AU152" s="119">
        <v>0</v>
      </c>
      <c r="AV152" s="119">
        <v>0</v>
      </c>
      <c r="AW152" s="119">
        <v>0</v>
      </c>
      <c r="AX152" s="119">
        <v>0</v>
      </c>
      <c r="AY152" s="6">
        <v>19.025157232704405</v>
      </c>
      <c r="AZ152" s="6">
        <v>0</v>
      </c>
      <c r="BA152" s="6">
        <v>0</v>
      </c>
      <c r="BB152" s="6">
        <v>7</v>
      </c>
      <c r="BC152" s="6">
        <v>225</v>
      </c>
      <c r="BD152" s="6">
        <v>35.046728971962615</v>
      </c>
      <c r="BE152" s="6">
        <v>5</v>
      </c>
      <c r="BF152" s="6">
        <v>11.111111111111111</v>
      </c>
      <c r="BG152" s="6">
        <v>165</v>
      </c>
      <c r="BH152" s="6">
        <v>30.612244897959183</v>
      </c>
      <c r="BI152" s="6">
        <v>53</v>
      </c>
      <c r="BJ152" s="6">
        <v>72.602739726027394</v>
      </c>
      <c r="BK152" s="6">
        <v>498</v>
      </c>
    </row>
    <row r="153" spans="1:63" x14ac:dyDescent="0.35">
      <c r="A153" s="27">
        <v>147</v>
      </c>
      <c r="C153" s="17" t="s">
        <v>2</v>
      </c>
      <c r="D153" s="15">
        <v>65</v>
      </c>
      <c r="E153" s="18">
        <v>0</v>
      </c>
      <c r="F153" s="18">
        <v>0</v>
      </c>
      <c r="G153" s="18">
        <v>6</v>
      </c>
      <c r="H153" s="18">
        <v>56</v>
      </c>
      <c r="I153" s="18">
        <v>4</v>
      </c>
      <c r="J153" s="19">
        <v>53.846153846153847</v>
      </c>
      <c r="K153" s="19">
        <v>0</v>
      </c>
      <c r="L153" s="19">
        <v>0</v>
      </c>
      <c r="M153" s="18">
        <v>0</v>
      </c>
      <c r="N153" s="19">
        <v>0</v>
      </c>
      <c r="O153" s="19">
        <v>3</v>
      </c>
      <c r="P153" s="19">
        <v>100</v>
      </c>
      <c r="Q153" s="19">
        <v>38.095238095238095</v>
      </c>
      <c r="R153" s="18">
        <v>0</v>
      </c>
      <c r="S153" s="19">
        <v>0</v>
      </c>
      <c r="T153" s="18">
        <v>0</v>
      </c>
      <c r="U153" s="19">
        <v>0</v>
      </c>
      <c r="V153" s="18">
        <v>0</v>
      </c>
      <c r="W153" s="19">
        <v>0</v>
      </c>
      <c r="X153" s="18">
        <v>0</v>
      </c>
      <c r="Y153" s="19">
        <v>0</v>
      </c>
      <c r="Z153" s="19">
        <v>11.111111111111111</v>
      </c>
      <c r="AA153" s="19">
        <v>11.111111111111111</v>
      </c>
      <c r="AB153" s="18">
        <v>5</v>
      </c>
      <c r="AC153" s="19">
        <v>10.638297872340425</v>
      </c>
      <c r="AD153" s="19">
        <v>100</v>
      </c>
      <c r="AE153" s="19">
        <v>44.117647058823529</v>
      </c>
      <c r="AF153" s="19">
        <v>100</v>
      </c>
      <c r="AG153" s="19">
        <v>63.636363636363633</v>
      </c>
      <c r="AH153" s="19">
        <v>100</v>
      </c>
      <c r="AI153" s="19">
        <v>0</v>
      </c>
      <c r="AJ153" s="3">
        <v>551.92307692307691</v>
      </c>
      <c r="AK153" s="6">
        <v>0</v>
      </c>
      <c r="AL153" s="6">
        <v>50</v>
      </c>
      <c r="AM153" s="6">
        <v>0</v>
      </c>
      <c r="AN153" s="6">
        <v>0</v>
      </c>
      <c r="AO153" s="6">
        <v>0</v>
      </c>
      <c r="AP153" s="6">
        <v>0</v>
      </c>
      <c r="AQ153" s="6">
        <v>7</v>
      </c>
      <c r="AR153" s="6">
        <v>5</v>
      </c>
      <c r="AS153" s="6">
        <v>7.6923076923076925</v>
      </c>
      <c r="AT153" s="119">
        <v>0</v>
      </c>
      <c r="AU153" s="119">
        <v>0</v>
      </c>
      <c r="AV153" s="119">
        <v>0</v>
      </c>
      <c r="AW153" s="119">
        <v>0</v>
      </c>
      <c r="AX153" s="119">
        <v>0</v>
      </c>
      <c r="AY153" s="6">
        <v>37.5</v>
      </c>
      <c r="AZ153" s="6">
        <v>0</v>
      </c>
      <c r="BA153" s="6">
        <v>0</v>
      </c>
      <c r="BB153" s="6">
        <v>0</v>
      </c>
      <c r="BC153" s="6">
        <v>3</v>
      </c>
      <c r="BD153" s="6">
        <v>4.7619047619047619</v>
      </c>
      <c r="BE153" s="6">
        <v>0</v>
      </c>
      <c r="BF153" s="6">
        <v>0</v>
      </c>
      <c r="BG153" s="6">
        <v>4</v>
      </c>
      <c r="BH153" s="6">
        <v>6.557377049180328</v>
      </c>
      <c r="BI153" s="6">
        <v>0</v>
      </c>
      <c r="BJ153" s="6">
        <v>0</v>
      </c>
      <c r="BK153" s="6">
        <v>56</v>
      </c>
    </row>
    <row r="154" spans="1:63" x14ac:dyDescent="0.35">
      <c r="A154" s="27">
        <v>148</v>
      </c>
      <c r="C154" s="17" t="s">
        <v>6</v>
      </c>
      <c r="D154" s="15">
        <v>174</v>
      </c>
      <c r="E154" s="18">
        <v>0</v>
      </c>
      <c r="F154" s="18">
        <v>0</v>
      </c>
      <c r="G154" s="18">
        <v>0</v>
      </c>
      <c r="H154" s="18">
        <v>99</v>
      </c>
      <c r="I154" s="18">
        <v>82</v>
      </c>
      <c r="J154" s="19">
        <v>50</v>
      </c>
      <c r="K154" s="19">
        <v>0</v>
      </c>
      <c r="L154" s="19">
        <v>0</v>
      </c>
      <c r="M154" s="18">
        <v>0</v>
      </c>
      <c r="N154" s="19">
        <v>0</v>
      </c>
      <c r="O154" s="19">
        <v>17</v>
      </c>
      <c r="P154" s="19">
        <v>76.470588235294116</v>
      </c>
      <c r="Q154" s="19">
        <v>51.202749140893467</v>
      </c>
      <c r="R154" s="18">
        <v>0</v>
      </c>
      <c r="S154" s="19">
        <v>0</v>
      </c>
      <c r="T154" s="18">
        <v>0</v>
      </c>
      <c r="U154" s="19">
        <v>0</v>
      </c>
      <c r="V154" s="18">
        <v>0</v>
      </c>
      <c r="W154" s="19">
        <v>0</v>
      </c>
      <c r="X154" s="18">
        <v>0</v>
      </c>
      <c r="Y154" s="19">
        <v>0</v>
      </c>
      <c r="Z154" s="19">
        <v>30</v>
      </c>
      <c r="AA154" s="19">
        <v>30</v>
      </c>
      <c r="AB154" s="18">
        <v>3</v>
      </c>
      <c r="AC154" s="19">
        <v>3.9473684210526314</v>
      </c>
      <c r="AD154" s="19">
        <v>82</v>
      </c>
      <c r="AE154" s="19">
        <v>68.292682926829272</v>
      </c>
      <c r="AF154" s="19">
        <v>0</v>
      </c>
      <c r="AG154" s="19">
        <v>73.118279569892479</v>
      </c>
      <c r="AH154" s="19">
        <v>54.794520547945204</v>
      </c>
      <c r="AI154" s="19">
        <v>23.287671232876711</v>
      </c>
      <c r="AJ154" s="3">
        <v>470</v>
      </c>
      <c r="AK154" s="6">
        <v>0</v>
      </c>
      <c r="AL154" s="6">
        <v>146</v>
      </c>
      <c r="AM154" s="6">
        <v>0</v>
      </c>
      <c r="AN154" s="6">
        <v>0</v>
      </c>
      <c r="AO154" s="6">
        <v>0</v>
      </c>
      <c r="AP154" s="6">
        <v>0</v>
      </c>
      <c r="AQ154" s="6">
        <v>28</v>
      </c>
      <c r="AR154" s="6">
        <v>0</v>
      </c>
      <c r="AS154" s="6">
        <v>0</v>
      </c>
      <c r="AT154" s="119">
        <v>0</v>
      </c>
      <c r="AU154" s="119">
        <v>0</v>
      </c>
      <c r="AV154" s="119">
        <v>0</v>
      </c>
      <c r="AW154" s="119">
        <v>0</v>
      </c>
      <c r="AX154" s="119">
        <v>0</v>
      </c>
      <c r="AY154" s="6">
        <v>14.285714285714285</v>
      </c>
      <c r="AZ154" s="6">
        <v>0</v>
      </c>
      <c r="BA154" s="6">
        <v>0</v>
      </c>
      <c r="BB154" s="6">
        <v>21</v>
      </c>
      <c r="BC154" s="6">
        <v>22</v>
      </c>
      <c r="BD154" s="6">
        <v>12.716763005780345</v>
      </c>
      <c r="BE154" s="6">
        <v>0</v>
      </c>
      <c r="BF154" s="6">
        <v>0</v>
      </c>
      <c r="BG154" s="6">
        <v>3</v>
      </c>
      <c r="BH154" s="6">
        <v>3.1578947368421053</v>
      </c>
      <c r="BI154" s="6">
        <v>13</v>
      </c>
      <c r="BJ154" s="6">
        <v>18.055555555555554</v>
      </c>
      <c r="BK154" s="6">
        <v>99</v>
      </c>
    </row>
    <row r="155" spans="1:63" x14ac:dyDescent="0.35">
      <c r="A155" s="27">
        <v>149</v>
      </c>
      <c r="C155" s="17" t="s">
        <v>10</v>
      </c>
      <c r="D155" s="15">
        <v>278</v>
      </c>
      <c r="E155" s="18">
        <v>3</v>
      </c>
      <c r="F155" s="18">
        <v>29</v>
      </c>
      <c r="G155" s="18">
        <v>48</v>
      </c>
      <c r="H155" s="18">
        <v>166</v>
      </c>
      <c r="I155" s="18">
        <v>37</v>
      </c>
      <c r="J155" s="19">
        <v>49.280575539568346</v>
      </c>
      <c r="K155" s="19">
        <v>8</v>
      </c>
      <c r="L155" s="19">
        <v>8</v>
      </c>
      <c r="M155" s="18">
        <v>0</v>
      </c>
      <c r="N155" s="19">
        <v>0</v>
      </c>
      <c r="O155" s="19">
        <v>14</v>
      </c>
      <c r="P155" s="19">
        <v>78.571428571428569</v>
      </c>
      <c r="Q155" s="19">
        <v>45.491803278688522</v>
      </c>
      <c r="R155" s="18">
        <v>0</v>
      </c>
      <c r="S155" s="19">
        <v>0</v>
      </c>
      <c r="T155" s="18">
        <v>0</v>
      </c>
      <c r="U155" s="19">
        <v>0</v>
      </c>
      <c r="V155" s="18">
        <v>6</v>
      </c>
      <c r="W155" s="19">
        <v>100</v>
      </c>
      <c r="X155" s="18">
        <v>6</v>
      </c>
      <c r="Y155" s="19">
        <v>33.333333333333329</v>
      </c>
      <c r="Z155" s="19">
        <v>15.217391304347828</v>
      </c>
      <c r="AA155" s="19">
        <v>80.434782608695656</v>
      </c>
      <c r="AB155" s="18">
        <v>13</v>
      </c>
      <c r="AC155" s="19">
        <v>7.878787878787878</v>
      </c>
      <c r="AD155" s="19">
        <v>75.824175824175825</v>
      </c>
      <c r="AE155" s="19">
        <v>72.289156626506028</v>
      </c>
      <c r="AF155" s="19">
        <v>62.5</v>
      </c>
      <c r="AG155" s="19">
        <v>75.974025974025977</v>
      </c>
      <c r="AH155" s="19">
        <v>22.068965517241381</v>
      </c>
      <c r="AI155" s="19">
        <v>38.620689655172413</v>
      </c>
      <c r="AJ155" s="3">
        <v>520.83333333333337</v>
      </c>
      <c r="AK155" s="6">
        <v>0</v>
      </c>
      <c r="AL155" s="6">
        <v>245</v>
      </c>
      <c r="AM155" s="6">
        <v>0</v>
      </c>
      <c r="AN155" s="6">
        <v>21</v>
      </c>
      <c r="AO155" s="6">
        <v>0</v>
      </c>
      <c r="AP155" s="6">
        <v>0</v>
      </c>
      <c r="AQ155" s="6">
        <v>10</v>
      </c>
      <c r="AR155" s="6">
        <v>20</v>
      </c>
      <c r="AS155" s="6">
        <v>7.1942446043165464</v>
      </c>
      <c r="AT155" s="119">
        <v>0</v>
      </c>
      <c r="AU155" s="119">
        <v>0</v>
      </c>
      <c r="AV155" s="119">
        <v>0</v>
      </c>
      <c r="AW155" s="119">
        <v>0</v>
      </c>
      <c r="AX155" s="119">
        <v>0</v>
      </c>
      <c r="AY155" s="6">
        <v>19.557195571955717</v>
      </c>
      <c r="AZ155" s="6">
        <v>0</v>
      </c>
      <c r="BA155" s="6">
        <v>0</v>
      </c>
      <c r="BB155" s="6">
        <v>3</v>
      </c>
      <c r="BC155" s="6">
        <v>18</v>
      </c>
      <c r="BD155" s="6">
        <v>6.5217391304347823</v>
      </c>
      <c r="BE155" s="6">
        <v>0</v>
      </c>
      <c r="BF155" s="6">
        <v>0</v>
      </c>
      <c r="BG155" s="6">
        <v>9</v>
      </c>
      <c r="BH155" s="6">
        <v>4.2654028436018958</v>
      </c>
      <c r="BI155" s="6">
        <v>7</v>
      </c>
      <c r="BJ155" s="6">
        <v>20</v>
      </c>
      <c r="BK155" s="6">
        <v>166</v>
      </c>
    </row>
    <row r="156" spans="1:63" x14ac:dyDescent="0.35">
      <c r="A156" s="27">
        <v>150</v>
      </c>
      <c r="C156" s="17" t="s">
        <v>272</v>
      </c>
      <c r="D156" s="15">
        <v>127</v>
      </c>
      <c r="E156" s="18">
        <v>0</v>
      </c>
      <c r="F156" s="18">
        <v>11</v>
      </c>
      <c r="G156" s="18">
        <v>16</v>
      </c>
      <c r="H156" s="18">
        <v>102</v>
      </c>
      <c r="I156" s="18">
        <v>0</v>
      </c>
      <c r="J156" s="19">
        <v>48.818897637795274</v>
      </c>
      <c r="K156" s="19">
        <v>4</v>
      </c>
      <c r="L156" s="19">
        <v>5.2631578947368416</v>
      </c>
      <c r="M156" s="18">
        <v>3</v>
      </c>
      <c r="N156" s="19">
        <v>30</v>
      </c>
      <c r="O156" s="19">
        <v>7</v>
      </c>
      <c r="P156" s="19">
        <v>100</v>
      </c>
      <c r="Q156" s="19">
        <v>27.450980392156865</v>
      </c>
      <c r="R156" s="18">
        <v>3</v>
      </c>
      <c r="S156" s="19">
        <v>23.076923076923077</v>
      </c>
      <c r="T156" s="18">
        <v>0</v>
      </c>
      <c r="U156" s="19">
        <v>0</v>
      </c>
      <c r="V156" s="18">
        <v>0</v>
      </c>
      <c r="W156" s="19">
        <v>0</v>
      </c>
      <c r="X156" s="18">
        <v>0</v>
      </c>
      <c r="Y156" s="19">
        <v>0</v>
      </c>
      <c r="Z156" s="19">
        <v>44.26229508196721</v>
      </c>
      <c r="AA156" s="19">
        <v>22.950819672131146</v>
      </c>
      <c r="AB156" s="18">
        <v>9</v>
      </c>
      <c r="AC156" s="19">
        <v>9.8901098901098905</v>
      </c>
      <c r="AD156" s="19">
        <v>89.830508474576277</v>
      </c>
      <c r="AE156" s="19">
        <v>63.414634146341463</v>
      </c>
      <c r="AF156" s="19">
        <v>100</v>
      </c>
      <c r="AG156" s="19">
        <v>74.72527472527473</v>
      </c>
      <c r="AH156" s="19">
        <v>21.794871794871796</v>
      </c>
      <c r="AI156" s="19">
        <v>17.948717948717949</v>
      </c>
      <c r="AJ156" s="3">
        <v>706.25</v>
      </c>
      <c r="AK156" s="6">
        <v>0</v>
      </c>
      <c r="AL156" s="6">
        <v>79</v>
      </c>
      <c r="AM156" s="6">
        <v>0</v>
      </c>
      <c r="AN156" s="6">
        <v>32</v>
      </c>
      <c r="AO156" s="6">
        <v>0</v>
      </c>
      <c r="AP156" s="6">
        <v>0</v>
      </c>
      <c r="AQ156" s="6">
        <v>4</v>
      </c>
      <c r="AR156" s="6">
        <v>11</v>
      </c>
      <c r="AS156" s="6">
        <v>8.6614173228346463</v>
      </c>
      <c r="AT156" s="119">
        <v>0</v>
      </c>
      <c r="AU156" s="119">
        <v>0</v>
      </c>
      <c r="AV156" s="119">
        <v>0</v>
      </c>
      <c r="AW156" s="119">
        <v>0</v>
      </c>
      <c r="AX156" s="119">
        <v>0</v>
      </c>
      <c r="AY156" s="6">
        <v>27.049180327868854</v>
      </c>
      <c r="AZ156" s="6">
        <v>0</v>
      </c>
      <c r="BA156" s="6">
        <v>0</v>
      </c>
      <c r="BB156" s="6">
        <v>0</v>
      </c>
      <c r="BC156" s="6">
        <v>13</v>
      </c>
      <c r="BD156" s="6">
        <v>10.15625</v>
      </c>
      <c r="BE156" s="6">
        <v>3</v>
      </c>
      <c r="BF156" s="6">
        <v>15.789473684210526</v>
      </c>
      <c r="BG156" s="6">
        <v>12</v>
      </c>
      <c r="BH156" s="6">
        <v>9.7560975609756095</v>
      </c>
      <c r="BI156" s="6">
        <v>0</v>
      </c>
      <c r="BJ156" s="6">
        <v>0</v>
      </c>
      <c r="BK156" s="6">
        <v>102</v>
      </c>
    </row>
    <row r="157" spans="1:63" x14ac:dyDescent="0.35">
      <c r="A157" s="27">
        <v>151</v>
      </c>
      <c r="C157" s="17" t="s">
        <v>1</v>
      </c>
      <c r="D157" s="15">
        <v>239</v>
      </c>
      <c r="E157" s="18">
        <v>3</v>
      </c>
      <c r="F157" s="18">
        <v>6</v>
      </c>
      <c r="G157" s="18">
        <v>17</v>
      </c>
      <c r="H157" s="18">
        <v>194</v>
      </c>
      <c r="I157" s="18">
        <v>13</v>
      </c>
      <c r="J157" s="19">
        <v>51.88284518828452</v>
      </c>
      <c r="K157" s="19">
        <v>5</v>
      </c>
      <c r="L157" s="19">
        <v>4.1322314049586781</v>
      </c>
      <c r="M157" s="18">
        <v>0</v>
      </c>
      <c r="N157" s="19">
        <v>0</v>
      </c>
      <c r="O157" s="19">
        <v>12</v>
      </c>
      <c r="P157" s="19">
        <v>100</v>
      </c>
      <c r="Q157" s="19">
        <v>55.932203389830505</v>
      </c>
      <c r="R157" s="18">
        <v>0</v>
      </c>
      <c r="S157" s="19">
        <v>0</v>
      </c>
      <c r="T157" s="18">
        <v>0</v>
      </c>
      <c r="U157" s="19">
        <v>0</v>
      </c>
      <c r="V157" s="18">
        <v>0</v>
      </c>
      <c r="W157" s="19">
        <v>0</v>
      </c>
      <c r="X157" s="18">
        <v>0</v>
      </c>
      <c r="Y157" s="19">
        <v>0</v>
      </c>
      <c r="Z157" s="19">
        <v>48.4375</v>
      </c>
      <c r="AA157" s="19">
        <v>31.25</v>
      </c>
      <c r="AB157" s="18">
        <v>8</v>
      </c>
      <c r="AC157" s="19">
        <v>4.5197740112994351</v>
      </c>
      <c r="AD157" s="19">
        <v>85.858585858585855</v>
      </c>
      <c r="AE157" s="19">
        <v>73.267326732673268</v>
      </c>
      <c r="AF157" s="19">
        <v>84</v>
      </c>
      <c r="AG157" s="19">
        <v>80.813953488372093</v>
      </c>
      <c r="AH157" s="19">
        <v>36.363636363636367</v>
      </c>
      <c r="AI157" s="19">
        <v>35.151515151515149</v>
      </c>
      <c r="AJ157" s="3">
        <v>685.15625</v>
      </c>
      <c r="AK157" s="6">
        <v>0</v>
      </c>
      <c r="AL157" s="6">
        <v>74</v>
      </c>
      <c r="AM157" s="6">
        <v>106</v>
      </c>
      <c r="AN157" s="6">
        <v>37</v>
      </c>
      <c r="AO157" s="6">
        <v>0</v>
      </c>
      <c r="AP157" s="6">
        <v>0</v>
      </c>
      <c r="AQ157" s="6">
        <v>17</v>
      </c>
      <c r="AR157" s="6">
        <v>36</v>
      </c>
      <c r="AS157" s="6">
        <v>15.062761506276152</v>
      </c>
      <c r="AT157" s="119">
        <v>0</v>
      </c>
      <c r="AU157" s="119">
        <v>0</v>
      </c>
      <c r="AV157" s="119">
        <v>0</v>
      </c>
      <c r="AW157" s="119">
        <v>0</v>
      </c>
      <c r="AX157" s="119">
        <v>0</v>
      </c>
      <c r="AY157" s="6">
        <v>27.19665271966527</v>
      </c>
      <c r="AZ157" s="6">
        <v>3</v>
      </c>
      <c r="BA157" s="6">
        <v>2.459016393442623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194</v>
      </c>
    </row>
    <row r="158" spans="1:63" x14ac:dyDescent="0.35">
      <c r="A158" s="27">
        <v>152</v>
      </c>
      <c r="C158" s="17" t="s">
        <v>7</v>
      </c>
      <c r="D158" s="15">
        <v>100</v>
      </c>
      <c r="E158" s="18">
        <v>0</v>
      </c>
      <c r="F158" s="18">
        <v>0</v>
      </c>
      <c r="G158" s="18">
        <v>5</v>
      </c>
      <c r="H158" s="18">
        <v>42</v>
      </c>
      <c r="I158" s="18">
        <v>53</v>
      </c>
      <c r="J158" s="19">
        <v>42</v>
      </c>
      <c r="K158" s="19">
        <v>4</v>
      </c>
      <c r="L158" s="19">
        <v>21.052631578947366</v>
      </c>
      <c r="M158" s="18">
        <v>0</v>
      </c>
      <c r="N158" s="19">
        <v>0</v>
      </c>
      <c r="O158" s="19">
        <v>13</v>
      </c>
      <c r="P158" s="19">
        <v>61.53846153846154</v>
      </c>
      <c r="Q158" s="19">
        <v>10.992805755395683</v>
      </c>
      <c r="R158" s="18">
        <v>0</v>
      </c>
      <c r="S158" s="19">
        <v>0</v>
      </c>
      <c r="T158" s="18">
        <v>0</v>
      </c>
      <c r="U158" s="19">
        <v>0</v>
      </c>
      <c r="V158" s="18">
        <v>0</v>
      </c>
      <c r="W158" s="19">
        <v>0</v>
      </c>
      <c r="X158" s="18">
        <v>0</v>
      </c>
      <c r="Y158" s="19">
        <v>0</v>
      </c>
      <c r="Z158" s="19">
        <v>53.846153846153847</v>
      </c>
      <c r="AA158" s="19">
        <v>0</v>
      </c>
      <c r="AB158" s="18">
        <v>0</v>
      </c>
      <c r="AC158" s="19">
        <v>0</v>
      </c>
      <c r="AD158" s="19">
        <v>81.481481481481481</v>
      </c>
      <c r="AE158" s="19">
        <v>66.666666666666657</v>
      </c>
      <c r="AF158" s="19">
        <v>0</v>
      </c>
      <c r="AG158" s="19">
        <v>78.048780487804876</v>
      </c>
      <c r="AH158" s="19">
        <v>55.172413793103445</v>
      </c>
      <c r="AI158" s="19">
        <v>13.793103448275861</v>
      </c>
      <c r="AJ158" s="3">
        <v>294.23076923076923</v>
      </c>
      <c r="AK158" s="6">
        <v>0</v>
      </c>
      <c r="AL158" s="6">
        <v>89</v>
      </c>
      <c r="AM158" s="6">
        <v>0</v>
      </c>
      <c r="AN158" s="6">
        <v>0</v>
      </c>
      <c r="AO158" s="6">
        <v>0</v>
      </c>
      <c r="AP158" s="6">
        <v>0</v>
      </c>
      <c r="AQ158" s="6">
        <v>13</v>
      </c>
      <c r="AR158" s="6">
        <v>0</v>
      </c>
      <c r="AS158" s="6">
        <v>0</v>
      </c>
      <c r="AT158" s="119">
        <v>0</v>
      </c>
      <c r="AU158" s="119">
        <v>0</v>
      </c>
      <c r="AV158" s="119">
        <v>0</v>
      </c>
      <c r="AW158" s="119">
        <v>0</v>
      </c>
      <c r="AX158" s="119">
        <v>0</v>
      </c>
      <c r="AY158" s="6">
        <v>15.686274509803921</v>
      </c>
      <c r="AZ158" s="6">
        <v>0</v>
      </c>
      <c r="BA158" s="6">
        <v>0</v>
      </c>
      <c r="BB158" s="6">
        <v>8</v>
      </c>
      <c r="BC158" s="6">
        <v>17</v>
      </c>
      <c r="BD158" s="6">
        <v>15.74074074074074</v>
      </c>
      <c r="BE158" s="6">
        <v>0</v>
      </c>
      <c r="BF158" s="6">
        <v>0</v>
      </c>
      <c r="BG158" s="6">
        <v>0</v>
      </c>
      <c r="BH158" s="6">
        <v>0</v>
      </c>
      <c r="BI158" s="6">
        <v>12</v>
      </c>
      <c r="BJ158" s="6">
        <v>22.641509433962266</v>
      </c>
      <c r="BK158" s="6">
        <v>42</v>
      </c>
    </row>
    <row r="159" spans="1:63" x14ac:dyDescent="0.35">
      <c r="A159" s="27">
        <v>153</v>
      </c>
      <c r="C159" s="17" t="s">
        <v>273</v>
      </c>
      <c r="D159" s="15">
        <v>95</v>
      </c>
      <c r="E159" s="18">
        <v>0</v>
      </c>
      <c r="F159" s="18">
        <v>10</v>
      </c>
      <c r="G159" s="18">
        <v>4</v>
      </c>
      <c r="H159" s="18">
        <v>66</v>
      </c>
      <c r="I159" s="18">
        <v>8</v>
      </c>
      <c r="J159" s="19">
        <v>56.84210526315789</v>
      </c>
      <c r="K159" s="19">
        <v>0</v>
      </c>
      <c r="L159" s="19">
        <v>0</v>
      </c>
      <c r="M159" s="18">
        <v>0</v>
      </c>
      <c r="N159" s="19">
        <v>0</v>
      </c>
      <c r="O159" s="19">
        <v>3</v>
      </c>
      <c r="P159" s="19">
        <v>100</v>
      </c>
      <c r="Q159" s="19">
        <v>6.8307207286102107</v>
      </c>
      <c r="R159" s="18">
        <v>0</v>
      </c>
      <c r="S159" s="19">
        <v>0</v>
      </c>
      <c r="T159" s="18">
        <v>0</v>
      </c>
      <c r="U159" s="19">
        <v>0</v>
      </c>
      <c r="V159" s="18">
        <v>0</v>
      </c>
      <c r="W159" s="19">
        <v>0</v>
      </c>
      <c r="X159" s="18">
        <v>0</v>
      </c>
      <c r="Y159" s="19">
        <v>0</v>
      </c>
      <c r="Z159" s="19">
        <v>30.555555555555557</v>
      </c>
      <c r="AA159" s="19">
        <v>58.333333333333336</v>
      </c>
      <c r="AB159" s="18">
        <v>0</v>
      </c>
      <c r="AC159" s="19">
        <v>0</v>
      </c>
      <c r="AD159" s="19">
        <v>86.956521739130437</v>
      </c>
      <c r="AE159" s="19">
        <v>72.093023255813947</v>
      </c>
      <c r="AF159" s="19">
        <v>0</v>
      </c>
      <c r="AG159" s="19">
        <v>77.966101694915253</v>
      </c>
      <c r="AH159" s="19">
        <v>25</v>
      </c>
      <c r="AI159" s="19">
        <v>36.538461538461533</v>
      </c>
      <c r="AJ159" s="3">
        <v>756.25</v>
      </c>
      <c r="AK159" s="6">
        <v>8</v>
      </c>
      <c r="AL159" s="6">
        <v>45</v>
      </c>
      <c r="AM159" s="6">
        <v>0</v>
      </c>
      <c r="AN159" s="6">
        <v>0</v>
      </c>
      <c r="AO159" s="6">
        <v>0</v>
      </c>
      <c r="AP159" s="6">
        <v>0</v>
      </c>
      <c r="AQ159" s="6">
        <v>43</v>
      </c>
      <c r="AR159" s="6">
        <v>9</v>
      </c>
      <c r="AS159" s="6">
        <v>9.4736842105263168</v>
      </c>
      <c r="AT159" s="119">
        <v>0</v>
      </c>
      <c r="AU159" s="119">
        <v>0</v>
      </c>
      <c r="AV159" s="119">
        <v>0</v>
      </c>
      <c r="AW159" s="119">
        <v>0</v>
      </c>
      <c r="AX159" s="119">
        <v>0</v>
      </c>
      <c r="AY159" s="6">
        <v>14.432989690721648</v>
      </c>
      <c r="AZ159" s="6">
        <v>0</v>
      </c>
      <c r="BA159" s="6">
        <v>0</v>
      </c>
      <c r="BB159" s="6">
        <v>0</v>
      </c>
      <c r="BC159" s="6">
        <v>4</v>
      </c>
      <c r="BD159" s="6">
        <v>4.2105263157894735</v>
      </c>
      <c r="BE159" s="6">
        <v>0</v>
      </c>
      <c r="BF159" s="6">
        <v>0</v>
      </c>
      <c r="BG159" s="6">
        <v>0</v>
      </c>
      <c r="BH159" s="6">
        <v>0</v>
      </c>
      <c r="BI159" s="6">
        <v>0</v>
      </c>
      <c r="BJ159" s="6">
        <v>0</v>
      </c>
      <c r="BK159" s="6">
        <v>66</v>
      </c>
    </row>
    <row r="160" spans="1:63" x14ac:dyDescent="0.35">
      <c r="A160" s="27">
        <v>154</v>
      </c>
      <c r="C160" s="17" t="s">
        <v>23</v>
      </c>
      <c r="D160" s="15">
        <v>5139</v>
      </c>
      <c r="E160" s="18">
        <v>96</v>
      </c>
      <c r="F160" s="18">
        <v>327</v>
      </c>
      <c r="G160" s="18">
        <v>364</v>
      </c>
      <c r="H160" s="18">
        <v>4227</v>
      </c>
      <c r="I160" s="18">
        <v>220</v>
      </c>
      <c r="J160" s="19">
        <v>47.557890640202373</v>
      </c>
      <c r="K160" s="19">
        <v>102</v>
      </c>
      <c r="L160" s="19">
        <v>2.6673640167364017</v>
      </c>
      <c r="M160" s="18">
        <v>3</v>
      </c>
      <c r="N160" s="19">
        <v>1.910828025477707</v>
      </c>
      <c r="O160" s="19">
        <v>79</v>
      </c>
      <c r="P160" s="19">
        <v>74.683544303797461</v>
      </c>
      <c r="Q160" s="19">
        <v>21.34234669241912</v>
      </c>
      <c r="R160" s="18">
        <v>0</v>
      </c>
      <c r="S160" s="19">
        <v>0</v>
      </c>
      <c r="T160" s="18">
        <v>5</v>
      </c>
      <c r="U160" s="19">
        <v>4.1322314049586781</v>
      </c>
      <c r="V160" s="18">
        <v>7</v>
      </c>
      <c r="W160" s="19">
        <v>6.25</v>
      </c>
      <c r="X160" s="18">
        <v>12</v>
      </c>
      <c r="Y160" s="19">
        <v>5.1063829787234036</v>
      </c>
      <c r="Z160" s="19">
        <v>30.306438009558619</v>
      </c>
      <c r="AA160" s="19">
        <v>58.026426764127073</v>
      </c>
      <c r="AB160" s="18">
        <v>177</v>
      </c>
      <c r="AC160" s="19">
        <v>4.6481092436974789</v>
      </c>
      <c r="AD160" s="19">
        <v>91.811527904849044</v>
      </c>
      <c r="AE160" s="19">
        <v>70.212765957446805</v>
      </c>
      <c r="AF160" s="19">
        <v>68.796992481203006</v>
      </c>
      <c r="AG160" s="19">
        <v>84.954954954954957</v>
      </c>
      <c r="AH160" s="19">
        <v>38.671545173093158</v>
      </c>
      <c r="AI160" s="19">
        <v>29.777652687869406</v>
      </c>
      <c r="AJ160" s="3">
        <v>681.04196816208389</v>
      </c>
      <c r="AK160" s="6">
        <v>7</v>
      </c>
      <c r="AL160" s="6">
        <v>628</v>
      </c>
      <c r="AM160" s="6">
        <v>1883</v>
      </c>
      <c r="AN160" s="6">
        <v>106</v>
      </c>
      <c r="AO160" s="6">
        <v>0</v>
      </c>
      <c r="AP160" s="6">
        <v>2264</v>
      </c>
      <c r="AQ160" s="6">
        <v>150</v>
      </c>
      <c r="AR160" s="6">
        <v>1172</v>
      </c>
      <c r="AS160" s="6">
        <v>22.805993383926833</v>
      </c>
      <c r="AT160" s="119">
        <v>0</v>
      </c>
      <c r="AU160" s="119">
        <v>0</v>
      </c>
      <c r="AV160" s="119">
        <v>0</v>
      </c>
      <c r="AW160" s="119">
        <v>0</v>
      </c>
      <c r="AX160" s="119">
        <v>0</v>
      </c>
      <c r="AY160" s="6">
        <v>26.755255850852837</v>
      </c>
      <c r="AZ160" s="6">
        <v>18</v>
      </c>
      <c r="BA160" s="6">
        <v>0.49737496546007187</v>
      </c>
      <c r="BB160" s="6">
        <v>14</v>
      </c>
      <c r="BC160" s="6">
        <v>264</v>
      </c>
      <c r="BD160" s="6">
        <v>5.1592730115301935</v>
      </c>
      <c r="BE160" s="6">
        <v>3</v>
      </c>
      <c r="BF160" s="6">
        <v>0.82644628099173556</v>
      </c>
      <c r="BG160" s="6">
        <v>177</v>
      </c>
      <c r="BH160" s="6">
        <v>3.862941946748145</v>
      </c>
      <c r="BI160" s="6">
        <v>76</v>
      </c>
      <c r="BJ160" s="6">
        <v>34.703196347031962</v>
      </c>
      <c r="BK160" s="6">
        <v>4227</v>
      </c>
    </row>
    <row r="161" spans="1:63" x14ac:dyDescent="0.35">
      <c r="A161" s="27">
        <v>155</v>
      </c>
      <c r="C161" s="17" t="s">
        <v>19</v>
      </c>
      <c r="D161" s="15">
        <v>170</v>
      </c>
      <c r="E161" s="18">
        <v>8</v>
      </c>
      <c r="F161" s="18">
        <v>13</v>
      </c>
      <c r="G161" s="18">
        <v>7</v>
      </c>
      <c r="H161" s="18">
        <v>127</v>
      </c>
      <c r="I161" s="18">
        <v>15</v>
      </c>
      <c r="J161" s="19">
        <v>64.117647058823536</v>
      </c>
      <c r="K161" s="19">
        <v>0</v>
      </c>
      <c r="L161" s="19">
        <v>0</v>
      </c>
      <c r="M161" s="18">
        <v>0</v>
      </c>
      <c r="N161" s="19">
        <v>0</v>
      </c>
      <c r="O161" s="19">
        <v>3</v>
      </c>
      <c r="P161" s="19">
        <v>100</v>
      </c>
      <c r="Q161" s="19">
        <v>6.1061061061061057</v>
      </c>
      <c r="R161" s="18">
        <v>0</v>
      </c>
      <c r="S161" s="19">
        <v>0</v>
      </c>
      <c r="T161" s="18">
        <v>0</v>
      </c>
      <c r="U161" s="19">
        <v>0</v>
      </c>
      <c r="V161" s="18">
        <v>0</v>
      </c>
      <c r="W161" s="19">
        <v>0</v>
      </c>
      <c r="X161" s="18">
        <v>0</v>
      </c>
      <c r="Y161" s="19">
        <v>0</v>
      </c>
      <c r="Z161" s="19">
        <v>20.930232558139537</v>
      </c>
      <c r="AA161" s="19">
        <v>55.813953488372093</v>
      </c>
      <c r="AB161" s="18">
        <v>5</v>
      </c>
      <c r="AC161" s="19">
        <v>5.0505050505050502</v>
      </c>
      <c r="AD161" s="19">
        <v>100</v>
      </c>
      <c r="AE161" s="19">
        <v>58.620689655172406</v>
      </c>
      <c r="AF161" s="19">
        <v>54.54545454545454</v>
      </c>
      <c r="AG161" s="19">
        <v>74.074074074074076</v>
      </c>
      <c r="AH161" s="19">
        <v>28.000000000000004</v>
      </c>
      <c r="AI161" s="19">
        <v>34</v>
      </c>
      <c r="AJ161" s="3">
        <v>589.28571428571433</v>
      </c>
      <c r="AK161" s="6">
        <v>9</v>
      </c>
      <c r="AL161" s="6">
        <v>72</v>
      </c>
      <c r="AM161" s="6">
        <v>3</v>
      </c>
      <c r="AN161" s="6">
        <v>55</v>
      </c>
      <c r="AO161" s="6">
        <v>0</v>
      </c>
      <c r="AP161" s="6">
        <v>0</v>
      </c>
      <c r="AQ161" s="6">
        <v>22</v>
      </c>
      <c r="AR161" s="6">
        <v>21</v>
      </c>
      <c r="AS161" s="6">
        <v>12.352941176470589</v>
      </c>
      <c r="AT161" s="119">
        <v>0</v>
      </c>
      <c r="AU161" s="119">
        <v>0</v>
      </c>
      <c r="AV161" s="119">
        <v>0</v>
      </c>
      <c r="AW161" s="119">
        <v>0</v>
      </c>
      <c r="AX161" s="119">
        <v>0</v>
      </c>
      <c r="AY161" s="6">
        <v>16.167664670658681</v>
      </c>
      <c r="AZ161" s="6">
        <v>0</v>
      </c>
      <c r="BA161" s="6">
        <v>0</v>
      </c>
      <c r="BB161" s="6">
        <v>5</v>
      </c>
      <c r="BC161" s="6">
        <v>14</v>
      </c>
      <c r="BD161" s="6">
        <v>8.3832335329341312</v>
      </c>
      <c r="BE161" s="6">
        <v>0</v>
      </c>
      <c r="BF161" s="6">
        <v>0</v>
      </c>
      <c r="BG161" s="6">
        <v>7</v>
      </c>
      <c r="BH161" s="6">
        <v>5.5118110236220472</v>
      </c>
      <c r="BI161" s="6">
        <v>6</v>
      </c>
      <c r="BJ161" s="6">
        <v>28.571428571428569</v>
      </c>
      <c r="BK161" s="6">
        <v>127</v>
      </c>
    </row>
    <row r="162" spans="1:63" x14ac:dyDescent="0.35">
      <c r="A162" s="27">
        <v>156</v>
      </c>
      <c r="C162" s="17" t="s">
        <v>12</v>
      </c>
      <c r="D162" s="15">
        <v>105</v>
      </c>
      <c r="E162" s="18">
        <v>4</v>
      </c>
      <c r="F162" s="18">
        <v>6</v>
      </c>
      <c r="G162" s="18">
        <v>9</v>
      </c>
      <c r="H162" s="18">
        <v>85</v>
      </c>
      <c r="I162" s="18">
        <v>5</v>
      </c>
      <c r="J162" s="19">
        <v>46.666666666666664</v>
      </c>
      <c r="K162" s="19">
        <v>7</v>
      </c>
      <c r="L162" s="19">
        <v>11.864406779661017</v>
      </c>
      <c r="M162" s="18">
        <v>0</v>
      </c>
      <c r="N162" s="19">
        <v>0</v>
      </c>
      <c r="O162" s="19">
        <v>4</v>
      </c>
      <c r="P162" s="19">
        <v>100</v>
      </c>
      <c r="Q162" s="19">
        <v>15.54054054054054</v>
      </c>
      <c r="R162" s="18">
        <v>0</v>
      </c>
      <c r="S162" s="19">
        <v>0</v>
      </c>
      <c r="T162" s="18">
        <v>0</v>
      </c>
      <c r="U162" s="19">
        <v>0</v>
      </c>
      <c r="V162" s="18">
        <v>0</v>
      </c>
      <c r="W162" s="19">
        <v>0</v>
      </c>
      <c r="X162" s="18">
        <v>0</v>
      </c>
      <c r="Y162" s="19">
        <v>0</v>
      </c>
      <c r="Z162" s="19">
        <v>33.962264150943398</v>
      </c>
      <c r="AA162" s="19">
        <v>37.735849056603776</v>
      </c>
      <c r="AB162" s="18">
        <v>4</v>
      </c>
      <c r="AC162" s="15">
        <v>6.3492063492063489</v>
      </c>
      <c r="AD162" s="19">
        <v>79.545454545454547</v>
      </c>
      <c r="AE162" s="19">
        <v>55.813953488372093</v>
      </c>
      <c r="AF162" s="19">
        <v>44.444444444444443</v>
      </c>
      <c r="AG162" s="19">
        <v>71.05263157894737</v>
      </c>
      <c r="AH162" s="19">
        <v>41.379310344827587</v>
      </c>
      <c r="AI162" s="19">
        <v>39.655172413793103</v>
      </c>
      <c r="AJ162" s="3">
        <v>668.75</v>
      </c>
      <c r="AK162" s="6">
        <v>0</v>
      </c>
      <c r="AL162" s="6">
        <v>12</v>
      </c>
      <c r="AM162" s="6">
        <v>0</v>
      </c>
      <c r="AN162" s="6">
        <v>40</v>
      </c>
      <c r="AO162" s="6">
        <v>0</v>
      </c>
      <c r="AP162" s="6">
        <v>8</v>
      </c>
      <c r="AQ162" s="6">
        <v>43</v>
      </c>
      <c r="AR162" s="6">
        <v>11</v>
      </c>
      <c r="AS162" s="6">
        <v>10.476190476190476</v>
      </c>
      <c r="AT162" s="119">
        <v>0</v>
      </c>
      <c r="AU162" s="119">
        <v>0</v>
      </c>
      <c r="AV162" s="119">
        <v>0</v>
      </c>
      <c r="AW162" s="119">
        <v>0</v>
      </c>
      <c r="AX162" s="119">
        <v>0</v>
      </c>
      <c r="AY162" s="6">
        <v>38.235294117647058</v>
      </c>
      <c r="AZ162" s="6">
        <v>7</v>
      </c>
      <c r="BA162" s="6">
        <v>12.5</v>
      </c>
      <c r="BB162" s="6">
        <v>0</v>
      </c>
      <c r="BC162" s="6">
        <v>18</v>
      </c>
      <c r="BD162" s="6">
        <v>17.142857142857142</v>
      </c>
      <c r="BE162" s="6">
        <v>0</v>
      </c>
      <c r="BF162" s="6">
        <v>0</v>
      </c>
      <c r="BG162" s="6">
        <v>19</v>
      </c>
      <c r="BH162" s="6">
        <v>19.791666666666664</v>
      </c>
      <c r="BI162" s="6">
        <v>0</v>
      </c>
      <c r="BJ162" s="6">
        <v>0</v>
      </c>
      <c r="BK162" s="6">
        <v>85</v>
      </c>
    </row>
    <row r="163" spans="1:63" x14ac:dyDescent="0.35">
      <c r="A163" s="27">
        <v>157</v>
      </c>
      <c r="C163" s="17" t="s">
        <v>13</v>
      </c>
      <c r="D163" s="15">
        <v>66</v>
      </c>
      <c r="E163" s="18">
        <v>0</v>
      </c>
      <c r="F163" s="18">
        <v>3</v>
      </c>
      <c r="G163" s="18">
        <v>12</v>
      </c>
      <c r="H163" s="18">
        <v>45</v>
      </c>
      <c r="I163" s="18">
        <v>3</v>
      </c>
      <c r="J163" s="19">
        <v>45.454545454545453</v>
      </c>
      <c r="K163" s="19">
        <v>0</v>
      </c>
      <c r="L163" s="19">
        <v>0</v>
      </c>
      <c r="M163" s="18">
        <v>0</v>
      </c>
      <c r="N163" s="19">
        <v>0</v>
      </c>
      <c r="O163" s="19">
        <v>5</v>
      </c>
      <c r="P163" s="19">
        <v>100</v>
      </c>
      <c r="Q163" s="19">
        <v>15.361945109596611</v>
      </c>
      <c r="R163" s="18">
        <v>0</v>
      </c>
      <c r="S163" s="19">
        <v>0</v>
      </c>
      <c r="T163" s="18">
        <v>0</v>
      </c>
      <c r="U163" s="19">
        <v>0</v>
      </c>
      <c r="V163" s="18">
        <v>0</v>
      </c>
      <c r="W163" s="19">
        <v>0</v>
      </c>
      <c r="X163" s="18">
        <v>0</v>
      </c>
      <c r="Y163" s="19">
        <v>0</v>
      </c>
      <c r="Z163" s="19">
        <v>40.625</v>
      </c>
      <c r="AA163" s="19">
        <v>28.125</v>
      </c>
      <c r="AB163" s="18">
        <v>7</v>
      </c>
      <c r="AC163" s="19">
        <v>17.948717948717949</v>
      </c>
      <c r="AD163" s="19">
        <v>60.869565217391312</v>
      </c>
      <c r="AE163" s="19">
        <v>36.363636363636367</v>
      </c>
      <c r="AF163" s="19">
        <v>100</v>
      </c>
      <c r="AG163" s="19">
        <v>42.424242424242422</v>
      </c>
      <c r="AH163" s="19">
        <v>23.684210526315788</v>
      </c>
      <c r="AI163" s="19">
        <v>31.578947368421051</v>
      </c>
      <c r="AJ163" s="3">
        <v>404.54545454545456</v>
      </c>
      <c r="AK163" s="6">
        <v>0</v>
      </c>
      <c r="AL163" s="6">
        <v>53</v>
      </c>
      <c r="AM163" s="6">
        <v>0</v>
      </c>
      <c r="AN163" s="6">
        <v>10</v>
      </c>
      <c r="AO163" s="6">
        <v>0</v>
      </c>
      <c r="AP163" s="6">
        <v>0</v>
      </c>
      <c r="AQ163" s="6">
        <v>7</v>
      </c>
      <c r="AR163" s="6">
        <v>17</v>
      </c>
      <c r="AS163" s="6">
        <v>25.757575757575758</v>
      </c>
      <c r="AT163" s="119">
        <v>0</v>
      </c>
      <c r="AU163" s="119">
        <v>0</v>
      </c>
      <c r="AV163" s="119">
        <v>0</v>
      </c>
      <c r="AW163" s="119">
        <v>0</v>
      </c>
      <c r="AX163" s="119">
        <v>0</v>
      </c>
      <c r="AY163" s="6">
        <v>38.333333333333336</v>
      </c>
      <c r="AZ163" s="6">
        <v>0</v>
      </c>
      <c r="BA163" s="6">
        <v>0</v>
      </c>
      <c r="BB163" s="6">
        <v>0</v>
      </c>
      <c r="BC163" s="6">
        <v>6</v>
      </c>
      <c r="BD163" s="6">
        <v>9.0909090909090917</v>
      </c>
      <c r="BE163" s="6">
        <v>0</v>
      </c>
      <c r="BF163" s="6">
        <v>0</v>
      </c>
      <c r="BG163" s="6">
        <v>3</v>
      </c>
      <c r="BH163" s="6">
        <v>5.5555555555555554</v>
      </c>
      <c r="BI163" s="6">
        <v>3</v>
      </c>
      <c r="BJ163" s="6">
        <v>100</v>
      </c>
      <c r="BK163" s="6">
        <v>45</v>
      </c>
    </row>
    <row r="164" spans="1:63" x14ac:dyDescent="0.35">
      <c r="A164" s="27">
        <v>158</v>
      </c>
      <c r="C164" s="17" t="s">
        <v>4</v>
      </c>
      <c r="D164" s="15">
        <v>389</v>
      </c>
      <c r="E164" s="18">
        <v>0</v>
      </c>
      <c r="F164" s="18">
        <v>8</v>
      </c>
      <c r="G164" s="18">
        <v>9</v>
      </c>
      <c r="H164" s="18">
        <v>132</v>
      </c>
      <c r="I164" s="18">
        <v>238</v>
      </c>
      <c r="J164" s="19">
        <v>40.102827763496144</v>
      </c>
      <c r="K164" s="19">
        <v>9</v>
      </c>
      <c r="L164" s="19">
        <v>20.454545454545457</v>
      </c>
      <c r="M164" s="18">
        <v>0</v>
      </c>
      <c r="N164" s="19">
        <v>0</v>
      </c>
      <c r="O164" s="19">
        <v>31</v>
      </c>
      <c r="P164" s="19">
        <v>77.41935483870968</v>
      </c>
      <c r="Q164" s="19">
        <v>17.587802885924312</v>
      </c>
      <c r="R164" s="18">
        <v>0</v>
      </c>
      <c r="S164" s="19">
        <v>0</v>
      </c>
      <c r="T164" s="18">
        <v>0</v>
      </c>
      <c r="U164" s="19">
        <v>0</v>
      </c>
      <c r="V164" s="18">
        <v>0</v>
      </c>
      <c r="W164" s="19">
        <v>0</v>
      </c>
      <c r="X164" s="18">
        <v>0</v>
      </c>
      <c r="Y164" s="19">
        <v>0</v>
      </c>
      <c r="Z164" s="19">
        <v>47.5</v>
      </c>
      <c r="AA164" s="19">
        <v>35</v>
      </c>
      <c r="AB164" s="18">
        <v>0</v>
      </c>
      <c r="AC164" s="19">
        <v>0</v>
      </c>
      <c r="AD164" s="19">
        <v>80.681818181818173</v>
      </c>
      <c r="AE164" s="19">
        <v>72.727272727272734</v>
      </c>
      <c r="AF164" s="19">
        <v>100</v>
      </c>
      <c r="AG164" s="19">
        <v>74.603174603174608</v>
      </c>
      <c r="AH164" s="19">
        <v>42.708333333333329</v>
      </c>
      <c r="AI164" s="19">
        <v>19.791666666666664</v>
      </c>
      <c r="AJ164" s="3">
        <v>365.21739130434781</v>
      </c>
      <c r="AK164" s="6">
        <v>4</v>
      </c>
      <c r="AL164" s="6">
        <v>323</v>
      </c>
      <c r="AM164" s="6">
        <v>0</v>
      </c>
      <c r="AN164" s="6">
        <v>0</v>
      </c>
      <c r="AO164" s="6">
        <v>0</v>
      </c>
      <c r="AP164" s="6">
        <v>3</v>
      </c>
      <c r="AQ164" s="6">
        <v>50</v>
      </c>
      <c r="AR164" s="6">
        <v>12</v>
      </c>
      <c r="AS164" s="6">
        <v>3.0848329048843186</v>
      </c>
      <c r="AT164" s="119">
        <v>0</v>
      </c>
      <c r="AU164" s="119">
        <v>0</v>
      </c>
      <c r="AV164" s="119">
        <v>0</v>
      </c>
      <c r="AW164" s="119">
        <v>0</v>
      </c>
      <c r="AX164" s="119">
        <v>0</v>
      </c>
      <c r="AY164" s="6">
        <v>16.022099447513813</v>
      </c>
      <c r="AZ164" s="6">
        <v>0</v>
      </c>
      <c r="BA164" s="6">
        <v>0</v>
      </c>
      <c r="BB164" s="6">
        <v>40</v>
      </c>
      <c r="BC164" s="6">
        <v>39</v>
      </c>
      <c r="BD164" s="6">
        <v>10.077519379844961</v>
      </c>
      <c r="BE164" s="6">
        <v>0</v>
      </c>
      <c r="BF164" s="6">
        <v>0</v>
      </c>
      <c r="BG164" s="6">
        <v>0</v>
      </c>
      <c r="BH164" s="6">
        <v>0</v>
      </c>
      <c r="BI164" s="6">
        <v>37</v>
      </c>
      <c r="BJ164" s="6">
        <v>15.677966101694915</v>
      </c>
      <c r="BK164" s="6">
        <v>132</v>
      </c>
    </row>
    <row r="165" spans="1:63" x14ac:dyDescent="0.35">
      <c r="A165" s="27">
        <v>159</v>
      </c>
      <c r="C165" s="17" t="s">
        <v>274</v>
      </c>
      <c r="D165" s="15">
        <v>108</v>
      </c>
      <c r="E165" s="18">
        <v>5</v>
      </c>
      <c r="F165" s="18">
        <v>4</v>
      </c>
      <c r="G165" s="18">
        <v>11</v>
      </c>
      <c r="H165" s="18">
        <v>84</v>
      </c>
      <c r="I165" s="18">
        <v>4</v>
      </c>
      <c r="J165" s="19">
        <v>58.333333333333336</v>
      </c>
      <c r="K165" s="19">
        <v>3</v>
      </c>
      <c r="L165" s="19">
        <v>4.918032786885246</v>
      </c>
      <c r="M165" s="18">
        <v>0</v>
      </c>
      <c r="N165" s="19">
        <v>0</v>
      </c>
      <c r="O165" s="19">
        <v>0</v>
      </c>
      <c r="P165" s="19">
        <v>0</v>
      </c>
      <c r="Q165" s="19">
        <v>21.705933682373473</v>
      </c>
      <c r="R165" s="18">
        <v>0</v>
      </c>
      <c r="S165" s="19">
        <v>0</v>
      </c>
      <c r="T165" s="18">
        <v>0</v>
      </c>
      <c r="U165" s="19">
        <v>0</v>
      </c>
      <c r="V165" s="18">
        <v>0</v>
      </c>
      <c r="W165" s="19">
        <v>0</v>
      </c>
      <c r="X165" s="18">
        <v>0</v>
      </c>
      <c r="Y165" s="19">
        <v>0</v>
      </c>
      <c r="Z165" s="19">
        <v>32.558139534883722</v>
      </c>
      <c r="AA165" s="19">
        <v>58.139534883720934</v>
      </c>
      <c r="AB165" s="18">
        <v>5</v>
      </c>
      <c r="AC165" s="19">
        <v>6.756756756756757</v>
      </c>
      <c r="AD165" s="19">
        <v>75</v>
      </c>
      <c r="AE165" s="19">
        <v>60.416666666666664</v>
      </c>
      <c r="AF165" s="19">
        <v>100</v>
      </c>
      <c r="AG165" s="19">
        <v>74.666666666666671</v>
      </c>
      <c r="AH165" s="19">
        <v>33.333333333333329</v>
      </c>
      <c r="AI165" s="19">
        <v>40.74074074074074</v>
      </c>
      <c r="AJ165" s="3">
        <v>696.875</v>
      </c>
      <c r="AK165" s="6">
        <v>3</v>
      </c>
      <c r="AL165" s="6">
        <v>71</v>
      </c>
      <c r="AM165" s="6">
        <v>0</v>
      </c>
      <c r="AN165" s="6">
        <v>0</v>
      </c>
      <c r="AO165" s="6">
        <v>0</v>
      </c>
      <c r="AP165" s="6">
        <v>0</v>
      </c>
      <c r="AQ165" s="6">
        <v>36</v>
      </c>
      <c r="AR165" s="6">
        <v>11</v>
      </c>
      <c r="AS165" s="6">
        <v>10.185185185185185</v>
      </c>
      <c r="AT165" s="119">
        <v>0</v>
      </c>
      <c r="AU165" s="119">
        <v>0</v>
      </c>
      <c r="AV165" s="119">
        <v>0</v>
      </c>
      <c r="AW165" s="119">
        <v>0</v>
      </c>
      <c r="AX165" s="119">
        <v>0</v>
      </c>
      <c r="AY165" s="6">
        <v>14.953271028037381</v>
      </c>
      <c r="AZ165" s="6">
        <v>0</v>
      </c>
      <c r="BA165" s="6">
        <v>0</v>
      </c>
      <c r="BB165" s="6">
        <v>0</v>
      </c>
      <c r="BC165" s="6">
        <v>29</v>
      </c>
      <c r="BD165" s="6">
        <v>26.605504587155966</v>
      </c>
      <c r="BE165" s="6">
        <v>0</v>
      </c>
      <c r="BF165" s="6">
        <v>0</v>
      </c>
      <c r="BG165" s="6">
        <v>19</v>
      </c>
      <c r="BH165" s="6">
        <v>20.652173913043477</v>
      </c>
      <c r="BI165" s="6">
        <v>4</v>
      </c>
      <c r="BJ165" s="6">
        <v>100</v>
      </c>
      <c r="BK165" s="6">
        <v>84</v>
      </c>
    </row>
    <row r="166" spans="1:63" x14ac:dyDescent="0.35">
      <c r="A166" s="27">
        <v>160</v>
      </c>
      <c r="C166" s="17" t="s">
        <v>15</v>
      </c>
      <c r="D166" s="15">
        <v>73</v>
      </c>
      <c r="E166" s="18">
        <v>0</v>
      </c>
      <c r="F166" s="18">
        <v>3</v>
      </c>
      <c r="G166" s="18">
        <v>12</v>
      </c>
      <c r="H166" s="18">
        <v>58</v>
      </c>
      <c r="I166" s="18">
        <v>9</v>
      </c>
      <c r="J166" s="19">
        <v>52.054794520547944</v>
      </c>
      <c r="K166" s="19">
        <v>0</v>
      </c>
      <c r="L166" s="19">
        <v>0</v>
      </c>
      <c r="M166" s="18">
        <v>0</v>
      </c>
      <c r="N166" s="19">
        <v>0</v>
      </c>
      <c r="O166" s="19">
        <v>4</v>
      </c>
      <c r="P166" s="19">
        <v>100</v>
      </c>
      <c r="Q166" s="19">
        <v>13.604060913705585</v>
      </c>
      <c r="R166" s="18">
        <v>0</v>
      </c>
      <c r="S166" s="19">
        <v>0</v>
      </c>
      <c r="T166" s="18">
        <v>0</v>
      </c>
      <c r="U166" s="19">
        <v>0</v>
      </c>
      <c r="V166" s="18">
        <v>0</v>
      </c>
      <c r="W166" s="19">
        <v>0</v>
      </c>
      <c r="X166" s="18">
        <v>0</v>
      </c>
      <c r="Y166" s="19">
        <v>0</v>
      </c>
      <c r="Z166" s="19">
        <v>40.74074074074074</v>
      </c>
      <c r="AA166" s="19">
        <v>33.333333333333329</v>
      </c>
      <c r="AB166" s="18">
        <v>0</v>
      </c>
      <c r="AC166" s="19">
        <v>0</v>
      </c>
      <c r="AD166" s="19">
        <v>100</v>
      </c>
      <c r="AE166" s="19">
        <v>64</v>
      </c>
      <c r="AF166" s="19">
        <v>100</v>
      </c>
      <c r="AG166" s="19">
        <v>69.230769230769226</v>
      </c>
      <c r="AH166" s="19">
        <v>39.130434782608695</v>
      </c>
      <c r="AI166" s="19">
        <v>26.086956521739129</v>
      </c>
      <c r="AJ166" s="3">
        <v>515</v>
      </c>
      <c r="AK166" s="6">
        <v>0</v>
      </c>
      <c r="AL166" s="6">
        <v>44</v>
      </c>
      <c r="AM166" s="6">
        <v>0</v>
      </c>
      <c r="AN166" s="6">
        <v>6</v>
      </c>
      <c r="AO166" s="6">
        <v>0</v>
      </c>
      <c r="AP166" s="6">
        <v>16</v>
      </c>
      <c r="AQ166" s="6">
        <v>3</v>
      </c>
      <c r="AR166" s="6">
        <v>6</v>
      </c>
      <c r="AS166" s="6">
        <v>8.2191780821917799</v>
      </c>
      <c r="AT166" s="119">
        <v>0</v>
      </c>
      <c r="AU166" s="119">
        <v>0</v>
      </c>
      <c r="AV166" s="119">
        <v>0</v>
      </c>
      <c r="AW166" s="119">
        <v>0</v>
      </c>
      <c r="AX166" s="119">
        <v>0</v>
      </c>
      <c r="AY166" s="6">
        <v>11.842105263157894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>
        <v>0</v>
      </c>
      <c r="BK166" s="6">
        <v>58</v>
      </c>
    </row>
    <row r="167" spans="1:63" x14ac:dyDescent="0.35">
      <c r="A167" s="27">
        <v>161</v>
      </c>
      <c r="C167" s="17" t="s">
        <v>134</v>
      </c>
      <c r="D167" s="15">
        <v>376</v>
      </c>
      <c r="E167" s="18">
        <v>10</v>
      </c>
      <c r="F167" s="18">
        <v>79</v>
      </c>
      <c r="G167" s="18">
        <v>45</v>
      </c>
      <c r="H167" s="18">
        <v>227</v>
      </c>
      <c r="I167" s="18">
        <v>28</v>
      </c>
      <c r="J167" s="19">
        <v>53.98936170212766</v>
      </c>
      <c r="K167" s="19">
        <v>0</v>
      </c>
      <c r="L167" s="19">
        <v>0</v>
      </c>
      <c r="M167" s="18">
        <v>0</v>
      </c>
      <c r="N167" s="19">
        <v>0</v>
      </c>
      <c r="O167" s="19">
        <v>9</v>
      </c>
      <c r="P167" s="19">
        <v>100</v>
      </c>
      <c r="Q167" s="19">
        <v>11.342592592592593</v>
      </c>
      <c r="R167" s="18">
        <v>0</v>
      </c>
      <c r="S167" s="19">
        <v>0</v>
      </c>
      <c r="T167" s="18">
        <v>0</v>
      </c>
      <c r="U167" s="19">
        <v>0</v>
      </c>
      <c r="V167" s="18">
        <v>0</v>
      </c>
      <c r="W167" s="19">
        <v>0</v>
      </c>
      <c r="X167" s="18">
        <v>0</v>
      </c>
      <c r="Y167" s="19">
        <v>0</v>
      </c>
      <c r="Z167" s="19">
        <v>50</v>
      </c>
      <c r="AA167" s="19">
        <v>0</v>
      </c>
      <c r="AB167" s="18">
        <v>0</v>
      </c>
      <c r="AC167" s="19">
        <v>0</v>
      </c>
      <c r="AD167" s="19">
        <v>64.705882352941174</v>
      </c>
      <c r="AE167" s="19">
        <v>75</v>
      </c>
      <c r="AF167" s="19">
        <v>0</v>
      </c>
      <c r="AG167" s="19">
        <v>72</v>
      </c>
      <c r="AH167" s="19">
        <v>0</v>
      </c>
      <c r="AI167" s="19">
        <v>33.333333333333329</v>
      </c>
      <c r="AJ167" s="3">
        <v>749.19354838709683</v>
      </c>
      <c r="AK167" s="6">
        <v>50</v>
      </c>
      <c r="AL167" s="6">
        <v>125</v>
      </c>
      <c r="AM167" s="6">
        <v>37</v>
      </c>
      <c r="AN167" s="6">
        <v>72</v>
      </c>
      <c r="AO167" s="6">
        <v>0</v>
      </c>
      <c r="AP167" s="6">
        <v>10</v>
      </c>
      <c r="AQ167" s="6">
        <v>66</v>
      </c>
      <c r="AR167" s="6">
        <v>57</v>
      </c>
      <c r="AS167" s="6">
        <v>15.159574468085108</v>
      </c>
      <c r="AT167" s="119">
        <v>0</v>
      </c>
      <c r="AU167" s="119">
        <v>0</v>
      </c>
      <c r="AV167" s="119">
        <v>0</v>
      </c>
      <c r="AW167" s="119">
        <v>0</v>
      </c>
      <c r="AX167" s="119">
        <v>0</v>
      </c>
      <c r="AY167" s="6">
        <v>8.5714285714285712</v>
      </c>
      <c r="AZ167" s="6">
        <v>0</v>
      </c>
      <c r="BA167" s="6">
        <v>0</v>
      </c>
      <c r="BB167" s="6">
        <v>7</v>
      </c>
      <c r="BC167" s="6">
        <v>17</v>
      </c>
      <c r="BD167" s="6">
        <v>4.5092838196286467</v>
      </c>
      <c r="BE167" s="6">
        <v>0</v>
      </c>
      <c r="BF167" s="6">
        <v>0</v>
      </c>
      <c r="BG167" s="6">
        <v>12</v>
      </c>
      <c r="BH167" s="6">
        <v>4.3795620437956204</v>
      </c>
      <c r="BI167" s="6">
        <v>3</v>
      </c>
      <c r="BJ167" s="6">
        <v>10.714285714285714</v>
      </c>
      <c r="BK167" s="6">
        <v>227</v>
      </c>
    </row>
    <row r="168" spans="1:63" x14ac:dyDescent="0.35">
      <c r="A168" s="27">
        <v>162</v>
      </c>
      <c r="C168" s="17" t="s">
        <v>20</v>
      </c>
      <c r="D168" s="15">
        <v>492</v>
      </c>
      <c r="E168" s="18">
        <v>3</v>
      </c>
      <c r="F168" s="18">
        <v>8</v>
      </c>
      <c r="G168" s="18">
        <v>41</v>
      </c>
      <c r="H168" s="18">
        <v>356</v>
      </c>
      <c r="I168" s="18">
        <v>89</v>
      </c>
      <c r="J168" s="19">
        <v>52.032520325203258</v>
      </c>
      <c r="K168" s="19">
        <v>17</v>
      </c>
      <c r="L168" s="19">
        <v>8.6294416243654819</v>
      </c>
      <c r="M168" s="18">
        <v>0</v>
      </c>
      <c r="N168" s="19">
        <v>0</v>
      </c>
      <c r="O168" s="19">
        <v>20</v>
      </c>
      <c r="P168" s="19">
        <v>65</v>
      </c>
      <c r="Q168" s="19">
        <v>14.74147414741474</v>
      </c>
      <c r="R168" s="18">
        <v>0</v>
      </c>
      <c r="S168" s="19">
        <v>0</v>
      </c>
      <c r="T168" s="18">
        <v>0</v>
      </c>
      <c r="U168" s="19">
        <v>0</v>
      </c>
      <c r="V168" s="18">
        <v>0</v>
      </c>
      <c r="W168" s="19">
        <v>0</v>
      </c>
      <c r="X168" s="18">
        <v>0</v>
      </c>
      <c r="Y168" s="19">
        <v>0</v>
      </c>
      <c r="Z168" s="19">
        <v>28.000000000000004</v>
      </c>
      <c r="AA168" s="19">
        <v>51.2</v>
      </c>
      <c r="AB168" s="18">
        <v>16</v>
      </c>
      <c r="AC168" s="19">
        <v>7.6923076923076925</v>
      </c>
      <c r="AD168" s="19">
        <v>89.473684210526315</v>
      </c>
      <c r="AE168" s="19">
        <v>69.767441860465112</v>
      </c>
      <c r="AF168" s="19">
        <v>65.789473684210535</v>
      </c>
      <c r="AG168" s="19">
        <v>78.421052631578945</v>
      </c>
      <c r="AH168" s="19">
        <v>26.203208556149733</v>
      </c>
      <c r="AI168" s="19">
        <v>44.919786096256686</v>
      </c>
      <c r="AJ168" s="3">
        <v>588.30645161290317</v>
      </c>
      <c r="AK168" s="6">
        <v>0</v>
      </c>
      <c r="AL168" s="6">
        <v>382</v>
      </c>
      <c r="AM168" s="6">
        <v>48</v>
      </c>
      <c r="AN168" s="6">
        <v>5</v>
      </c>
      <c r="AO168" s="6">
        <v>0</v>
      </c>
      <c r="AP168" s="6">
        <v>0</v>
      </c>
      <c r="AQ168" s="6">
        <v>49</v>
      </c>
      <c r="AR168" s="6">
        <v>23</v>
      </c>
      <c r="AS168" s="6">
        <v>4.6747967479674797</v>
      </c>
      <c r="AT168" s="119">
        <v>0</v>
      </c>
      <c r="AU168" s="119">
        <v>0</v>
      </c>
      <c r="AV168" s="119">
        <v>0</v>
      </c>
      <c r="AW168" s="119">
        <v>0</v>
      </c>
      <c r="AX168" s="119">
        <v>0</v>
      </c>
      <c r="AY168" s="6">
        <v>34.501347708894883</v>
      </c>
      <c r="AZ168" s="6">
        <v>6</v>
      </c>
      <c r="BA168" s="6">
        <v>3.3333333333333335</v>
      </c>
      <c r="BB168" s="6">
        <v>17</v>
      </c>
      <c r="BC168" s="6">
        <v>12</v>
      </c>
      <c r="BD168" s="6">
        <v>2.459016393442623</v>
      </c>
      <c r="BE168" s="6">
        <v>0</v>
      </c>
      <c r="BF168" s="6">
        <v>0</v>
      </c>
      <c r="BG168" s="6">
        <v>3</v>
      </c>
      <c r="BH168" s="6">
        <v>0.76530612244897955</v>
      </c>
      <c r="BI168" s="6">
        <v>5</v>
      </c>
      <c r="BJ168" s="6">
        <v>5.6818181818181817</v>
      </c>
      <c r="BK168" s="6">
        <v>356</v>
      </c>
    </row>
    <row r="169" spans="1:63" x14ac:dyDescent="0.35">
      <c r="A169" s="27">
        <v>163</v>
      </c>
      <c r="C169" s="17" t="s">
        <v>29</v>
      </c>
      <c r="D169" s="15">
        <v>37</v>
      </c>
      <c r="E169" s="18">
        <v>0</v>
      </c>
      <c r="F169" s="18">
        <v>0</v>
      </c>
      <c r="G169" s="18">
        <v>0</v>
      </c>
      <c r="H169" s="18">
        <v>24</v>
      </c>
      <c r="I169" s="18">
        <v>6</v>
      </c>
      <c r="J169" s="19">
        <v>43.243243243243242</v>
      </c>
      <c r="K169" s="19">
        <v>0</v>
      </c>
      <c r="L169" s="19">
        <v>0</v>
      </c>
      <c r="M169" s="18">
        <v>0</v>
      </c>
      <c r="N169" s="19">
        <v>0</v>
      </c>
      <c r="O169" s="19">
        <v>3</v>
      </c>
      <c r="P169" s="19">
        <v>100</v>
      </c>
      <c r="Q169" s="19">
        <v>6.3968668407310707</v>
      </c>
      <c r="R169" s="18">
        <v>0</v>
      </c>
      <c r="S169" s="19">
        <v>0</v>
      </c>
      <c r="T169" s="18">
        <v>0</v>
      </c>
      <c r="U169" s="19">
        <v>0</v>
      </c>
      <c r="V169" s="18">
        <v>0</v>
      </c>
      <c r="W169" s="19">
        <v>0</v>
      </c>
      <c r="X169" s="18">
        <v>0</v>
      </c>
      <c r="Y169" s="19">
        <v>0</v>
      </c>
      <c r="Z169" s="19">
        <v>46.703296703296701</v>
      </c>
      <c r="AA169" s="19">
        <v>25.824175824175828</v>
      </c>
      <c r="AB169" s="18">
        <v>16</v>
      </c>
      <c r="AC169" s="19">
        <v>5.2287581699346406</v>
      </c>
      <c r="AD169" s="19">
        <v>83.132530120481931</v>
      </c>
      <c r="AE169" s="19">
        <v>68.539325842696627</v>
      </c>
      <c r="AF169" s="19">
        <v>57.142857142857139</v>
      </c>
      <c r="AG169" s="19">
        <v>74.705882352941174</v>
      </c>
      <c r="AH169" s="19">
        <v>40.484429065743946</v>
      </c>
      <c r="AI169" s="19">
        <v>25.951557093425603</v>
      </c>
      <c r="AJ169" s="3">
        <v>775</v>
      </c>
      <c r="AK169" s="6">
        <v>0</v>
      </c>
      <c r="AL169" s="6">
        <v>21</v>
      </c>
      <c r="AM169" s="6">
        <v>0</v>
      </c>
      <c r="AN169" s="6">
        <v>9</v>
      </c>
      <c r="AO169" s="6">
        <v>0</v>
      </c>
      <c r="AP169" s="6">
        <v>0</v>
      </c>
      <c r="AQ169" s="6">
        <v>6</v>
      </c>
      <c r="AR169" s="6">
        <v>0</v>
      </c>
      <c r="AS169" s="6">
        <v>0</v>
      </c>
      <c r="AT169" s="119">
        <v>0</v>
      </c>
      <c r="AU169" s="119">
        <v>0</v>
      </c>
      <c r="AV169" s="119">
        <v>0</v>
      </c>
      <c r="AW169" s="119">
        <v>0</v>
      </c>
      <c r="AX169" s="119">
        <v>0</v>
      </c>
      <c r="AY169" s="6">
        <v>22.641509433962266</v>
      </c>
      <c r="AZ169" s="6">
        <v>0</v>
      </c>
      <c r="BA169" s="6">
        <v>0</v>
      </c>
      <c r="BB169" s="6">
        <v>0</v>
      </c>
      <c r="BC169" s="6">
        <v>6</v>
      </c>
      <c r="BD169" s="6">
        <v>17.142857142857142</v>
      </c>
      <c r="BE169" s="6">
        <v>0</v>
      </c>
      <c r="BF169" s="6">
        <v>0</v>
      </c>
      <c r="BG169" s="6">
        <v>6</v>
      </c>
      <c r="BH169" s="6">
        <v>21.428571428571427</v>
      </c>
      <c r="BI169" s="6">
        <v>0</v>
      </c>
      <c r="BJ169" s="6">
        <v>0</v>
      </c>
      <c r="BK169" s="6">
        <v>24</v>
      </c>
    </row>
    <row r="170" spans="1:63" x14ac:dyDescent="0.35">
      <c r="A170" s="27">
        <v>164</v>
      </c>
      <c r="C170" s="17" t="s">
        <v>24</v>
      </c>
      <c r="D170" s="15">
        <v>700</v>
      </c>
      <c r="E170" s="18">
        <v>22</v>
      </c>
      <c r="F170" s="18">
        <v>94</v>
      </c>
      <c r="G170" s="18">
        <v>67</v>
      </c>
      <c r="H170" s="18">
        <v>509</v>
      </c>
      <c r="I170" s="18">
        <v>23</v>
      </c>
      <c r="J170" s="19">
        <v>46.714285714285715</v>
      </c>
      <c r="K170" s="19">
        <v>17</v>
      </c>
      <c r="L170" s="19">
        <v>3.7694013303769403</v>
      </c>
      <c r="M170" s="18">
        <v>4</v>
      </c>
      <c r="N170" s="19">
        <v>12.5</v>
      </c>
      <c r="O170" s="19">
        <v>10</v>
      </c>
      <c r="P170" s="19">
        <v>60</v>
      </c>
      <c r="Q170" s="19">
        <v>10.866910866910867</v>
      </c>
      <c r="R170" s="18">
        <v>3</v>
      </c>
      <c r="S170" s="19">
        <v>13.636363636363635</v>
      </c>
      <c r="T170" s="18">
        <v>3</v>
      </c>
      <c r="U170" s="19">
        <v>18.75</v>
      </c>
      <c r="V170" s="18">
        <v>5</v>
      </c>
      <c r="W170" s="19">
        <v>27.777777777777779</v>
      </c>
      <c r="X170" s="18">
        <v>8</v>
      </c>
      <c r="Y170" s="19">
        <v>23.52941176470588</v>
      </c>
      <c r="Z170" s="19">
        <v>17.257683215130022</v>
      </c>
      <c r="AA170" s="19">
        <v>63.829787234042556</v>
      </c>
      <c r="AB170" s="18">
        <v>31</v>
      </c>
      <c r="AC170" s="19">
        <v>8.0519480519480524</v>
      </c>
      <c r="AD170" s="19">
        <v>88.345864661654133</v>
      </c>
      <c r="AE170" s="19">
        <v>40.833333333333336</v>
      </c>
      <c r="AF170" s="19">
        <v>53.846153846153847</v>
      </c>
      <c r="AG170" s="19">
        <v>69.586374695863753</v>
      </c>
      <c r="AH170" s="19">
        <v>29.799426934097422</v>
      </c>
      <c r="AI170" s="19">
        <v>40.401146131805163</v>
      </c>
      <c r="AJ170" s="3">
        <v>644.64285714285711</v>
      </c>
      <c r="AK170" s="6">
        <v>0</v>
      </c>
      <c r="AL170" s="6">
        <v>19</v>
      </c>
      <c r="AM170" s="6">
        <v>19</v>
      </c>
      <c r="AN170" s="6">
        <v>625</v>
      </c>
      <c r="AO170" s="6">
        <v>0</v>
      </c>
      <c r="AP170" s="6">
        <v>0</v>
      </c>
      <c r="AQ170" s="6">
        <v>12</v>
      </c>
      <c r="AR170" s="6">
        <v>143</v>
      </c>
      <c r="AS170" s="6">
        <v>20.428571428571431</v>
      </c>
      <c r="AT170" s="119">
        <v>0</v>
      </c>
      <c r="AU170" s="119">
        <v>0</v>
      </c>
      <c r="AV170" s="119">
        <v>0</v>
      </c>
      <c r="AW170" s="119">
        <v>0</v>
      </c>
      <c r="AX170" s="119">
        <v>0</v>
      </c>
      <c r="AY170" s="6">
        <v>26.361031518624639</v>
      </c>
      <c r="AZ170" s="6">
        <v>3</v>
      </c>
      <c r="BA170" s="6">
        <v>0.71599045346062051</v>
      </c>
      <c r="BB170" s="6">
        <v>0</v>
      </c>
      <c r="BC170" s="6">
        <v>49</v>
      </c>
      <c r="BD170" s="6">
        <v>7.0707070707070701</v>
      </c>
      <c r="BE170" s="6">
        <v>3</v>
      </c>
      <c r="BF170" s="6">
        <v>4.5454545454545459</v>
      </c>
      <c r="BG170" s="6">
        <v>28</v>
      </c>
      <c r="BH170" s="6">
        <v>4.852686308492201</v>
      </c>
      <c r="BI170" s="6">
        <v>15</v>
      </c>
      <c r="BJ170" s="6">
        <v>62.5</v>
      </c>
      <c r="BK170" s="6">
        <v>509</v>
      </c>
    </row>
    <row r="171" spans="1:63" x14ac:dyDescent="0.35">
      <c r="A171" s="27">
        <v>165</v>
      </c>
      <c r="C171" s="17" t="s">
        <v>21</v>
      </c>
      <c r="D171" s="15">
        <v>1125</v>
      </c>
      <c r="E171" s="18">
        <v>14</v>
      </c>
      <c r="F171" s="18">
        <v>81</v>
      </c>
      <c r="G171" s="18">
        <v>180</v>
      </c>
      <c r="H171" s="18">
        <v>812</v>
      </c>
      <c r="I171" s="18">
        <v>54</v>
      </c>
      <c r="J171" s="19">
        <v>57.777777777777771</v>
      </c>
      <c r="K171" s="19">
        <v>25</v>
      </c>
      <c r="L171" s="19">
        <v>4.8076923076923084</v>
      </c>
      <c r="M171" s="18">
        <v>6</v>
      </c>
      <c r="N171" s="19">
        <v>7.5</v>
      </c>
      <c r="O171" s="19">
        <v>44</v>
      </c>
      <c r="P171" s="19">
        <v>79.545454545454547</v>
      </c>
      <c r="Q171" s="19">
        <v>9.7996682403981108</v>
      </c>
      <c r="R171" s="18">
        <v>0</v>
      </c>
      <c r="S171" s="19">
        <v>0</v>
      </c>
      <c r="T171" s="18">
        <v>8</v>
      </c>
      <c r="U171" s="19">
        <v>16.666666666666664</v>
      </c>
      <c r="V171" s="18">
        <v>5</v>
      </c>
      <c r="W171" s="19">
        <v>11.363636363636363</v>
      </c>
      <c r="X171" s="18">
        <v>13</v>
      </c>
      <c r="Y171" s="19">
        <v>13.541666666666666</v>
      </c>
      <c r="Z171" s="19">
        <v>28.730512249443208</v>
      </c>
      <c r="AA171" s="19">
        <v>52.783964365256118</v>
      </c>
      <c r="AB171" s="18">
        <v>37</v>
      </c>
      <c r="AC171" s="19">
        <v>4.7193877551020407</v>
      </c>
      <c r="AD171" s="19">
        <v>88.60759493670885</v>
      </c>
      <c r="AE171" s="19">
        <v>78.144329896907223</v>
      </c>
      <c r="AF171" s="19">
        <v>84.615384615384613</v>
      </c>
      <c r="AG171" s="19">
        <v>81.777108433734938</v>
      </c>
      <c r="AH171" s="19">
        <v>33.967391304347828</v>
      </c>
      <c r="AI171" s="19">
        <v>30.978260869565215</v>
      </c>
      <c r="AJ171" s="3">
        <v>689.44444444444446</v>
      </c>
      <c r="AK171" s="6">
        <v>0</v>
      </c>
      <c r="AL171" s="6">
        <v>1041</v>
      </c>
      <c r="AM171" s="6">
        <v>0</v>
      </c>
      <c r="AN171" s="6">
        <v>0</v>
      </c>
      <c r="AO171" s="6">
        <v>0</v>
      </c>
      <c r="AP171" s="6">
        <v>0</v>
      </c>
      <c r="AQ171" s="6">
        <v>56</v>
      </c>
      <c r="AR171" s="6">
        <v>189</v>
      </c>
      <c r="AS171" s="6">
        <v>16.8</v>
      </c>
      <c r="AT171" s="119">
        <v>0</v>
      </c>
      <c r="AU171" s="119">
        <v>0</v>
      </c>
      <c r="AV171" s="119">
        <v>0</v>
      </c>
      <c r="AW171" s="119">
        <v>0</v>
      </c>
      <c r="AX171" s="119">
        <v>0</v>
      </c>
      <c r="AY171" s="6">
        <v>22.735507246376812</v>
      </c>
      <c r="AZ171" s="6">
        <v>0</v>
      </c>
      <c r="BA171" s="6">
        <v>0</v>
      </c>
      <c r="BB171" s="6">
        <v>0</v>
      </c>
      <c r="BC171" s="6">
        <v>23</v>
      </c>
      <c r="BD171" s="6">
        <v>2.0554066130473636</v>
      </c>
      <c r="BE171" s="6">
        <v>0</v>
      </c>
      <c r="BF171" s="6">
        <v>0</v>
      </c>
      <c r="BG171" s="6">
        <v>7</v>
      </c>
      <c r="BH171" s="6">
        <v>0.708502024291498</v>
      </c>
      <c r="BI171" s="6">
        <v>11</v>
      </c>
      <c r="BJ171" s="6">
        <v>21.568627450980394</v>
      </c>
      <c r="BK171" s="6">
        <v>812</v>
      </c>
    </row>
    <row r="172" spans="1:63" x14ac:dyDescent="0.35">
      <c r="A172" s="27">
        <v>166</v>
      </c>
      <c r="C172" s="17" t="s">
        <v>9</v>
      </c>
      <c r="D172" s="15">
        <v>157</v>
      </c>
      <c r="E172" s="18">
        <v>4</v>
      </c>
      <c r="F172" s="18">
        <v>4</v>
      </c>
      <c r="G172" s="18">
        <v>0</v>
      </c>
      <c r="H172" s="18">
        <v>99</v>
      </c>
      <c r="I172" s="18">
        <v>56</v>
      </c>
      <c r="J172" s="19">
        <v>58.598726114649679</v>
      </c>
      <c r="K172" s="19">
        <v>7</v>
      </c>
      <c r="L172" s="19">
        <v>16.666666666666664</v>
      </c>
      <c r="M172" s="18">
        <v>0</v>
      </c>
      <c r="N172" s="19">
        <v>0</v>
      </c>
      <c r="O172" s="19">
        <v>12</v>
      </c>
      <c r="P172" s="19">
        <v>66.666666666666657</v>
      </c>
      <c r="Q172" s="19">
        <v>20.506329113924053</v>
      </c>
      <c r="R172" s="18">
        <v>0</v>
      </c>
      <c r="S172" s="19">
        <v>0</v>
      </c>
      <c r="T172" s="18">
        <v>0</v>
      </c>
      <c r="U172" s="19">
        <v>0</v>
      </c>
      <c r="V172" s="18">
        <v>0</v>
      </c>
      <c r="W172" s="19">
        <v>0</v>
      </c>
      <c r="X172" s="18">
        <v>0</v>
      </c>
      <c r="Y172" s="19">
        <v>0</v>
      </c>
      <c r="Z172" s="19">
        <v>34.285714285714285</v>
      </c>
      <c r="AA172" s="19">
        <v>51.428571428571423</v>
      </c>
      <c r="AB172" s="18">
        <v>0</v>
      </c>
      <c r="AC172" s="19">
        <v>0</v>
      </c>
      <c r="AD172" s="19">
        <v>87.5</v>
      </c>
      <c r="AE172" s="19">
        <v>71.929824561403507</v>
      </c>
      <c r="AF172" s="19">
        <v>0</v>
      </c>
      <c r="AG172" s="19">
        <v>81.521739130434781</v>
      </c>
      <c r="AH172" s="19">
        <v>36.25</v>
      </c>
      <c r="AI172" s="19">
        <v>33.75</v>
      </c>
      <c r="AJ172" s="3">
        <v>605.88235294117646</v>
      </c>
      <c r="AK172" s="6">
        <v>0</v>
      </c>
      <c r="AL172" s="6">
        <v>110</v>
      </c>
      <c r="AM172" s="6">
        <v>0</v>
      </c>
      <c r="AN172" s="6">
        <v>0</v>
      </c>
      <c r="AO172" s="6">
        <v>0</v>
      </c>
      <c r="AP172" s="6">
        <v>0</v>
      </c>
      <c r="AQ172" s="6">
        <v>36</v>
      </c>
      <c r="AR172" s="6">
        <v>4</v>
      </c>
      <c r="AS172" s="6">
        <v>2.547770700636943</v>
      </c>
      <c r="AT172" s="119">
        <v>0</v>
      </c>
      <c r="AU172" s="119">
        <v>0</v>
      </c>
      <c r="AV172" s="119">
        <v>0</v>
      </c>
      <c r="AW172" s="119">
        <v>0</v>
      </c>
      <c r="AX172" s="119">
        <v>0</v>
      </c>
      <c r="AY172" s="6">
        <v>16.7741935483871</v>
      </c>
      <c r="AZ172" s="6">
        <v>0</v>
      </c>
      <c r="BA172" s="6">
        <v>0</v>
      </c>
      <c r="BB172" s="6">
        <v>10</v>
      </c>
      <c r="BC172" s="6">
        <v>11</v>
      </c>
      <c r="BD172" s="6">
        <v>7.0063694267515926</v>
      </c>
      <c r="BE172" s="6">
        <v>0</v>
      </c>
      <c r="BF172" s="6">
        <v>0</v>
      </c>
      <c r="BG172" s="6">
        <v>5</v>
      </c>
      <c r="BH172" s="6">
        <v>4.8543689320388346</v>
      </c>
      <c r="BI172" s="6">
        <v>9</v>
      </c>
      <c r="BJ172" s="6">
        <v>15.517241379310345</v>
      </c>
      <c r="BK172" s="6">
        <v>99</v>
      </c>
    </row>
    <row r="173" spans="1:63" x14ac:dyDescent="0.35">
      <c r="A173" s="27">
        <v>167</v>
      </c>
      <c r="C173" s="17" t="s">
        <v>3</v>
      </c>
      <c r="D173" s="15">
        <v>119</v>
      </c>
      <c r="E173" s="18">
        <v>0</v>
      </c>
      <c r="F173" s="18">
        <v>4</v>
      </c>
      <c r="G173" s="18">
        <v>15</v>
      </c>
      <c r="H173" s="18">
        <v>82</v>
      </c>
      <c r="I173" s="18">
        <v>14</v>
      </c>
      <c r="J173" s="19">
        <v>50.420168067226889</v>
      </c>
      <c r="K173" s="19">
        <v>0</v>
      </c>
      <c r="L173" s="19">
        <v>0</v>
      </c>
      <c r="M173" s="18">
        <v>0</v>
      </c>
      <c r="N173" s="19">
        <v>0</v>
      </c>
      <c r="O173" s="19">
        <v>7</v>
      </c>
      <c r="P173" s="19">
        <v>42.857142857142854</v>
      </c>
      <c r="Q173" s="19">
        <v>11.110235600031517</v>
      </c>
      <c r="R173" s="18">
        <v>0</v>
      </c>
      <c r="S173" s="19">
        <v>0</v>
      </c>
      <c r="T173" s="18">
        <v>0</v>
      </c>
      <c r="U173" s="19">
        <v>0</v>
      </c>
      <c r="V173" s="18">
        <v>0</v>
      </c>
      <c r="W173" s="19">
        <v>0</v>
      </c>
      <c r="X173" s="18">
        <v>0</v>
      </c>
      <c r="Y173" s="19">
        <v>0</v>
      </c>
      <c r="Z173" s="19">
        <v>52.380952380952387</v>
      </c>
      <c r="AA173" s="19">
        <v>0</v>
      </c>
      <c r="AB173" s="18">
        <v>3</v>
      </c>
      <c r="AC173" s="19">
        <v>4.225352112676056</v>
      </c>
      <c r="AD173" s="19">
        <v>78.571428571428569</v>
      </c>
      <c r="AE173" s="19">
        <v>57.894736842105267</v>
      </c>
      <c r="AF173" s="19">
        <v>100</v>
      </c>
      <c r="AG173" s="19">
        <v>71.428571428571431</v>
      </c>
      <c r="AH173" s="19">
        <v>69.841269841269835</v>
      </c>
      <c r="AI173" s="19">
        <v>4.7619047619047619</v>
      </c>
      <c r="AJ173" s="3">
        <v>575</v>
      </c>
      <c r="AK173" s="6">
        <v>0</v>
      </c>
      <c r="AL173" s="6">
        <v>110</v>
      </c>
      <c r="AM173" s="6">
        <v>0</v>
      </c>
      <c r="AN173" s="6">
        <v>0</v>
      </c>
      <c r="AO173" s="6">
        <v>0</v>
      </c>
      <c r="AP173" s="6">
        <v>0</v>
      </c>
      <c r="AQ173" s="6">
        <v>13</v>
      </c>
      <c r="AR173" s="6">
        <v>19</v>
      </c>
      <c r="AS173" s="6">
        <v>15.966386554621847</v>
      </c>
      <c r="AT173" s="119">
        <v>0</v>
      </c>
      <c r="AU173" s="119">
        <v>0</v>
      </c>
      <c r="AV173" s="119">
        <v>0</v>
      </c>
      <c r="AW173" s="119">
        <v>0</v>
      </c>
      <c r="AX173" s="119">
        <v>0</v>
      </c>
      <c r="AY173" s="6">
        <v>56.09756097560976</v>
      </c>
      <c r="AZ173" s="6">
        <v>0</v>
      </c>
      <c r="BA173" s="6">
        <v>0</v>
      </c>
      <c r="BB173" s="6">
        <v>0</v>
      </c>
      <c r="BC173" s="6">
        <v>5</v>
      </c>
      <c r="BD173" s="6">
        <v>4.2372881355932197</v>
      </c>
      <c r="BE173" s="6">
        <v>0</v>
      </c>
      <c r="BF173" s="6">
        <v>0</v>
      </c>
      <c r="BG173" s="6">
        <v>0</v>
      </c>
      <c r="BH173" s="6">
        <v>0</v>
      </c>
      <c r="BI173" s="6">
        <v>5</v>
      </c>
      <c r="BJ173" s="6">
        <v>41.666666666666671</v>
      </c>
      <c r="BK173" s="6">
        <v>82</v>
      </c>
    </row>
    <row r="174" spans="1:63" x14ac:dyDescent="0.35">
      <c r="A174" s="27">
        <v>168</v>
      </c>
      <c r="C174" s="17" t="s">
        <v>275</v>
      </c>
      <c r="D174" s="15">
        <v>156</v>
      </c>
      <c r="E174" s="18">
        <v>4</v>
      </c>
      <c r="F174" s="18">
        <v>12</v>
      </c>
      <c r="G174" s="18">
        <v>30</v>
      </c>
      <c r="H174" s="18">
        <v>105</v>
      </c>
      <c r="I174" s="18">
        <v>9</v>
      </c>
      <c r="J174" s="19">
        <v>48.717948717948715</v>
      </c>
      <c r="K174" s="19">
        <v>0</v>
      </c>
      <c r="L174" s="19">
        <v>0</v>
      </c>
      <c r="M174" s="18">
        <v>0</v>
      </c>
      <c r="N174" s="19">
        <v>0</v>
      </c>
      <c r="O174" s="19">
        <v>0</v>
      </c>
      <c r="P174" s="19">
        <v>0</v>
      </c>
      <c r="Q174" s="19">
        <v>8.015267175572518</v>
      </c>
      <c r="R174" s="18">
        <v>0</v>
      </c>
      <c r="S174" s="19">
        <v>0</v>
      </c>
      <c r="T174" s="18">
        <v>0</v>
      </c>
      <c r="U174" s="19">
        <v>0</v>
      </c>
      <c r="V174" s="18">
        <v>0</v>
      </c>
      <c r="W174" s="19">
        <v>0</v>
      </c>
      <c r="X174" s="18">
        <v>0</v>
      </c>
      <c r="Y174" s="19">
        <v>0</v>
      </c>
      <c r="Z174" s="19">
        <v>42.105263157894733</v>
      </c>
      <c r="AA174" s="19">
        <v>52.631578947368418</v>
      </c>
      <c r="AB174" s="18">
        <v>11</v>
      </c>
      <c r="AC174" s="19">
        <v>10.679611650485436</v>
      </c>
      <c r="AD174" s="19">
        <v>86.538461538461547</v>
      </c>
      <c r="AE174" s="19">
        <v>78.431372549019613</v>
      </c>
      <c r="AF174" s="19">
        <v>100</v>
      </c>
      <c r="AG174" s="19">
        <v>87.5</v>
      </c>
      <c r="AH174" s="19">
        <v>20.212765957446805</v>
      </c>
      <c r="AI174" s="19">
        <v>55.319148936170215</v>
      </c>
      <c r="AJ174" s="3">
        <v>837.5</v>
      </c>
      <c r="AK174" s="6">
        <v>14</v>
      </c>
      <c r="AL174" s="6">
        <v>54</v>
      </c>
      <c r="AM174" s="6">
        <v>19</v>
      </c>
      <c r="AN174" s="6">
        <v>29</v>
      </c>
      <c r="AO174" s="6">
        <v>0</v>
      </c>
      <c r="AP174" s="6">
        <v>11</v>
      </c>
      <c r="AQ174" s="6">
        <v>31</v>
      </c>
      <c r="AR174" s="6">
        <v>13</v>
      </c>
      <c r="AS174" s="6">
        <v>8.3333333333333321</v>
      </c>
      <c r="AT174" s="119">
        <v>0</v>
      </c>
      <c r="AU174" s="119">
        <v>0</v>
      </c>
      <c r="AV174" s="119">
        <v>0</v>
      </c>
      <c r="AW174" s="119">
        <v>0</v>
      </c>
      <c r="AX174" s="119">
        <v>0</v>
      </c>
      <c r="AY174" s="6">
        <v>19.62025316455696</v>
      </c>
      <c r="AZ174" s="6">
        <v>0</v>
      </c>
      <c r="BA174" s="6">
        <v>0</v>
      </c>
      <c r="BB174" s="6">
        <v>0</v>
      </c>
      <c r="BC174" s="6">
        <v>6</v>
      </c>
      <c r="BD174" s="6">
        <v>3.7267080745341614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>
        <v>0</v>
      </c>
      <c r="BK174" s="6">
        <v>105</v>
      </c>
    </row>
    <row r="175" spans="1:63" x14ac:dyDescent="0.35">
      <c r="A175" s="27">
        <v>169</v>
      </c>
      <c r="C175" s="17" t="s">
        <v>28</v>
      </c>
      <c r="D175" s="15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9">
        <v>0</v>
      </c>
      <c r="K175" s="19">
        <v>0</v>
      </c>
      <c r="L175" s="19">
        <v>0</v>
      </c>
      <c r="M175" s="18">
        <v>0</v>
      </c>
      <c r="N175" s="19">
        <v>0</v>
      </c>
      <c r="O175" s="19">
        <v>0</v>
      </c>
      <c r="P175" s="19">
        <v>0</v>
      </c>
      <c r="Q175" s="19">
        <v>17.458563535911605</v>
      </c>
      <c r="R175" s="18">
        <v>0</v>
      </c>
      <c r="S175" s="19">
        <v>0</v>
      </c>
      <c r="T175" s="18">
        <v>0</v>
      </c>
      <c r="U175" s="19">
        <v>0</v>
      </c>
      <c r="V175" s="18">
        <v>0</v>
      </c>
      <c r="W175" s="19">
        <v>0</v>
      </c>
      <c r="X175" s="18">
        <v>0</v>
      </c>
      <c r="Y175" s="19">
        <v>0</v>
      </c>
      <c r="Z175" s="19">
        <v>0</v>
      </c>
      <c r="AA175" s="19">
        <v>0</v>
      </c>
      <c r="AB175" s="18">
        <v>0</v>
      </c>
      <c r="AC175" s="19">
        <v>0</v>
      </c>
      <c r="AD175" s="19">
        <v>0</v>
      </c>
      <c r="AE175" s="19">
        <v>0</v>
      </c>
      <c r="AF175" s="19">
        <v>0</v>
      </c>
      <c r="AG175" s="19">
        <v>0</v>
      </c>
      <c r="AH175" s="19">
        <v>0</v>
      </c>
      <c r="AI175" s="19">
        <v>0</v>
      </c>
      <c r="AJ175" s="3">
        <v>0</v>
      </c>
      <c r="AK175" s="6">
        <v>0</v>
      </c>
      <c r="AL175" s="6">
        <v>0</v>
      </c>
      <c r="AM175" s="6">
        <v>0</v>
      </c>
      <c r="AN175" s="6">
        <v>3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119">
        <v>0</v>
      </c>
      <c r="AU175" s="119">
        <v>0</v>
      </c>
      <c r="AV175" s="119">
        <v>0</v>
      </c>
      <c r="AW175" s="119">
        <v>0</v>
      </c>
      <c r="AX175" s="119">
        <v>0</v>
      </c>
      <c r="AY175" s="6">
        <v>0</v>
      </c>
      <c r="AZ175" s="6">
        <v>0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>
        <v>0</v>
      </c>
      <c r="BK175" s="6">
        <v>0</v>
      </c>
    </row>
    <row r="176" spans="1:63" x14ac:dyDescent="0.35">
      <c r="A176" s="27">
        <v>170</v>
      </c>
      <c r="C176" s="17" t="s">
        <v>25</v>
      </c>
      <c r="D176" s="15">
        <v>229</v>
      </c>
      <c r="E176" s="18">
        <v>3</v>
      </c>
      <c r="F176" s="18">
        <v>5</v>
      </c>
      <c r="G176" s="18">
        <v>38</v>
      </c>
      <c r="H176" s="18">
        <v>182</v>
      </c>
      <c r="I176" s="18">
        <v>4</v>
      </c>
      <c r="J176" s="19">
        <v>56.331877729257641</v>
      </c>
      <c r="K176" s="19">
        <v>26</v>
      </c>
      <c r="L176" s="19">
        <v>19.25925925925926</v>
      </c>
      <c r="M176" s="18">
        <v>0</v>
      </c>
      <c r="N176" s="19">
        <v>0</v>
      </c>
      <c r="O176" s="19">
        <v>52</v>
      </c>
      <c r="P176" s="19">
        <v>92.307692307692307</v>
      </c>
      <c r="Q176" s="19">
        <v>8.7252234745433359</v>
      </c>
      <c r="R176" s="18">
        <v>0</v>
      </c>
      <c r="S176" s="19">
        <v>0</v>
      </c>
      <c r="T176" s="18">
        <v>5</v>
      </c>
      <c r="U176" s="19">
        <v>100</v>
      </c>
      <c r="V176" s="18">
        <v>0</v>
      </c>
      <c r="W176" s="19">
        <v>0</v>
      </c>
      <c r="X176" s="18">
        <v>5</v>
      </c>
      <c r="Y176" s="19">
        <v>29.411764705882355</v>
      </c>
      <c r="Z176" s="19">
        <v>42.148760330578511</v>
      </c>
      <c r="AA176" s="19">
        <v>23.966942148760332</v>
      </c>
      <c r="AB176" s="18">
        <v>18</v>
      </c>
      <c r="AC176" s="19">
        <v>11.320754716981133</v>
      </c>
      <c r="AD176" s="19">
        <v>80.487804878048792</v>
      </c>
      <c r="AE176" s="19">
        <v>60</v>
      </c>
      <c r="AF176" s="19">
        <v>0</v>
      </c>
      <c r="AG176" s="19">
        <v>69.461077844311376</v>
      </c>
      <c r="AH176" s="19">
        <v>32.575757575757578</v>
      </c>
      <c r="AI176" s="19">
        <v>12.121212121212121</v>
      </c>
      <c r="AJ176" s="3">
        <v>563.97058823529414</v>
      </c>
      <c r="AK176" s="6">
        <v>0</v>
      </c>
      <c r="AL176" s="6">
        <v>202</v>
      </c>
      <c r="AM176" s="6">
        <v>0</v>
      </c>
      <c r="AN176" s="6">
        <v>0</v>
      </c>
      <c r="AO176" s="6">
        <v>0</v>
      </c>
      <c r="AP176" s="6">
        <v>0</v>
      </c>
      <c r="AQ176" s="6">
        <v>13</v>
      </c>
      <c r="AR176" s="6">
        <v>3</v>
      </c>
      <c r="AS176" s="6">
        <v>1.3100436681222707</v>
      </c>
      <c r="AT176" s="119">
        <v>0</v>
      </c>
      <c r="AU176" s="119">
        <v>0</v>
      </c>
      <c r="AV176" s="119">
        <v>0</v>
      </c>
      <c r="AW176" s="119">
        <v>0</v>
      </c>
      <c r="AX176" s="119">
        <v>0</v>
      </c>
      <c r="AY176" s="6">
        <v>23.343571741992104</v>
      </c>
      <c r="AZ176" s="6">
        <v>0</v>
      </c>
      <c r="BA176" s="6">
        <v>0</v>
      </c>
      <c r="BB176" s="6">
        <v>0</v>
      </c>
      <c r="BC176" s="6">
        <v>23</v>
      </c>
      <c r="BD176" s="6">
        <v>10.222222222222223</v>
      </c>
      <c r="BE176" s="6">
        <v>0</v>
      </c>
      <c r="BF176" s="6">
        <v>0</v>
      </c>
      <c r="BG176" s="6">
        <v>25</v>
      </c>
      <c r="BH176" s="6">
        <v>11.467889908256881</v>
      </c>
      <c r="BI176" s="6">
        <v>4</v>
      </c>
      <c r="BJ176" s="6">
        <v>100</v>
      </c>
      <c r="BK176" s="6">
        <v>182</v>
      </c>
    </row>
    <row r="177" spans="1:63" x14ac:dyDescent="0.35">
      <c r="A177" s="27">
        <v>171</v>
      </c>
      <c r="C177" s="17" t="s">
        <v>11</v>
      </c>
      <c r="D177" s="15">
        <v>2279</v>
      </c>
      <c r="E177" s="18">
        <v>30</v>
      </c>
      <c r="F177" s="18">
        <v>144</v>
      </c>
      <c r="G177" s="18">
        <v>161</v>
      </c>
      <c r="H177" s="18">
        <v>1797</v>
      </c>
      <c r="I177" s="18">
        <v>179</v>
      </c>
      <c r="J177" s="19">
        <v>48.705572619569985</v>
      </c>
      <c r="K177" s="19">
        <v>55</v>
      </c>
      <c r="L177" s="19">
        <v>4.0234089246525242</v>
      </c>
      <c r="M177" s="18">
        <v>0</v>
      </c>
      <c r="N177" s="19">
        <v>0</v>
      </c>
      <c r="O177" s="19">
        <v>44</v>
      </c>
      <c r="P177" s="19">
        <v>81.818181818181827</v>
      </c>
      <c r="Q177" s="19">
        <v>4.734091607746695</v>
      </c>
      <c r="R177" s="18">
        <v>6</v>
      </c>
      <c r="S177" s="19">
        <v>7.1428571428571423</v>
      </c>
      <c r="T177" s="18">
        <v>3</v>
      </c>
      <c r="U177" s="19">
        <v>8.5714285714285712</v>
      </c>
      <c r="V177" s="18">
        <v>3</v>
      </c>
      <c r="W177" s="19">
        <v>9.0909090909090917</v>
      </c>
      <c r="X177" s="18">
        <v>6</v>
      </c>
      <c r="Y177" s="19">
        <v>8.8235294117647065</v>
      </c>
      <c r="Z177" s="19">
        <v>32.705882352941181</v>
      </c>
      <c r="AA177" s="19">
        <v>52.86274509803922</v>
      </c>
      <c r="AB177" s="18">
        <v>79</v>
      </c>
      <c r="AC177" s="19">
        <v>4.9344159900062463</v>
      </c>
      <c r="AD177" s="19">
        <v>92.113910186199348</v>
      </c>
      <c r="AE177" s="19">
        <v>73.058823529411768</v>
      </c>
      <c r="AF177" s="19">
        <v>70.325203252032523</v>
      </c>
      <c r="AG177" s="19">
        <v>84.858459512837385</v>
      </c>
      <c r="AH177" s="19">
        <v>32.712765957446813</v>
      </c>
      <c r="AI177" s="19">
        <v>34.50797872340425</v>
      </c>
      <c r="AJ177" s="3">
        <v>700.15923566878985</v>
      </c>
      <c r="AK177" s="6">
        <v>1346</v>
      </c>
      <c r="AL177" s="6">
        <v>610</v>
      </c>
      <c r="AM177" s="6">
        <v>170</v>
      </c>
      <c r="AN177" s="6">
        <v>49</v>
      </c>
      <c r="AO177" s="6">
        <v>0</v>
      </c>
      <c r="AP177" s="6">
        <v>0</v>
      </c>
      <c r="AQ177" s="6">
        <v>79</v>
      </c>
      <c r="AR177" s="6">
        <v>349</v>
      </c>
      <c r="AS177" s="6">
        <v>15.313734093900832</v>
      </c>
      <c r="AT177" s="119">
        <v>0</v>
      </c>
      <c r="AU177" s="119">
        <v>0</v>
      </c>
      <c r="AV177" s="119">
        <v>0</v>
      </c>
      <c r="AW177" s="119">
        <v>0</v>
      </c>
      <c r="AX177" s="119">
        <v>0</v>
      </c>
      <c r="AY177" s="6">
        <v>34.313725490196077</v>
      </c>
      <c r="AZ177" s="6">
        <v>9</v>
      </c>
      <c r="BA177" s="6">
        <v>0.69071373752877974</v>
      </c>
      <c r="BB177" s="6">
        <v>17</v>
      </c>
      <c r="BC177" s="6">
        <v>120</v>
      </c>
      <c r="BD177" s="6">
        <v>5.2956751985878201</v>
      </c>
      <c r="BE177" s="6">
        <v>6</v>
      </c>
      <c r="BF177" s="6">
        <v>3.6144578313253009</v>
      </c>
      <c r="BG177" s="6">
        <v>83</v>
      </c>
      <c r="BH177" s="6">
        <v>4.2585941508465881</v>
      </c>
      <c r="BI177" s="6">
        <v>39</v>
      </c>
      <c r="BJ177" s="6">
        <v>22.285714285714285</v>
      </c>
      <c r="BK177" s="6">
        <v>1797</v>
      </c>
    </row>
    <row r="178" spans="1:63" x14ac:dyDescent="0.35">
      <c r="A178" s="27">
        <v>172</v>
      </c>
      <c r="C178" s="17" t="s">
        <v>276</v>
      </c>
      <c r="D178" s="15">
        <v>43</v>
      </c>
      <c r="E178" s="18">
        <v>0</v>
      </c>
      <c r="F178" s="18">
        <v>0</v>
      </c>
      <c r="G178" s="18">
        <v>0</v>
      </c>
      <c r="H178" s="18">
        <v>36</v>
      </c>
      <c r="I178" s="18">
        <v>3</v>
      </c>
      <c r="J178" s="19">
        <v>51.162790697674424</v>
      </c>
      <c r="K178" s="19">
        <v>0</v>
      </c>
      <c r="L178" s="19">
        <v>0</v>
      </c>
      <c r="M178" s="18">
        <v>0</v>
      </c>
      <c r="N178" s="19">
        <v>0</v>
      </c>
      <c r="O178" s="19">
        <v>0</v>
      </c>
      <c r="P178" s="19">
        <v>0</v>
      </c>
      <c r="Q178" s="19">
        <v>13.407821229050279</v>
      </c>
      <c r="R178" s="18">
        <v>0</v>
      </c>
      <c r="S178" s="19">
        <v>0</v>
      </c>
      <c r="T178" s="18">
        <v>0</v>
      </c>
      <c r="U178" s="19">
        <v>0</v>
      </c>
      <c r="V178" s="18">
        <v>0</v>
      </c>
      <c r="W178" s="19">
        <v>0</v>
      </c>
      <c r="X178" s="18">
        <v>0</v>
      </c>
      <c r="Y178" s="19">
        <v>0</v>
      </c>
      <c r="Z178" s="19">
        <v>70</v>
      </c>
      <c r="AA178" s="19">
        <v>0</v>
      </c>
      <c r="AB178" s="18">
        <v>0</v>
      </c>
      <c r="AC178" s="19">
        <v>0</v>
      </c>
      <c r="AD178" s="19">
        <v>73.333333333333329</v>
      </c>
      <c r="AE178" s="19">
        <v>69.230769230769226</v>
      </c>
      <c r="AF178" s="19">
        <v>0</v>
      </c>
      <c r="AG178" s="19">
        <v>67.64705882352942</v>
      </c>
      <c r="AH178" s="19">
        <v>33.333333333333329</v>
      </c>
      <c r="AI178" s="19">
        <v>38.095238095238095</v>
      </c>
      <c r="AJ178" s="3">
        <v>500</v>
      </c>
      <c r="AK178" s="6">
        <v>7</v>
      </c>
      <c r="AL178" s="6">
        <v>30</v>
      </c>
      <c r="AM178" s="6">
        <v>0</v>
      </c>
      <c r="AN178" s="6">
        <v>0</v>
      </c>
      <c r="AO178" s="6">
        <v>0</v>
      </c>
      <c r="AP178" s="6">
        <v>0</v>
      </c>
      <c r="AQ178" s="6">
        <v>7</v>
      </c>
      <c r="AR178" s="6">
        <v>0</v>
      </c>
      <c r="AS178" s="6">
        <v>0</v>
      </c>
      <c r="AT178" s="119">
        <v>0</v>
      </c>
      <c r="AU178" s="119">
        <v>0</v>
      </c>
      <c r="AV178" s="119">
        <v>0</v>
      </c>
      <c r="AW178" s="119">
        <v>0</v>
      </c>
      <c r="AX178" s="119">
        <v>0</v>
      </c>
      <c r="AY178" s="6">
        <v>20</v>
      </c>
      <c r="AZ178" s="6">
        <v>0</v>
      </c>
      <c r="BA178" s="6">
        <v>0</v>
      </c>
      <c r="BB178" s="6">
        <v>0</v>
      </c>
      <c r="BC178" s="6">
        <v>9</v>
      </c>
      <c r="BD178" s="6">
        <v>20.454545454545457</v>
      </c>
      <c r="BE178" s="6">
        <v>0</v>
      </c>
      <c r="BF178" s="6">
        <v>0</v>
      </c>
      <c r="BG178" s="6">
        <v>7</v>
      </c>
      <c r="BH178" s="6">
        <v>20</v>
      </c>
      <c r="BI178" s="6">
        <v>3</v>
      </c>
      <c r="BJ178" s="6">
        <v>100</v>
      </c>
      <c r="BK178" s="6">
        <v>36</v>
      </c>
    </row>
    <row r="179" spans="1:63" x14ac:dyDescent="0.35">
      <c r="A179" s="27">
        <v>173</v>
      </c>
      <c r="C179" s="17" t="s">
        <v>14</v>
      </c>
      <c r="D179" s="15">
        <v>61</v>
      </c>
      <c r="E179" s="18">
        <v>0</v>
      </c>
      <c r="F179" s="18">
        <v>5</v>
      </c>
      <c r="G179" s="18">
        <v>0</v>
      </c>
      <c r="H179" s="18">
        <v>46</v>
      </c>
      <c r="I179" s="18">
        <v>12</v>
      </c>
      <c r="J179" s="19">
        <v>47.540983606557376</v>
      </c>
      <c r="K179" s="19">
        <v>0</v>
      </c>
      <c r="L179" s="19">
        <v>0</v>
      </c>
      <c r="M179" s="18">
        <v>0</v>
      </c>
      <c r="N179" s="19">
        <v>0</v>
      </c>
      <c r="O179" s="19">
        <v>9</v>
      </c>
      <c r="P179" s="19">
        <v>100</v>
      </c>
      <c r="Q179" s="19">
        <v>15.035188739603328</v>
      </c>
      <c r="R179" s="18">
        <v>0</v>
      </c>
      <c r="S179" s="19">
        <v>0</v>
      </c>
      <c r="T179" s="18">
        <v>0</v>
      </c>
      <c r="U179" s="19">
        <v>0</v>
      </c>
      <c r="V179" s="18">
        <v>0</v>
      </c>
      <c r="W179" s="19">
        <v>0</v>
      </c>
      <c r="X179" s="18">
        <v>0</v>
      </c>
      <c r="Y179" s="19">
        <v>0</v>
      </c>
      <c r="Z179" s="19">
        <v>50</v>
      </c>
      <c r="AA179" s="19">
        <v>21.428571428571427</v>
      </c>
      <c r="AB179" s="18">
        <v>3</v>
      </c>
      <c r="AC179" s="19">
        <v>10</v>
      </c>
      <c r="AD179" s="19">
        <v>73.076923076923066</v>
      </c>
      <c r="AE179" s="19">
        <v>55.000000000000007</v>
      </c>
      <c r="AF179" s="19">
        <v>100</v>
      </c>
      <c r="AG179" s="19">
        <v>71.794871794871796</v>
      </c>
      <c r="AH179" s="19">
        <v>53.333333333333336</v>
      </c>
      <c r="AI179" s="19">
        <v>23.333333333333332</v>
      </c>
      <c r="AJ179" s="3">
        <v>542.85714285714289</v>
      </c>
      <c r="AK179" s="6">
        <v>0</v>
      </c>
      <c r="AL179" s="6">
        <v>5</v>
      </c>
      <c r="AM179" s="6">
        <v>0</v>
      </c>
      <c r="AN179" s="6">
        <v>27</v>
      </c>
      <c r="AO179" s="6">
        <v>0</v>
      </c>
      <c r="AP179" s="6">
        <v>0</v>
      </c>
      <c r="AQ179" s="6">
        <v>19</v>
      </c>
      <c r="AR179" s="6">
        <v>4</v>
      </c>
      <c r="AS179" s="6">
        <v>6.557377049180328</v>
      </c>
      <c r="AT179" s="119">
        <v>0</v>
      </c>
      <c r="AU179" s="119">
        <v>0</v>
      </c>
      <c r="AV179" s="119">
        <v>0</v>
      </c>
      <c r="AW179" s="119">
        <v>0</v>
      </c>
      <c r="AX179" s="119">
        <v>0</v>
      </c>
      <c r="AY179" s="6">
        <v>29.09090909090909</v>
      </c>
      <c r="AZ179" s="6">
        <v>0</v>
      </c>
      <c r="BA179" s="6">
        <v>0</v>
      </c>
      <c r="BB179" s="6">
        <v>0</v>
      </c>
      <c r="BC179" s="6">
        <v>8</v>
      </c>
      <c r="BD179" s="6">
        <v>13.333333333333334</v>
      </c>
      <c r="BE179" s="6">
        <v>0</v>
      </c>
      <c r="BF179" s="6">
        <v>0</v>
      </c>
      <c r="BG179" s="6">
        <v>5</v>
      </c>
      <c r="BH179" s="6">
        <v>11.363636363636363</v>
      </c>
      <c r="BI179" s="6">
        <v>0</v>
      </c>
      <c r="BJ179" s="6">
        <v>0</v>
      </c>
      <c r="BK179" s="6">
        <v>46</v>
      </c>
    </row>
    <row r="180" spans="1:63" x14ac:dyDescent="0.35">
      <c r="A180" s="27">
        <v>174</v>
      </c>
      <c r="C180" s="17" t="s">
        <v>18</v>
      </c>
      <c r="D180" s="15">
        <v>188</v>
      </c>
      <c r="E180" s="18">
        <v>3</v>
      </c>
      <c r="F180" s="18">
        <v>8</v>
      </c>
      <c r="G180" s="18">
        <v>21</v>
      </c>
      <c r="H180" s="18">
        <v>145</v>
      </c>
      <c r="I180" s="18">
        <v>17</v>
      </c>
      <c r="J180" s="19">
        <v>63.297872340425535</v>
      </c>
      <c r="K180" s="19">
        <v>5</v>
      </c>
      <c r="L180" s="19">
        <v>5.7471264367816088</v>
      </c>
      <c r="M180" s="18">
        <v>0</v>
      </c>
      <c r="N180" s="19">
        <v>0</v>
      </c>
      <c r="O180" s="19">
        <v>19</v>
      </c>
      <c r="P180" s="19">
        <v>78.94736842105263</v>
      </c>
      <c r="Q180" s="19">
        <v>12.61845386533666</v>
      </c>
      <c r="R180" s="18">
        <v>0</v>
      </c>
      <c r="S180" s="19">
        <v>0</v>
      </c>
      <c r="T180" s="18">
        <v>0</v>
      </c>
      <c r="U180" s="19">
        <v>0</v>
      </c>
      <c r="V180" s="18">
        <v>0</v>
      </c>
      <c r="W180" s="19">
        <v>0</v>
      </c>
      <c r="X180" s="18">
        <v>0</v>
      </c>
      <c r="Y180" s="19">
        <v>0</v>
      </c>
      <c r="Z180" s="19">
        <v>23.863636363636363</v>
      </c>
      <c r="AA180" s="19">
        <v>32.954545454545453</v>
      </c>
      <c r="AB180" s="18">
        <v>9</v>
      </c>
      <c r="AC180" s="19">
        <v>7.8260869565217401</v>
      </c>
      <c r="AD180" s="19">
        <v>68.085106382978722</v>
      </c>
      <c r="AE180" s="19">
        <v>64.583333333333343</v>
      </c>
      <c r="AF180" s="19">
        <v>41.17647058823529</v>
      </c>
      <c r="AG180" s="19">
        <v>68.181818181818173</v>
      </c>
      <c r="AH180" s="19">
        <v>40.196078431372548</v>
      </c>
      <c r="AI180" s="19">
        <v>31.372549019607842</v>
      </c>
      <c r="AJ180" s="3">
        <v>468.75</v>
      </c>
      <c r="AK180" s="6">
        <v>79</v>
      </c>
      <c r="AL180" s="6">
        <v>42</v>
      </c>
      <c r="AM180" s="6">
        <v>0</v>
      </c>
      <c r="AN180" s="6">
        <v>0</v>
      </c>
      <c r="AO180" s="6">
        <v>0</v>
      </c>
      <c r="AP180" s="6">
        <v>0</v>
      </c>
      <c r="AQ180" s="6">
        <v>62</v>
      </c>
      <c r="AR180" s="6">
        <v>16</v>
      </c>
      <c r="AS180" s="6">
        <v>8.5106382978723403</v>
      </c>
      <c r="AT180" s="119">
        <v>0</v>
      </c>
      <c r="AU180" s="119">
        <v>0</v>
      </c>
      <c r="AV180" s="119">
        <v>0</v>
      </c>
      <c r="AW180" s="119">
        <v>0</v>
      </c>
      <c r="AX180" s="119">
        <v>0</v>
      </c>
      <c r="AY180" s="6">
        <v>13.440860215053762</v>
      </c>
      <c r="AZ180" s="6">
        <v>0</v>
      </c>
      <c r="BA180" s="6">
        <v>0</v>
      </c>
      <c r="BB180" s="6">
        <v>0</v>
      </c>
      <c r="BC180" s="6">
        <v>45</v>
      </c>
      <c r="BD180" s="6">
        <v>24.064171122994651</v>
      </c>
      <c r="BE180" s="6">
        <v>0</v>
      </c>
      <c r="BF180" s="6">
        <v>0</v>
      </c>
      <c r="BG180" s="6">
        <v>35</v>
      </c>
      <c r="BH180" s="6">
        <v>21.739130434782609</v>
      </c>
      <c r="BI180" s="6">
        <v>9</v>
      </c>
      <c r="BJ180" s="6">
        <v>64.285714285714292</v>
      </c>
      <c r="BK180" s="6">
        <v>145</v>
      </c>
    </row>
    <row r="181" spans="1:63" x14ac:dyDescent="0.35">
      <c r="A181" s="27">
        <v>175</v>
      </c>
      <c r="C181" s="17"/>
      <c r="D181" s="15">
        <v>20764</v>
      </c>
      <c r="E181" s="18">
        <v>715</v>
      </c>
      <c r="F181" s="18">
        <v>2127</v>
      </c>
      <c r="G181" s="18">
        <v>1960</v>
      </c>
      <c r="H181" s="18">
        <v>14338</v>
      </c>
      <c r="I181" s="18">
        <v>2341</v>
      </c>
      <c r="J181" s="19">
        <v>50.149296859949914</v>
      </c>
      <c r="K181" s="19">
        <v>540</v>
      </c>
      <c r="L181" s="19">
        <v>5.0977060322854717</v>
      </c>
      <c r="M181" s="18">
        <v>34</v>
      </c>
      <c r="N181" s="19">
        <v>5.6013179571663922</v>
      </c>
      <c r="O181" s="19">
        <v>572</v>
      </c>
      <c r="P181" s="19">
        <v>81.468531468531467</v>
      </c>
      <c r="Q181" s="19">
        <v>6.1808718282368256</v>
      </c>
      <c r="R181" s="18">
        <v>60</v>
      </c>
      <c r="S181" s="19">
        <v>7.9787234042553195</v>
      </c>
      <c r="T181" s="18">
        <v>36</v>
      </c>
      <c r="U181" s="19">
        <v>9.7297297297297298</v>
      </c>
      <c r="V181" s="18">
        <v>45</v>
      </c>
      <c r="W181" s="19">
        <v>12.195121951219512</v>
      </c>
      <c r="X181" s="18">
        <v>81</v>
      </c>
      <c r="Y181" s="19">
        <v>11.005434782608695</v>
      </c>
      <c r="Z181" s="19">
        <v>29.922803577992891</v>
      </c>
      <c r="AA181" s="19">
        <v>50.275701507168236</v>
      </c>
      <c r="AB181" s="18">
        <v>565</v>
      </c>
      <c r="AC181" s="19">
        <v>5.5665024630541868</v>
      </c>
      <c r="AD181" s="19">
        <v>87.728459530026115</v>
      </c>
      <c r="AE181" s="19">
        <v>66.528783178214411</v>
      </c>
      <c r="AF181" s="19">
        <v>68.988491823137494</v>
      </c>
      <c r="AG181" s="19">
        <v>78.889832307365737</v>
      </c>
      <c r="AH181" s="19">
        <v>37.710689140174949</v>
      </c>
      <c r="AI181" s="19">
        <v>30.339236185193087</v>
      </c>
      <c r="AJ181" s="3">
        <v>636.61347517730496</v>
      </c>
      <c r="AK181" s="6">
        <v>1709</v>
      </c>
      <c r="AL181" s="6">
        <v>5500</v>
      </c>
      <c r="AM181" s="6">
        <v>2304</v>
      </c>
      <c r="AN181" s="6">
        <v>1831</v>
      </c>
      <c r="AO181" s="6">
        <v>0</v>
      </c>
      <c r="AP181" s="6">
        <v>2330</v>
      </c>
      <c r="AQ181" s="6">
        <v>1778</v>
      </c>
      <c r="AR181" s="6">
        <v>2485</v>
      </c>
      <c r="AS181" s="6">
        <v>11.967828934694664</v>
      </c>
      <c r="AT181" s="6">
        <v>0</v>
      </c>
      <c r="AU181" s="6">
        <v>0</v>
      </c>
      <c r="AV181" s="6">
        <v>0</v>
      </c>
      <c r="AW181" s="6">
        <v>0</v>
      </c>
      <c r="AX181" s="6">
        <v>0</v>
      </c>
      <c r="AY181" s="6">
        <v>24.603933351543294</v>
      </c>
      <c r="AZ181" s="6">
        <v>67</v>
      </c>
      <c r="BA181" s="6">
        <v>0.80752079064722193</v>
      </c>
      <c r="BB181" s="6">
        <v>276</v>
      </c>
      <c r="BC181" s="6">
        <v>1337</v>
      </c>
      <c r="BD181" s="6">
        <v>8.5535154500671737</v>
      </c>
      <c r="BE181" s="6">
        <v>30</v>
      </c>
      <c r="BF181" s="6">
        <v>2.2539444027047333</v>
      </c>
      <c r="BG181" s="6">
        <v>924</v>
      </c>
      <c r="BH181" s="6">
        <v>7.1033210332103316</v>
      </c>
      <c r="BI181" s="6">
        <v>364</v>
      </c>
      <c r="BJ181" s="6">
        <v>22.594661700806952</v>
      </c>
      <c r="BK181" s="6">
        <v>14338</v>
      </c>
    </row>
    <row r="182" spans="1:63" x14ac:dyDescent="0.35">
      <c r="A182" s="27">
        <v>176</v>
      </c>
      <c r="B182" s="20" t="s">
        <v>36</v>
      </c>
      <c r="C182" s="17" t="s">
        <v>26</v>
      </c>
      <c r="D182" s="15">
        <v>14679</v>
      </c>
      <c r="E182" s="18">
        <v>171</v>
      </c>
      <c r="F182" s="18">
        <v>1218</v>
      </c>
      <c r="G182" s="18">
        <v>2680</v>
      </c>
      <c r="H182" s="18">
        <v>10289</v>
      </c>
      <c r="I182" s="18">
        <v>491</v>
      </c>
      <c r="J182" s="19">
        <v>45.398187887458278</v>
      </c>
      <c r="K182" s="19">
        <v>345</v>
      </c>
      <c r="L182" s="19">
        <v>4.1203869580795418</v>
      </c>
      <c r="M182" s="18">
        <v>148</v>
      </c>
      <c r="N182" s="19">
        <v>12.042310821806348</v>
      </c>
      <c r="O182" s="19">
        <v>491</v>
      </c>
      <c r="P182" s="19">
        <v>88.594704684317719</v>
      </c>
      <c r="Q182" s="19">
        <v>14.158094206821872</v>
      </c>
      <c r="R182" s="18">
        <v>301</v>
      </c>
      <c r="S182" s="19">
        <v>18.545902649414664</v>
      </c>
      <c r="T182" s="18">
        <v>121</v>
      </c>
      <c r="U182" s="19">
        <v>14.938271604938272</v>
      </c>
      <c r="V182" s="18">
        <v>195</v>
      </c>
      <c r="W182" s="19">
        <v>24.344569288389515</v>
      </c>
      <c r="X182" s="18">
        <v>316</v>
      </c>
      <c r="Y182" s="19">
        <v>19.590824550526971</v>
      </c>
      <c r="Z182" s="19">
        <v>24.425651867512332</v>
      </c>
      <c r="AA182" s="19">
        <v>10.711768851303734</v>
      </c>
      <c r="AB182" s="18">
        <v>994</v>
      </c>
      <c r="AC182" s="19">
        <v>14.557703573520797</v>
      </c>
      <c r="AD182" s="19">
        <v>70.083053543028811</v>
      </c>
      <c r="AE182" s="19">
        <v>19.955156950672645</v>
      </c>
      <c r="AF182" s="19">
        <v>24.434389140271492</v>
      </c>
      <c r="AG182" s="19">
        <v>51.677389705882348</v>
      </c>
      <c r="AH182" s="19">
        <v>65.050612679808211</v>
      </c>
      <c r="AI182" s="19">
        <v>13.727579470786717</v>
      </c>
      <c r="AJ182" s="3">
        <v>490.24663677130047</v>
      </c>
      <c r="AK182" s="6">
        <v>0</v>
      </c>
      <c r="AL182" s="6">
        <v>20</v>
      </c>
      <c r="AM182" s="6">
        <v>0</v>
      </c>
      <c r="AN182" s="6">
        <v>14026</v>
      </c>
      <c r="AO182" s="6">
        <v>0</v>
      </c>
      <c r="AP182" s="6">
        <v>19</v>
      </c>
      <c r="AQ182" s="6">
        <v>348</v>
      </c>
      <c r="AR182" s="6">
        <v>3091</v>
      </c>
      <c r="AS182" s="6">
        <v>21.057292731112472</v>
      </c>
      <c r="AT182" s="119">
        <v>0</v>
      </c>
      <c r="AU182" s="119">
        <v>0</v>
      </c>
      <c r="AV182" s="119">
        <v>0</v>
      </c>
      <c r="AW182" s="119">
        <v>0</v>
      </c>
      <c r="AX182" s="119">
        <v>0</v>
      </c>
      <c r="AY182" s="6">
        <v>29.873206074961683</v>
      </c>
      <c r="AZ182" s="6">
        <v>187</v>
      </c>
      <c r="BA182" s="6">
        <v>2.6026443980514959</v>
      </c>
      <c r="BB182" s="6">
        <v>3</v>
      </c>
      <c r="BC182" s="6">
        <v>4449</v>
      </c>
      <c r="BD182" s="6">
        <v>30.453829830926143</v>
      </c>
      <c r="BE182" s="6">
        <v>203</v>
      </c>
      <c r="BF182" s="6">
        <v>7.5859491778774295</v>
      </c>
      <c r="BG182" s="6">
        <v>3904</v>
      </c>
      <c r="BH182" s="6">
        <v>30.228416569879986</v>
      </c>
      <c r="BI182" s="6">
        <v>384</v>
      </c>
      <c r="BJ182" s="6">
        <v>79.175257731958766</v>
      </c>
      <c r="BK182" s="6">
        <v>10289</v>
      </c>
    </row>
    <row r="183" spans="1:63" x14ac:dyDescent="0.35">
      <c r="A183" s="27">
        <v>177</v>
      </c>
      <c r="C183" s="17" t="s">
        <v>22</v>
      </c>
      <c r="D183" s="15">
        <v>771</v>
      </c>
      <c r="E183" s="18">
        <v>4</v>
      </c>
      <c r="F183" s="18">
        <v>57</v>
      </c>
      <c r="G183" s="18">
        <v>60</v>
      </c>
      <c r="H183" s="18">
        <v>622</v>
      </c>
      <c r="I183" s="18">
        <v>31</v>
      </c>
      <c r="J183" s="19">
        <v>51.621271076524003</v>
      </c>
      <c r="K183" s="19">
        <v>12</v>
      </c>
      <c r="L183" s="19">
        <v>2.536997885835095</v>
      </c>
      <c r="M183" s="18">
        <v>0</v>
      </c>
      <c r="N183" s="19">
        <v>0</v>
      </c>
      <c r="O183" s="19">
        <v>12</v>
      </c>
      <c r="P183" s="19">
        <v>100</v>
      </c>
      <c r="Q183" s="19">
        <v>10.469099032017869</v>
      </c>
      <c r="R183" s="18">
        <v>0</v>
      </c>
      <c r="S183" s="19">
        <v>0</v>
      </c>
      <c r="T183" s="18">
        <v>0</v>
      </c>
      <c r="U183" s="19">
        <v>0</v>
      </c>
      <c r="V183" s="18">
        <v>3</v>
      </c>
      <c r="W183" s="19">
        <v>21.428571428571427</v>
      </c>
      <c r="X183" s="18">
        <v>3</v>
      </c>
      <c r="Y183" s="19">
        <v>7.8947368421052628</v>
      </c>
      <c r="Z183" s="19">
        <v>12.100456621004566</v>
      </c>
      <c r="AA183" s="19">
        <v>79.908675799086765</v>
      </c>
      <c r="AB183" s="18">
        <v>37</v>
      </c>
      <c r="AC183" s="19">
        <v>6.5836298932384336</v>
      </c>
      <c r="AD183" s="19">
        <v>93.069306930693074</v>
      </c>
      <c r="AE183" s="19">
        <v>69.620253164556971</v>
      </c>
      <c r="AF183" s="19">
        <v>69.230769230769226</v>
      </c>
      <c r="AG183" s="19">
        <v>82.394366197183103</v>
      </c>
      <c r="AH183" s="19">
        <v>14.011516314779271</v>
      </c>
      <c r="AI183" s="19">
        <v>49.712092130518229</v>
      </c>
      <c r="AJ183" s="3">
        <v>784.61538461538464</v>
      </c>
      <c r="AK183" s="6">
        <v>27</v>
      </c>
      <c r="AL183" s="6">
        <v>21</v>
      </c>
      <c r="AM183" s="6">
        <v>46</v>
      </c>
      <c r="AN183" s="6">
        <v>638</v>
      </c>
      <c r="AO183" s="6">
        <v>0</v>
      </c>
      <c r="AP183" s="6">
        <v>0</v>
      </c>
      <c r="AQ183" s="6">
        <v>27</v>
      </c>
      <c r="AR183" s="6">
        <v>92</v>
      </c>
      <c r="AS183" s="6">
        <v>11.932555123216602</v>
      </c>
      <c r="AT183" s="119">
        <v>0</v>
      </c>
      <c r="AU183" s="119">
        <v>0</v>
      </c>
      <c r="AV183" s="119">
        <v>0</v>
      </c>
      <c r="AW183" s="119">
        <v>0</v>
      </c>
      <c r="AX183" s="119">
        <v>0</v>
      </c>
      <c r="AY183" s="6">
        <v>14.37908496732026</v>
      </c>
      <c r="AZ183" s="6">
        <v>0</v>
      </c>
      <c r="BA183" s="6">
        <v>0</v>
      </c>
      <c r="BB183" s="6">
        <v>0</v>
      </c>
      <c r="BC183" s="6">
        <v>26</v>
      </c>
      <c r="BD183" s="6">
        <v>3.3591731266149871</v>
      </c>
      <c r="BE183" s="6">
        <v>0</v>
      </c>
      <c r="BF183" s="6">
        <v>0</v>
      </c>
      <c r="BG183" s="6">
        <v>13</v>
      </c>
      <c r="BH183" s="6">
        <v>1.9005847953216373</v>
      </c>
      <c r="BI183" s="6">
        <v>12</v>
      </c>
      <c r="BJ183" s="6">
        <v>33.333333333333329</v>
      </c>
      <c r="BK183" s="6">
        <v>622</v>
      </c>
    </row>
    <row r="184" spans="1:63" x14ac:dyDescent="0.35">
      <c r="A184" s="27">
        <v>178</v>
      </c>
      <c r="C184" s="17" t="s">
        <v>133</v>
      </c>
      <c r="D184" s="15">
        <v>1235</v>
      </c>
      <c r="E184" s="18">
        <v>0</v>
      </c>
      <c r="F184" s="18">
        <v>9</v>
      </c>
      <c r="G184" s="18">
        <v>32</v>
      </c>
      <c r="H184" s="18">
        <v>988</v>
      </c>
      <c r="I184" s="18">
        <v>200</v>
      </c>
      <c r="J184" s="19">
        <v>50.850202429149796</v>
      </c>
      <c r="K184" s="19">
        <v>37</v>
      </c>
      <c r="L184" s="19">
        <v>7.3852295409181634</v>
      </c>
      <c r="M184" s="18">
        <v>5</v>
      </c>
      <c r="N184" s="19">
        <v>45.454545454545453</v>
      </c>
      <c r="O184" s="19">
        <v>79</v>
      </c>
      <c r="P184" s="19">
        <v>81.012658227848107</v>
      </c>
      <c r="Q184" s="19">
        <v>5.3956834532374103</v>
      </c>
      <c r="R184" s="18">
        <v>3</v>
      </c>
      <c r="S184" s="19">
        <v>10.714285714285714</v>
      </c>
      <c r="T184" s="18">
        <v>4</v>
      </c>
      <c r="U184" s="19">
        <v>22.222222222222221</v>
      </c>
      <c r="V184" s="18">
        <v>0</v>
      </c>
      <c r="W184" s="19">
        <v>0</v>
      </c>
      <c r="X184" s="18">
        <v>4</v>
      </c>
      <c r="Y184" s="19">
        <v>12.5</v>
      </c>
      <c r="Z184" s="19">
        <v>42.706131078224104</v>
      </c>
      <c r="AA184" s="19">
        <v>25.369978858350951</v>
      </c>
      <c r="AB184" s="18">
        <v>29</v>
      </c>
      <c r="AC184" s="19">
        <v>4.4207317073170733</v>
      </c>
      <c r="AD184" s="19">
        <v>69.639065817409758</v>
      </c>
      <c r="AE184" s="19">
        <v>53.216374269005854</v>
      </c>
      <c r="AF184" s="19">
        <v>42.857142857142854</v>
      </c>
      <c r="AG184" s="19">
        <v>60.905349794238681</v>
      </c>
      <c r="AH184" s="19">
        <v>54.337152209492636</v>
      </c>
      <c r="AI184" s="19">
        <v>20.785597381342061</v>
      </c>
      <c r="AJ184" s="3">
        <v>551.25</v>
      </c>
      <c r="AK184" s="6">
        <v>6</v>
      </c>
      <c r="AL184" s="6">
        <v>684</v>
      </c>
      <c r="AM184" s="6">
        <v>0</v>
      </c>
      <c r="AN184" s="6">
        <v>307</v>
      </c>
      <c r="AO184" s="6">
        <v>0</v>
      </c>
      <c r="AP184" s="6">
        <v>0</v>
      </c>
      <c r="AQ184" s="6">
        <v>210</v>
      </c>
      <c r="AR184" s="6">
        <v>9</v>
      </c>
      <c r="AS184" s="6">
        <v>0.72874493927125505</v>
      </c>
      <c r="AT184" s="119">
        <v>0</v>
      </c>
      <c r="AU184" s="119">
        <v>0</v>
      </c>
      <c r="AV184" s="119">
        <v>0</v>
      </c>
      <c r="AW184" s="119">
        <v>0</v>
      </c>
      <c r="AX184" s="119">
        <v>0</v>
      </c>
      <c r="AY184" s="6">
        <v>10.910582444626742</v>
      </c>
      <c r="AZ184" s="6">
        <v>10</v>
      </c>
      <c r="BA184" s="6">
        <v>2.1367521367521367</v>
      </c>
      <c r="BB184" s="6">
        <v>24</v>
      </c>
      <c r="BC184" s="6">
        <v>296</v>
      </c>
      <c r="BD184" s="6">
        <v>23.967611336032387</v>
      </c>
      <c r="BE184" s="6">
        <v>0</v>
      </c>
      <c r="BF184" s="6">
        <v>0</v>
      </c>
      <c r="BG184" s="6">
        <v>172</v>
      </c>
      <c r="BH184" s="6">
        <v>16.929133858267718</v>
      </c>
      <c r="BI184" s="6">
        <v>120</v>
      </c>
      <c r="BJ184" s="6">
        <v>59.405940594059402</v>
      </c>
      <c r="BK184" s="6">
        <v>988</v>
      </c>
    </row>
    <row r="185" spans="1:63" x14ac:dyDescent="0.35">
      <c r="A185" s="27">
        <v>179</v>
      </c>
      <c r="C185" s="17" t="s">
        <v>136</v>
      </c>
      <c r="D185" s="15">
        <v>287</v>
      </c>
      <c r="E185" s="18">
        <v>0</v>
      </c>
      <c r="F185" s="18">
        <v>5</v>
      </c>
      <c r="G185" s="18">
        <v>8</v>
      </c>
      <c r="H185" s="18">
        <v>227</v>
      </c>
      <c r="I185" s="18">
        <v>41</v>
      </c>
      <c r="J185" s="19">
        <v>50.871080139372829</v>
      </c>
      <c r="K185" s="19">
        <v>3</v>
      </c>
      <c r="L185" s="19">
        <v>2.0134228187919461</v>
      </c>
      <c r="M185" s="18">
        <v>0</v>
      </c>
      <c r="N185" s="19">
        <v>0</v>
      </c>
      <c r="O185" s="19">
        <v>9</v>
      </c>
      <c r="P185" s="19">
        <v>100</v>
      </c>
      <c r="Q185" s="19">
        <v>9.6825626902449624</v>
      </c>
      <c r="R185" s="18">
        <v>5</v>
      </c>
      <c r="S185" s="19">
        <v>62.5</v>
      </c>
      <c r="T185" s="18">
        <v>0</v>
      </c>
      <c r="U185" s="19">
        <v>0</v>
      </c>
      <c r="V185" s="18">
        <v>0</v>
      </c>
      <c r="W185" s="19">
        <v>0</v>
      </c>
      <c r="X185" s="18">
        <v>0</v>
      </c>
      <c r="Y185" s="19">
        <v>0</v>
      </c>
      <c r="Z185" s="19">
        <v>10.317460317460316</v>
      </c>
      <c r="AA185" s="19">
        <v>46.031746031746032</v>
      </c>
      <c r="AB185" s="18">
        <v>5</v>
      </c>
      <c r="AC185" s="19">
        <v>2.8409090909090908</v>
      </c>
      <c r="AD185" s="19">
        <v>77.58620689655173</v>
      </c>
      <c r="AE185" s="19">
        <v>65.740740740740748</v>
      </c>
      <c r="AF185" s="19">
        <v>54.166666666666664</v>
      </c>
      <c r="AG185" s="19">
        <v>74.752475247524757</v>
      </c>
      <c r="AH185" s="19">
        <v>47.204968944099377</v>
      </c>
      <c r="AI185" s="19">
        <v>40.372670807453417</v>
      </c>
      <c r="AJ185" s="3">
        <v>599.10714285714289</v>
      </c>
      <c r="AK185" s="6">
        <v>162</v>
      </c>
      <c r="AL185" s="6">
        <v>78</v>
      </c>
      <c r="AM185" s="6">
        <v>0</v>
      </c>
      <c r="AN185" s="6">
        <v>34</v>
      </c>
      <c r="AO185" s="6">
        <v>0</v>
      </c>
      <c r="AP185" s="6">
        <v>0</v>
      </c>
      <c r="AQ185" s="6">
        <v>0</v>
      </c>
      <c r="AR185" s="6">
        <v>30</v>
      </c>
      <c r="AS185" s="6">
        <v>10.452961672473867</v>
      </c>
      <c r="AT185" s="119">
        <v>0</v>
      </c>
      <c r="AU185" s="119">
        <v>0</v>
      </c>
      <c r="AV185" s="119">
        <v>0</v>
      </c>
      <c r="AW185" s="119">
        <v>0</v>
      </c>
      <c r="AX185" s="119">
        <v>0</v>
      </c>
      <c r="AY185" s="6">
        <v>13.571428571428571</v>
      </c>
      <c r="AZ185" s="6">
        <v>7</v>
      </c>
      <c r="BA185" s="6">
        <v>4.7945205479452051</v>
      </c>
      <c r="BB185" s="6">
        <v>5</v>
      </c>
      <c r="BC185" s="6">
        <v>87</v>
      </c>
      <c r="BD185" s="6">
        <v>30.633802816901408</v>
      </c>
      <c r="BE185" s="6">
        <v>0</v>
      </c>
      <c r="BF185" s="6">
        <v>0</v>
      </c>
      <c r="BG185" s="6">
        <v>66</v>
      </c>
      <c r="BH185" s="6">
        <v>27.731092436974791</v>
      </c>
      <c r="BI185" s="6">
        <v>23</v>
      </c>
      <c r="BJ185" s="6">
        <v>53.488372093023251</v>
      </c>
      <c r="BK185" s="6">
        <v>227</v>
      </c>
    </row>
    <row r="186" spans="1:63" x14ac:dyDescent="0.35">
      <c r="A186" s="27">
        <v>180</v>
      </c>
      <c r="C186" s="17" t="s">
        <v>16</v>
      </c>
      <c r="D186" s="15">
        <v>2231</v>
      </c>
      <c r="E186" s="18">
        <v>10</v>
      </c>
      <c r="F186" s="18">
        <v>70</v>
      </c>
      <c r="G186" s="18">
        <v>152</v>
      </c>
      <c r="H186" s="18">
        <v>1736</v>
      </c>
      <c r="I186" s="18">
        <v>270</v>
      </c>
      <c r="J186" s="19">
        <v>55.849394890183781</v>
      </c>
      <c r="K186" s="19">
        <v>164</v>
      </c>
      <c r="L186" s="19">
        <v>15.906886517943745</v>
      </c>
      <c r="M186" s="18">
        <v>8</v>
      </c>
      <c r="N186" s="19">
        <v>11.76470588235294</v>
      </c>
      <c r="O186" s="19">
        <v>214</v>
      </c>
      <c r="P186" s="19">
        <v>85.514018691588788</v>
      </c>
      <c r="Q186" s="19">
        <v>18.509418509418509</v>
      </c>
      <c r="R186" s="18">
        <v>23</v>
      </c>
      <c r="S186" s="19">
        <v>24.468085106382979</v>
      </c>
      <c r="T186" s="18">
        <v>3</v>
      </c>
      <c r="U186" s="19">
        <v>5.8823529411764701</v>
      </c>
      <c r="V186" s="18">
        <v>0</v>
      </c>
      <c r="W186" s="19">
        <v>0</v>
      </c>
      <c r="X186" s="18">
        <v>3</v>
      </c>
      <c r="Y186" s="19">
        <v>3.5294117647058822</v>
      </c>
      <c r="Z186" s="19">
        <v>21.314952279957584</v>
      </c>
      <c r="AA186" s="19">
        <v>16.967126193001061</v>
      </c>
      <c r="AB186" s="18">
        <v>75</v>
      </c>
      <c r="AC186" s="19">
        <v>5.7959814528593512</v>
      </c>
      <c r="AD186" s="19">
        <v>78.412256267409475</v>
      </c>
      <c r="AE186" s="19">
        <v>57.572718154463388</v>
      </c>
      <c r="AF186" s="19">
        <v>60.75949367088608</v>
      </c>
      <c r="AG186" s="19">
        <v>66.797642436149303</v>
      </c>
      <c r="AH186" s="19">
        <v>67.136929460580902</v>
      </c>
      <c r="AI186" s="19">
        <v>15.020746887966805</v>
      </c>
      <c r="AJ186" s="3">
        <v>488.3458646616541</v>
      </c>
      <c r="AK186" s="6">
        <v>1714</v>
      </c>
      <c r="AL186" s="6">
        <v>189</v>
      </c>
      <c r="AM186" s="6">
        <v>4</v>
      </c>
      <c r="AN186" s="6">
        <v>7</v>
      </c>
      <c r="AO186" s="6">
        <v>0</v>
      </c>
      <c r="AP186" s="6">
        <v>0</v>
      </c>
      <c r="AQ186" s="6">
        <v>267</v>
      </c>
      <c r="AR186" s="6">
        <v>265</v>
      </c>
      <c r="AS186" s="6">
        <v>11.878081577767817</v>
      </c>
      <c r="AT186" s="119">
        <v>0</v>
      </c>
      <c r="AU186" s="119">
        <v>0</v>
      </c>
      <c r="AV186" s="119">
        <v>0</v>
      </c>
      <c r="AW186" s="119">
        <v>0</v>
      </c>
      <c r="AX186" s="119">
        <v>0</v>
      </c>
      <c r="AY186" s="6">
        <v>7.8431372549019605</v>
      </c>
      <c r="AZ186" s="6">
        <v>8</v>
      </c>
      <c r="BA186" s="6">
        <v>0.83857442348008393</v>
      </c>
      <c r="BB186" s="6">
        <v>4</v>
      </c>
      <c r="BC186" s="6">
        <v>877</v>
      </c>
      <c r="BD186" s="6">
        <v>39.575812274368232</v>
      </c>
      <c r="BE186" s="6">
        <v>16</v>
      </c>
      <c r="BF186" s="6">
        <v>10.738255033557047</v>
      </c>
      <c r="BG186" s="6">
        <v>667</v>
      </c>
      <c r="BH186" s="6">
        <v>35.554371002132193</v>
      </c>
      <c r="BI186" s="6">
        <v>207</v>
      </c>
      <c r="BJ186" s="6">
        <v>79.007633587786259</v>
      </c>
      <c r="BK186" s="6">
        <v>1736</v>
      </c>
    </row>
    <row r="187" spans="1:63" x14ac:dyDescent="0.35">
      <c r="A187" s="27">
        <v>181</v>
      </c>
      <c r="C187" s="17" t="s">
        <v>137</v>
      </c>
      <c r="D187" s="15">
        <v>5859</v>
      </c>
      <c r="E187" s="18">
        <v>61</v>
      </c>
      <c r="F187" s="18">
        <v>264</v>
      </c>
      <c r="G187" s="18">
        <v>335</v>
      </c>
      <c r="H187" s="18">
        <v>4499</v>
      </c>
      <c r="I187" s="18">
        <v>753</v>
      </c>
      <c r="J187" s="19">
        <v>56.852705239802013</v>
      </c>
      <c r="K187" s="19">
        <v>203</v>
      </c>
      <c r="L187" s="19">
        <v>7.6172607879924952</v>
      </c>
      <c r="M187" s="18">
        <v>0</v>
      </c>
      <c r="N187" s="19">
        <v>0</v>
      </c>
      <c r="O187" s="19">
        <v>330</v>
      </c>
      <c r="P187" s="19">
        <v>83.939393939393938</v>
      </c>
      <c r="Q187" s="19">
        <v>9.9889012208657046</v>
      </c>
      <c r="R187" s="18">
        <v>6</v>
      </c>
      <c r="S187" s="19">
        <v>3.3707865168539324</v>
      </c>
      <c r="T187" s="18">
        <v>4</v>
      </c>
      <c r="U187" s="19">
        <v>4.8780487804878048</v>
      </c>
      <c r="V187" s="18">
        <v>13</v>
      </c>
      <c r="W187" s="19">
        <v>14.285714285714285</v>
      </c>
      <c r="X187" s="18">
        <v>17</v>
      </c>
      <c r="Y187" s="19">
        <v>9.6590909090909083</v>
      </c>
      <c r="Z187" s="19">
        <v>20.873015873015873</v>
      </c>
      <c r="AA187" s="19">
        <v>58.214285714285715</v>
      </c>
      <c r="AB187" s="18">
        <v>239</v>
      </c>
      <c r="AC187" s="19">
        <v>6.9821793748174112</v>
      </c>
      <c r="AD187" s="19">
        <v>78.967186659494345</v>
      </c>
      <c r="AE187" s="19">
        <v>61.547299885101495</v>
      </c>
      <c r="AF187" s="19">
        <v>51.515151515151516</v>
      </c>
      <c r="AG187" s="19">
        <v>71.324863883847542</v>
      </c>
      <c r="AH187" s="19">
        <v>35.145631067961162</v>
      </c>
      <c r="AI187" s="19">
        <v>34.595469255663431</v>
      </c>
      <c r="AJ187" s="3">
        <v>532.85</v>
      </c>
      <c r="AK187" s="6">
        <v>487</v>
      </c>
      <c r="AL187" s="6">
        <v>859</v>
      </c>
      <c r="AM187" s="6">
        <v>0</v>
      </c>
      <c r="AN187" s="6">
        <v>112</v>
      </c>
      <c r="AO187" s="6">
        <v>0</v>
      </c>
      <c r="AP187" s="6">
        <v>11</v>
      </c>
      <c r="AQ187" s="6">
        <v>4255</v>
      </c>
      <c r="AR187" s="6">
        <v>897</v>
      </c>
      <c r="AS187" s="6">
        <v>15.309779825908858</v>
      </c>
      <c r="AT187" s="119">
        <v>0</v>
      </c>
      <c r="AU187" s="119">
        <v>0</v>
      </c>
      <c r="AV187" s="119">
        <v>0</v>
      </c>
      <c r="AW187" s="119">
        <v>0</v>
      </c>
      <c r="AX187" s="119">
        <v>0</v>
      </c>
      <c r="AY187" s="6">
        <v>6.9538142189932541</v>
      </c>
      <c r="AZ187" s="6">
        <v>12</v>
      </c>
      <c r="BA187" s="6">
        <v>0.47132757266300079</v>
      </c>
      <c r="BB187" s="6">
        <v>67</v>
      </c>
      <c r="BC187" s="6">
        <v>2252</v>
      </c>
      <c r="BD187" s="6">
        <v>38.535249828884325</v>
      </c>
      <c r="BE187" s="6">
        <v>24</v>
      </c>
      <c r="BF187" s="6">
        <v>7.0796460176991154</v>
      </c>
      <c r="BG187" s="6">
        <v>1615</v>
      </c>
      <c r="BH187" s="6">
        <v>33.457634141288587</v>
      </c>
      <c r="BI187" s="6">
        <v>607</v>
      </c>
      <c r="BJ187" s="6">
        <v>80.933333333333337</v>
      </c>
      <c r="BK187" s="6">
        <v>4499</v>
      </c>
    </row>
    <row r="188" spans="1:63" x14ac:dyDescent="0.35">
      <c r="A188" s="27">
        <v>182</v>
      </c>
      <c r="C188" s="17" t="s">
        <v>2</v>
      </c>
      <c r="D188" s="15">
        <v>674</v>
      </c>
      <c r="E188" s="18">
        <v>0</v>
      </c>
      <c r="F188" s="18">
        <v>13</v>
      </c>
      <c r="G188" s="18">
        <v>61</v>
      </c>
      <c r="H188" s="18">
        <v>533</v>
      </c>
      <c r="I188" s="18">
        <v>72</v>
      </c>
      <c r="J188" s="19">
        <v>48.664688427299701</v>
      </c>
      <c r="K188" s="19">
        <v>14</v>
      </c>
      <c r="L188" s="19">
        <v>5</v>
      </c>
      <c r="M188" s="18">
        <v>5</v>
      </c>
      <c r="N188" s="19">
        <v>21.739130434782609</v>
      </c>
      <c r="O188" s="19">
        <v>61</v>
      </c>
      <c r="P188" s="19">
        <v>80.327868852459019</v>
      </c>
      <c r="Q188" s="19">
        <v>11.985018726591761</v>
      </c>
      <c r="R188" s="18">
        <v>6</v>
      </c>
      <c r="S188" s="19">
        <v>18.75</v>
      </c>
      <c r="T188" s="18">
        <v>0</v>
      </c>
      <c r="U188" s="19">
        <v>0</v>
      </c>
      <c r="V188" s="18">
        <v>4</v>
      </c>
      <c r="W188" s="19">
        <v>26.666666666666668</v>
      </c>
      <c r="X188" s="18">
        <v>4</v>
      </c>
      <c r="Y188" s="19">
        <v>12.903225806451612</v>
      </c>
      <c r="Z188" s="19">
        <v>23.846153846153847</v>
      </c>
      <c r="AA188" s="19">
        <v>1.153846153846154</v>
      </c>
      <c r="AB188" s="18">
        <v>28</v>
      </c>
      <c r="AC188" s="19">
        <v>6.8126520681265204</v>
      </c>
      <c r="AD188" s="19">
        <v>79.335793357933582</v>
      </c>
      <c r="AE188" s="19">
        <v>51.968503937007867</v>
      </c>
      <c r="AF188" s="19">
        <v>66.666666666666657</v>
      </c>
      <c r="AG188" s="19">
        <v>65.580448065173115</v>
      </c>
      <c r="AH188" s="19">
        <v>85.51532033426183</v>
      </c>
      <c r="AI188" s="19">
        <v>3.6211699164345403</v>
      </c>
      <c r="AJ188" s="3">
        <v>573.55769230769226</v>
      </c>
      <c r="AK188" s="6">
        <v>0</v>
      </c>
      <c r="AL188" s="6">
        <v>555</v>
      </c>
      <c r="AM188" s="6">
        <v>0</v>
      </c>
      <c r="AN188" s="6">
        <v>0</v>
      </c>
      <c r="AO188" s="6">
        <v>0</v>
      </c>
      <c r="AP188" s="6">
        <v>0</v>
      </c>
      <c r="AQ188" s="6">
        <v>99</v>
      </c>
      <c r="AR188" s="6">
        <v>55</v>
      </c>
      <c r="AS188" s="6">
        <v>8.1602373887240365</v>
      </c>
      <c r="AT188" s="119">
        <v>0</v>
      </c>
      <c r="AU188" s="119">
        <v>0</v>
      </c>
      <c r="AV188" s="119">
        <v>0</v>
      </c>
      <c r="AW188" s="119">
        <v>0</v>
      </c>
      <c r="AX188" s="119">
        <v>0</v>
      </c>
      <c r="AY188" s="6">
        <v>58.245083207261729</v>
      </c>
      <c r="AZ188" s="6">
        <v>8</v>
      </c>
      <c r="BA188" s="6">
        <v>3.1007751937984498</v>
      </c>
      <c r="BB188" s="6">
        <v>0</v>
      </c>
      <c r="BC188" s="6">
        <v>32</v>
      </c>
      <c r="BD188" s="6">
        <v>4.7407407407407405</v>
      </c>
      <c r="BE188" s="6">
        <v>0</v>
      </c>
      <c r="BF188" s="6">
        <v>0</v>
      </c>
      <c r="BG188" s="6">
        <v>18</v>
      </c>
      <c r="BH188" s="6">
        <v>3.050847457627119</v>
      </c>
      <c r="BI188" s="6">
        <v>7</v>
      </c>
      <c r="BJ188" s="6">
        <v>9.7222222222222232</v>
      </c>
      <c r="BK188" s="6">
        <v>533</v>
      </c>
    </row>
    <row r="189" spans="1:63" x14ac:dyDescent="0.35">
      <c r="A189" s="27">
        <v>183</v>
      </c>
      <c r="C189" s="17" t="s">
        <v>6</v>
      </c>
      <c r="D189" s="15">
        <v>1233</v>
      </c>
      <c r="E189" s="18">
        <v>0</v>
      </c>
      <c r="F189" s="18">
        <v>3</v>
      </c>
      <c r="G189" s="18">
        <v>10</v>
      </c>
      <c r="H189" s="18">
        <v>704</v>
      </c>
      <c r="I189" s="18">
        <v>512</v>
      </c>
      <c r="J189" s="19">
        <v>48.175182481751825</v>
      </c>
      <c r="K189" s="19">
        <v>22</v>
      </c>
      <c r="L189" s="19">
        <v>8.3969465648854964</v>
      </c>
      <c r="M189" s="18">
        <v>0</v>
      </c>
      <c r="N189" s="19">
        <v>0</v>
      </c>
      <c r="O189" s="19">
        <v>75</v>
      </c>
      <c r="P189" s="19">
        <v>76</v>
      </c>
      <c r="Q189" s="19">
        <v>13.364055299539171</v>
      </c>
      <c r="R189" s="18">
        <v>0</v>
      </c>
      <c r="S189" s="19">
        <v>0</v>
      </c>
      <c r="T189" s="18">
        <v>0</v>
      </c>
      <c r="U189" s="19">
        <v>0</v>
      </c>
      <c r="V189" s="18">
        <v>0</v>
      </c>
      <c r="W189" s="19">
        <v>0</v>
      </c>
      <c r="X189" s="18">
        <v>0</v>
      </c>
      <c r="Y189" s="19">
        <v>0</v>
      </c>
      <c r="Z189" s="19">
        <v>46.774193548387096</v>
      </c>
      <c r="AA189" s="19">
        <v>18.548387096774192</v>
      </c>
      <c r="AB189" s="18">
        <v>26</v>
      </c>
      <c r="AC189" s="19">
        <v>5.0096339113680148</v>
      </c>
      <c r="AD189" s="19">
        <v>79.120879120879124</v>
      </c>
      <c r="AE189" s="19">
        <v>60.479041916167667</v>
      </c>
      <c r="AF189" s="19">
        <v>50</v>
      </c>
      <c r="AG189" s="19">
        <v>70.88791848617177</v>
      </c>
      <c r="AH189" s="19">
        <v>54.54545454545454</v>
      </c>
      <c r="AI189" s="19">
        <v>19.008264462809919</v>
      </c>
      <c r="AJ189" s="3">
        <v>406.41025641025641</v>
      </c>
      <c r="AK189" s="6">
        <v>0</v>
      </c>
      <c r="AL189" s="6">
        <v>1110</v>
      </c>
      <c r="AM189" s="6">
        <v>0</v>
      </c>
      <c r="AN189" s="6">
        <v>7</v>
      </c>
      <c r="AO189" s="6">
        <v>0</v>
      </c>
      <c r="AP189" s="6">
        <v>0</v>
      </c>
      <c r="AQ189" s="6">
        <v>89</v>
      </c>
      <c r="AR189" s="6">
        <v>10</v>
      </c>
      <c r="AS189" s="6">
        <v>0.81103000811030002</v>
      </c>
      <c r="AT189" s="119">
        <v>0</v>
      </c>
      <c r="AU189" s="119">
        <v>0</v>
      </c>
      <c r="AV189" s="119">
        <v>0</v>
      </c>
      <c r="AW189" s="119">
        <v>0</v>
      </c>
      <c r="AX189" s="119">
        <v>0</v>
      </c>
      <c r="AY189" s="6">
        <v>10.562180579216355</v>
      </c>
      <c r="AZ189" s="6">
        <v>4</v>
      </c>
      <c r="BA189" s="6">
        <v>1.6129032258064515</v>
      </c>
      <c r="BB189" s="6">
        <v>84</v>
      </c>
      <c r="BC189" s="6">
        <v>223</v>
      </c>
      <c r="BD189" s="6">
        <v>18.399339933993399</v>
      </c>
      <c r="BE189" s="6">
        <v>0</v>
      </c>
      <c r="BF189" s="6">
        <v>0</v>
      </c>
      <c r="BG189" s="6">
        <v>74</v>
      </c>
      <c r="BH189" s="6">
        <v>10.364145658263306</v>
      </c>
      <c r="BI189" s="6">
        <v>152</v>
      </c>
      <c r="BJ189" s="6">
        <v>30.4</v>
      </c>
      <c r="BK189" s="6">
        <v>704</v>
      </c>
    </row>
    <row r="190" spans="1:63" x14ac:dyDescent="0.35">
      <c r="A190" s="27">
        <v>184</v>
      </c>
      <c r="C190" s="17" t="s">
        <v>10</v>
      </c>
      <c r="D190" s="15">
        <v>1318</v>
      </c>
      <c r="E190" s="18">
        <v>12</v>
      </c>
      <c r="F190" s="18">
        <v>81</v>
      </c>
      <c r="G190" s="18">
        <v>186</v>
      </c>
      <c r="H190" s="18">
        <v>731</v>
      </c>
      <c r="I190" s="18">
        <v>321</v>
      </c>
      <c r="J190" s="19">
        <v>50.07587253414264</v>
      </c>
      <c r="K190" s="19">
        <v>14</v>
      </c>
      <c r="L190" s="19">
        <v>3.5989717223650386</v>
      </c>
      <c r="M190" s="18">
        <v>0</v>
      </c>
      <c r="N190" s="19">
        <v>0</v>
      </c>
      <c r="O190" s="19">
        <v>58</v>
      </c>
      <c r="P190" s="19">
        <v>75.862068965517238</v>
      </c>
      <c r="Q190" s="19">
        <v>15.833333333333332</v>
      </c>
      <c r="R190" s="18">
        <v>5</v>
      </c>
      <c r="S190" s="19">
        <v>7.2463768115942031</v>
      </c>
      <c r="T190" s="18">
        <v>8</v>
      </c>
      <c r="U190" s="19">
        <v>21.052631578947366</v>
      </c>
      <c r="V190" s="18">
        <v>9</v>
      </c>
      <c r="W190" s="19">
        <v>27.27272727272727</v>
      </c>
      <c r="X190" s="18">
        <v>17</v>
      </c>
      <c r="Y190" s="19">
        <v>25</v>
      </c>
      <c r="Z190" s="19">
        <v>11.111111111111111</v>
      </c>
      <c r="AA190" s="19">
        <v>77.5</v>
      </c>
      <c r="AB190" s="18">
        <v>60</v>
      </c>
      <c r="AC190" s="19">
        <v>8.8888888888888893</v>
      </c>
      <c r="AD190" s="19">
        <v>80.810810810810807</v>
      </c>
      <c r="AE190" s="19">
        <v>63.711911357340725</v>
      </c>
      <c r="AF190" s="19">
        <v>62.745098039215684</v>
      </c>
      <c r="AG190" s="19">
        <v>74.439461883408072</v>
      </c>
      <c r="AH190" s="19">
        <v>21.535893155258766</v>
      </c>
      <c r="AI190" s="19">
        <v>43.071786310517531</v>
      </c>
      <c r="AJ190" s="3">
        <v>531.91489361702133</v>
      </c>
      <c r="AK190" s="6">
        <v>0</v>
      </c>
      <c r="AL190" s="6">
        <v>1089</v>
      </c>
      <c r="AM190" s="6">
        <v>0</v>
      </c>
      <c r="AN190" s="6">
        <v>193</v>
      </c>
      <c r="AO190" s="6">
        <v>0</v>
      </c>
      <c r="AP190" s="6">
        <v>0</v>
      </c>
      <c r="AQ190" s="6">
        <v>22</v>
      </c>
      <c r="AR190" s="6">
        <v>83</v>
      </c>
      <c r="AS190" s="6">
        <v>6.2974203338391499</v>
      </c>
      <c r="AT190" s="119">
        <v>0</v>
      </c>
      <c r="AU190" s="119">
        <v>0</v>
      </c>
      <c r="AV190" s="119">
        <v>0</v>
      </c>
      <c r="AW190" s="119">
        <v>0</v>
      </c>
      <c r="AX190" s="119">
        <v>0</v>
      </c>
      <c r="AY190" s="6">
        <v>20.796812749003983</v>
      </c>
      <c r="AZ190" s="6">
        <v>6</v>
      </c>
      <c r="BA190" s="6">
        <v>1.639344262295082</v>
      </c>
      <c r="BB190" s="6">
        <v>44</v>
      </c>
      <c r="BC190" s="6">
        <v>138</v>
      </c>
      <c r="BD190" s="6">
        <v>10.51028179741051</v>
      </c>
      <c r="BE190" s="6">
        <v>3</v>
      </c>
      <c r="BF190" s="6">
        <v>1.6216216216216217</v>
      </c>
      <c r="BG190" s="6">
        <v>57</v>
      </c>
      <c r="BH190" s="6">
        <v>6.2023939064200215</v>
      </c>
      <c r="BI190" s="6">
        <v>86</v>
      </c>
      <c r="BJ190" s="6">
        <v>26.959247648902824</v>
      </c>
      <c r="BK190" s="6">
        <v>731</v>
      </c>
    </row>
    <row r="191" spans="1:63" x14ac:dyDescent="0.35">
      <c r="A191" s="27">
        <v>185</v>
      </c>
      <c r="C191" s="17" t="s">
        <v>272</v>
      </c>
      <c r="D191" s="15">
        <v>361</v>
      </c>
      <c r="E191" s="18">
        <v>6</v>
      </c>
      <c r="F191" s="18">
        <v>14</v>
      </c>
      <c r="G191" s="18">
        <v>42</v>
      </c>
      <c r="H191" s="18">
        <v>290</v>
      </c>
      <c r="I191" s="18">
        <v>14</v>
      </c>
      <c r="J191" s="19">
        <v>52.631578947368418</v>
      </c>
      <c r="K191" s="19">
        <v>21</v>
      </c>
      <c r="L191" s="19">
        <v>12.650602409638553</v>
      </c>
      <c r="M191" s="18">
        <v>5</v>
      </c>
      <c r="N191" s="19">
        <v>20</v>
      </c>
      <c r="O191" s="19">
        <v>30</v>
      </c>
      <c r="P191" s="19">
        <v>73.333333333333329</v>
      </c>
      <c r="Q191" s="19">
        <v>8.3333333333333321</v>
      </c>
      <c r="R191" s="18">
        <v>7</v>
      </c>
      <c r="S191" s="19">
        <v>21.875</v>
      </c>
      <c r="T191" s="18">
        <v>0</v>
      </c>
      <c r="U191" s="19">
        <v>0</v>
      </c>
      <c r="V191" s="18">
        <v>0</v>
      </c>
      <c r="W191" s="19">
        <v>0</v>
      </c>
      <c r="X191" s="18">
        <v>0</v>
      </c>
      <c r="Y191" s="19">
        <v>0</v>
      </c>
      <c r="Z191" s="19">
        <v>43.661971830985912</v>
      </c>
      <c r="AA191" s="19">
        <v>18.30985915492958</v>
      </c>
      <c r="AB191" s="18">
        <v>31</v>
      </c>
      <c r="AC191" s="19">
        <v>11.481481481481481</v>
      </c>
      <c r="AD191" s="19">
        <v>89.230769230769241</v>
      </c>
      <c r="AE191" s="19">
        <v>69.863013698630141</v>
      </c>
      <c r="AF191" s="19">
        <v>30</v>
      </c>
      <c r="AG191" s="19">
        <v>77.992277992277991</v>
      </c>
      <c r="AH191" s="19">
        <v>29.333333333333332</v>
      </c>
      <c r="AI191" s="19">
        <v>17.333333333333336</v>
      </c>
      <c r="AJ191" s="3">
        <v>611.11111111111109</v>
      </c>
      <c r="AK191" s="6">
        <v>0</v>
      </c>
      <c r="AL191" s="6">
        <v>243</v>
      </c>
      <c r="AM191" s="6">
        <v>0</v>
      </c>
      <c r="AN191" s="6">
        <v>88</v>
      </c>
      <c r="AO191" s="6">
        <v>0</v>
      </c>
      <c r="AP191" s="6">
        <v>0</v>
      </c>
      <c r="AQ191" s="6">
        <v>14</v>
      </c>
      <c r="AR191" s="6">
        <v>31</v>
      </c>
      <c r="AS191" s="6">
        <v>8.5872576177285325</v>
      </c>
      <c r="AT191" s="119">
        <v>0</v>
      </c>
      <c r="AU191" s="119">
        <v>0</v>
      </c>
      <c r="AV191" s="119">
        <v>0</v>
      </c>
      <c r="AW191" s="119">
        <v>0</v>
      </c>
      <c r="AX191" s="119">
        <v>0</v>
      </c>
      <c r="AY191" s="6">
        <v>28.895184135977338</v>
      </c>
      <c r="AZ191" s="6">
        <v>0</v>
      </c>
      <c r="BA191" s="6">
        <v>0</v>
      </c>
      <c r="BB191" s="6">
        <v>0</v>
      </c>
      <c r="BC191" s="6">
        <v>24</v>
      </c>
      <c r="BD191" s="6">
        <v>6.6298342541436464</v>
      </c>
      <c r="BE191" s="6">
        <v>0</v>
      </c>
      <c r="BF191" s="6">
        <v>0</v>
      </c>
      <c r="BG191" s="6">
        <v>22</v>
      </c>
      <c r="BH191" s="6">
        <v>6.5476190476190483</v>
      </c>
      <c r="BI191" s="6">
        <v>5</v>
      </c>
      <c r="BJ191" s="6">
        <v>29.411764705882355</v>
      </c>
      <c r="BK191" s="6">
        <v>290</v>
      </c>
    </row>
    <row r="192" spans="1:63" x14ac:dyDescent="0.35">
      <c r="A192" s="27">
        <v>186</v>
      </c>
      <c r="C192" s="17" t="s">
        <v>1</v>
      </c>
      <c r="D192" s="15">
        <v>2276</v>
      </c>
      <c r="E192" s="18">
        <v>5</v>
      </c>
      <c r="F192" s="18">
        <v>46</v>
      </c>
      <c r="G192" s="18">
        <v>140</v>
      </c>
      <c r="H192" s="18">
        <v>1819</v>
      </c>
      <c r="I192" s="18">
        <v>275</v>
      </c>
      <c r="J192" s="19">
        <v>53.998242530755711</v>
      </c>
      <c r="K192" s="19">
        <v>92</v>
      </c>
      <c r="L192" s="19">
        <v>9.8395721925133692</v>
      </c>
      <c r="M192" s="18">
        <v>11</v>
      </c>
      <c r="N192" s="19">
        <v>16.666666666666664</v>
      </c>
      <c r="O192" s="19">
        <v>138</v>
      </c>
      <c r="P192" s="19">
        <v>77.536231884057969</v>
      </c>
      <c r="Q192" s="19">
        <v>19.62962962962963</v>
      </c>
      <c r="R192" s="18">
        <v>3</v>
      </c>
      <c r="S192" s="19">
        <v>3.0927835051546393</v>
      </c>
      <c r="T192" s="18">
        <v>4</v>
      </c>
      <c r="U192" s="19">
        <v>8.8888888888888893</v>
      </c>
      <c r="V192" s="18">
        <v>6</v>
      </c>
      <c r="W192" s="19">
        <v>12.76595744680851</v>
      </c>
      <c r="X192" s="18">
        <v>10</v>
      </c>
      <c r="Y192" s="19">
        <v>10.526315789473683</v>
      </c>
      <c r="Z192" s="19">
        <v>52.364475201845437</v>
      </c>
      <c r="AA192" s="19">
        <v>26.528258362168394</v>
      </c>
      <c r="AB192" s="18">
        <v>74</v>
      </c>
      <c r="AC192" s="19">
        <v>4.6984126984126986</v>
      </c>
      <c r="AD192" s="19">
        <v>83.578431372549019</v>
      </c>
      <c r="AE192" s="19">
        <v>74.311926605504581</v>
      </c>
      <c r="AF192" s="19">
        <v>68.644067796610159</v>
      </c>
      <c r="AG192" s="19">
        <v>79.058539529269765</v>
      </c>
      <c r="AH192" s="19">
        <v>36.734693877551024</v>
      </c>
      <c r="AI192" s="19">
        <v>28.163265306122447</v>
      </c>
      <c r="AJ192" s="3">
        <v>677.75</v>
      </c>
      <c r="AK192" s="6">
        <v>8</v>
      </c>
      <c r="AL192" s="6">
        <v>401</v>
      </c>
      <c r="AM192" s="6">
        <v>1306</v>
      </c>
      <c r="AN192" s="6">
        <v>396</v>
      </c>
      <c r="AO192" s="6">
        <v>0</v>
      </c>
      <c r="AP192" s="6">
        <v>19</v>
      </c>
      <c r="AQ192" s="6">
        <v>111</v>
      </c>
      <c r="AR192" s="6">
        <v>157</v>
      </c>
      <c r="AS192" s="6">
        <v>6.8980667838312835</v>
      </c>
      <c r="AT192" s="119">
        <v>0</v>
      </c>
      <c r="AU192" s="119">
        <v>0</v>
      </c>
      <c r="AV192" s="119">
        <v>0</v>
      </c>
      <c r="AW192" s="119">
        <v>0</v>
      </c>
      <c r="AX192" s="119">
        <v>0</v>
      </c>
      <c r="AY192" s="6">
        <v>17.792792792792792</v>
      </c>
      <c r="AZ192" s="6">
        <v>16</v>
      </c>
      <c r="BA192" s="6">
        <v>1.8454440599769319</v>
      </c>
      <c r="BB192" s="6">
        <v>18</v>
      </c>
      <c r="BC192" s="6">
        <v>63</v>
      </c>
      <c r="BD192" s="6">
        <v>2.782685512367491</v>
      </c>
      <c r="BE192" s="6">
        <v>0</v>
      </c>
      <c r="BF192" s="6">
        <v>0</v>
      </c>
      <c r="BG192" s="6">
        <v>10</v>
      </c>
      <c r="BH192" s="6">
        <v>0.51361068310220848</v>
      </c>
      <c r="BI192" s="6">
        <v>50</v>
      </c>
      <c r="BJ192" s="6">
        <v>18.450184501845019</v>
      </c>
      <c r="BK192" s="6">
        <v>1819</v>
      </c>
    </row>
    <row r="193" spans="1:63" x14ac:dyDescent="0.35">
      <c r="A193" s="27">
        <v>187</v>
      </c>
      <c r="C193" s="17" t="s">
        <v>7</v>
      </c>
      <c r="D193" s="15">
        <v>979</v>
      </c>
      <c r="E193" s="18">
        <v>0</v>
      </c>
      <c r="F193" s="18">
        <v>23</v>
      </c>
      <c r="G193" s="18">
        <v>59</v>
      </c>
      <c r="H193" s="18">
        <v>399</v>
      </c>
      <c r="I193" s="18">
        <v>497</v>
      </c>
      <c r="J193" s="19">
        <v>49.744637385086818</v>
      </c>
      <c r="K193" s="19">
        <v>0</v>
      </c>
      <c r="L193" s="19">
        <v>0</v>
      </c>
      <c r="M193" s="18">
        <v>0</v>
      </c>
      <c r="N193" s="19">
        <v>0</v>
      </c>
      <c r="O193" s="19">
        <v>61</v>
      </c>
      <c r="P193" s="19">
        <v>78.688524590163937</v>
      </c>
      <c r="Q193" s="19">
        <v>9.9044309296264128</v>
      </c>
      <c r="R193" s="18">
        <v>0</v>
      </c>
      <c r="S193" s="19">
        <v>0</v>
      </c>
      <c r="T193" s="18">
        <v>0</v>
      </c>
      <c r="U193" s="19">
        <v>0</v>
      </c>
      <c r="V193" s="18">
        <v>0</v>
      </c>
      <c r="W193" s="19">
        <v>0</v>
      </c>
      <c r="X193" s="18">
        <v>0</v>
      </c>
      <c r="Y193" s="19">
        <v>0</v>
      </c>
      <c r="Z193" s="19">
        <v>47.321428571428569</v>
      </c>
      <c r="AA193" s="19">
        <v>21.428571428571427</v>
      </c>
      <c r="AB193" s="18">
        <v>16</v>
      </c>
      <c r="AC193" s="19">
        <v>4.8929663608562688</v>
      </c>
      <c r="AD193" s="19">
        <v>76.036866359447004</v>
      </c>
      <c r="AE193" s="19">
        <v>63.888888888888886</v>
      </c>
      <c r="AF193" s="19">
        <v>100</v>
      </c>
      <c r="AG193" s="19">
        <v>71.05263157894737</v>
      </c>
      <c r="AH193" s="19">
        <v>42.718446601941743</v>
      </c>
      <c r="AI193" s="19">
        <v>24.271844660194176</v>
      </c>
      <c r="AJ193" s="3">
        <v>318.1159420289855</v>
      </c>
      <c r="AK193" s="6">
        <v>0</v>
      </c>
      <c r="AL193" s="6">
        <v>884</v>
      </c>
      <c r="AM193" s="6">
        <v>0</v>
      </c>
      <c r="AN193" s="6">
        <v>16</v>
      </c>
      <c r="AO193" s="6">
        <v>0</v>
      </c>
      <c r="AP193" s="6">
        <v>0</v>
      </c>
      <c r="AQ193" s="6">
        <v>58</v>
      </c>
      <c r="AR193" s="6">
        <v>12</v>
      </c>
      <c r="AS193" s="6">
        <v>1.2257405515832482</v>
      </c>
      <c r="AT193" s="119">
        <v>0</v>
      </c>
      <c r="AU193" s="119">
        <v>0</v>
      </c>
      <c r="AV193" s="119">
        <v>0</v>
      </c>
      <c r="AW193" s="119">
        <v>0</v>
      </c>
      <c r="AX193" s="119">
        <v>0</v>
      </c>
      <c r="AY193" s="6">
        <v>11.276595744680851</v>
      </c>
      <c r="AZ193" s="6">
        <v>3</v>
      </c>
      <c r="BA193" s="6">
        <v>2.8037383177570092</v>
      </c>
      <c r="BB193" s="6">
        <v>85</v>
      </c>
      <c r="BC193" s="6">
        <v>224</v>
      </c>
      <c r="BD193" s="6">
        <v>23.069001029866119</v>
      </c>
      <c r="BE193" s="6">
        <v>0</v>
      </c>
      <c r="BF193" s="6">
        <v>0</v>
      </c>
      <c r="BG193" s="6">
        <v>29</v>
      </c>
      <c r="BH193" s="6">
        <v>6.3876651982378849</v>
      </c>
      <c r="BI193" s="6">
        <v>188</v>
      </c>
      <c r="BJ193" s="6">
        <v>38.211382113821138</v>
      </c>
      <c r="BK193" s="6">
        <v>399</v>
      </c>
    </row>
    <row r="194" spans="1:63" x14ac:dyDescent="0.35">
      <c r="A194" s="27">
        <v>188</v>
      </c>
      <c r="C194" s="17" t="s">
        <v>273</v>
      </c>
      <c r="D194" s="15">
        <v>589</v>
      </c>
      <c r="E194" s="18">
        <v>7</v>
      </c>
      <c r="F194" s="18">
        <v>35</v>
      </c>
      <c r="G194" s="18">
        <v>26</v>
      </c>
      <c r="H194" s="18">
        <v>444</v>
      </c>
      <c r="I194" s="18">
        <v>74</v>
      </c>
      <c r="J194" s="19">
        <v>51.273344651952456</v>
      </c>
      <c r="K194" s="19">
        <v>19</v>
      </c>
      <c r="L194" s="19">
        <v>6.9597069597069599</v>
      </c>
      <c r="M194" s="18">
        <v>0</v>
      </c>
      <c r="N194" s="19">
        <v>0</v>
      </c>
      <c r="O194" s="19">
        <v>27</v>
      </c>
      <c r="P194" s="19">
        <v>77.777777777777786</v>
      </c>
      <c r="Q194" s="19">
        <v>23.52941176470588</v>
      </c>
      <c r="R194" s="18">
        <v>4</v>
      </c>
      <c r="S194" s="19">
        <v>23.52941176470588</v>
      </c>
      <c r="T194" s="18">
        <v>3</v>
      </c>
      <c r="U194" s="19">
        <v>20</v>
      </c>
      <c r="V194" s="18">
        <v>0</v>
      </c>
      <c r="W194" s="19">
        <v>0</v>
      </c>
      <c r="X194" s="18">
        <v>3</v>
      </c>
      <c r="Y194" s="19">
        <v>18.75</v>
      </c>
      <c r="Z194" s="19">
        <v>22.727272727272727</v>
      </c>
      <c r="AA194" s="19">
        <v>56.439393939393945</v>
      </c>
      <c r="AB194" s="18">
        <v>21</v>
      </c>
      <c r="AC194" s="19">
        <v>5.6000000000000005</v>
      </c>
      <c r="AD194" s="19">
        <v>88.144329896907209</v>
      </c>
      <c r="AE194" s="19">
        <v>71.784232365145229</v>
      </c>
      <c r="AF194" s="19">
        <v>33.333333333333329</v>
      </c>
      <c r="AG194" s="19">
        <v>79.901960784313729</v>
      </c>
      <c r="AH194" s="19">
        <v>29.20353982300885</v>
      </c>
      <c r="AI194" s="19">
        <v>40.117994100294986</v>
      </c>
      <c r="AJ194" s="3">
        <v>711.01694915254234</v>
      </c>
      <c r="AK194" s="6">
        <v>63</v>
      </c>
      <c r="AL194" s="6">
        <v>196</v>
      </c>
      <c r="AM194" s="6">
        <v>4</v>
      </c>
      <c r="AN194" s="6">
        <v>0</v>
      </c>
      <c r="AO194" s="6">
        <v>0</v>
      </c>
      <c r="AP194" s="6">
        <v>3</v>
      </c>
      <c r="AQ194" s="6">
        <v>314</v>
      </c>
      <c r="AR194" s="6">
        <v>47</v>
      </c>
      <c r="AS194" s="6">
        <v>7.9796264855687609</v>
      </c>
      <c r="AT194" s="119">
        <v>0</v>
      </c>
      <c r="AU194" s="119">
        <v>0</v>
      </c>
      <c r="AV194" s="119">
        <v>0</v>
      </c>
      <c r="AW194" s="119">
        <v>0</v>
      </c>
      <c r="AX194" s="119">
        <v>0</v>
      </c>
      <c r="AY194" s="6">
        <v>11.073253833049405</v>
      </c>
      <c r="AZ194" s="6">
        <v>0</v>
      </c>
      <c r="BA194" s="6">
        <v>0</v>
      </c>
      <c r="BB194" s="6">
        <v>7</v>
      </c>
      <c r="BC194" s="6">
        <v>79</v>
      </c>
      <c r="BD194" s="6">
        <v>13.550600343053173</v>
      </c>
      <c r="BE194" s="6">
        <v>0</v>
      </c>
      <c r="BF194" s="6">
        <v>0</v>
      </c>
      <c r="BG194" s="6">
        <v>49</v>
      </c>
      <c r="BH194" s="6">
        <v>10.492505353319057</v>
      </c>
      <c r="BI194" s="6">
        <v>27</v>
      </c>
      <c r="BJ194" s="6">
        <v>36.486486486486484</v>
      </c>
      <c r="BK194" s="6">
        <v>444</v>
      </c>
    </row>
    <row r="195" spans="1:63" x14ac:dyDescent="0.35">
      <c r="A195" s="27">
        <v>189</v>
      </c>
      <c r="C195" s="17" t="s">
        <v>23</v>
      </c>
      <c r="D195" s="15">
        <v>32355</v>
      </c>
      <c r="E195" s="18">
        <v>446</v>
      </c>
      <c r="F195" s="18">
        <v>2033</v>
      </c>
      <c r="G195" s="18">
        <v>2966</v>
      </c>
      <c r="H195" s="18">
        <v>25473</v>
      </c>
      <c r="I195" s="18">
        <v>1875</v>
      </c>
      <c r="J195" s="19">
        <v>48.280018544274455</v>
      </c>
      <c r="K195" s="19">
        <v>589</v>
      </c>
      <c r="L195" s="19">
        <v>2.8755553385734509</v>
      </c>
      <c r="M195" s="18">
        <v>36</v>
      </c>
      <c r="N195" s="19">
        <v>2.9363784665579118</v>
      </c>
      <c r="O195" s="19">
        <v>567</v>
      </c>
      <c r="P195" s="19">
        <v>78.659611992945315</v>
      </c>
      <c r="Q195" s="19">
        <v>15.107913669064748</v>
      </c>
      <c r="R195" s="18">
        <v>19</v>
      </c>
      <c r="S195" s="19">
        <v>1.0508849557522124</v>
      </c>
      <c r="T195" s="18">
        <v>50</v>
      </c>
      <c r="U195" s="19">
        <v>4.7348484848484844</v>
      </c>
      <c r="V195" s="18">
        <v>47</v>
      </c>
      <c r="W195" s="19">
        <v>6.1760840998685937</v>
      </c>
      <c r="X195" s="18">
        <v>97</v>
      </c>
      <c r="Y195" s="19">
        <v>5.3384700055035772</v>
      </c>
      <c r="Z195" s="19">
        <v>28.263288992527425</v>
      </c>
      <c r="AA195" s="19">
        <v>60.904128464677513</v>
      </c>
      <c r="AB195" s="18">
        <v>1041</v>
      </c>
      <c r="AC195" s="19">
        <v>4.3767080092495272</v>
      </c>
      <c r="AD195" s="19">
        <v>91.276301643372761</v>
      </c>
      <c r="AE195" s="19">
        <v>74.49449284892323</v>
      </c>
      <c r="AF195" s="19">
        <v>70.270270270270274</v>
      </c>
      <c r="AG195" s="19">
        <v>85.46849569867473</v>
      </c>
      <c r="AH195" s="19">
        <v>34.24836014017432</v>
      </c>
      <c r="AI195" s="19">
        <v>33.542995776799351</v>
      </c>
      <c r="AJ195" s="3">
        <v>714.32475103230513</v>
      </c>
      <c r="AK195" s="6">
        <v>42</v>
      </c>
      <c r="AL195" s="6">
        <v>7713</v>
      </c>
      <c r="AM195" s="6">
        <v>12425</v>
      </c>
      <c r="AN195" s="6">
        <v>576</v>
      </c>
      <c r="AO195" s="6">
        <v>3</v>
      </c>
      <c r="AP195" s="6">
        <v>10459</v>
      </c>
      <c r="AQ195" s="6">
        <v>732</v>
      </c>
      <c r="AR195" s="6">
        <v>5616</v>
      </c>
      <c r="AS195" s="6">
        <v>17.357440890125172</v>
      </c>
      <c r="AT195" s="119">
        <v>0</v>
      </c>
      <c r="AU195" s="119">
        <v>0</v>
      </c>
      <c r="AV195" s="119">
        <v>0</v>
      </c>
      <c r="AW195" s="119">
        <v>0</v>
      </c>
      <c r="AX195" s="119">
        <v>0</v>
      </c>
      <c r="AY195" s="6">
        <v>18.111177525403466</v>
      </c>
      <c r="AZ195" s="6">
        <v>71</v>
      </c>
      <c r="BA195" s="6">
        <v>0.37038969168970731</v>
      </c>
      <c r="BB195" s="6">
        <v>131</v>
      </c>
      <c r="BC195" s="6">
        <v>1554</v>
      </c>
      <c r="BD195" s="6">
        <v>4.8166630505532648</v>
      </c>
      <c r="BE195" s="6">
        <v>18</v>
      </c>
      <c r="BF195" s="6">
        <v>0.60810810810810811</v>
      </c>
      <c r="BG195" s="6">
        <v>944</v>
      </c>
      <c r="BH195" s="6">
        <v>3.3264033264033266</v>
      </c>
      <c r="BI195" s="6">
        <v>562</v>
      </c>
      <c r="BJ195" s="6">
        <v>30.134048257372655</v>
      </c>
      <c r="BK195" s="6">
        <v>25473</v>
      </c>
    </row>
    <row r="196" spans="1:63" x14ac:dyDescent="0.35">
      <c r="A196" s="27">
        <v>190</v>
      </c>
      <c r="C196" s="17" t="s">
        <v>19</v>
      </c>
      <c r="D196" s="15">
        <v>997</v>
      </c>
      <c r="E196" s="18">
        <v>16</v>
      </c>
      <c r="F196" s="18">
        <v>64</v>
      </c>
      <c r="G196" s="18">
        <v>81</v>
      </c>
      <c r="H196" s="18">
        <v>745</v>
      </c>
      <c r="I196" s="18">
        <v>111</v>
      </c>
      <c r="J196" s="19">
        <v>57.572718154463388</v>
      </c>
      <c r="K196" s="19">
        <v>23</v>
      </c>
      <c r="L196" s="19">
        <v>5.0328227571115978</v>
      </c>
      <c r="M196" s="18">
        <v>3</v>
      </c>
      <c r="N196" s="19">
        <v>6.9767441860465116</v>
      </c>
      <c r="O196" s="19">
        <v>37</v>
      </c>
      <c r="P196" s="19">
        <v>91.891891891891902</v>
      </c>
      <c r="Q196" s="19">
        <v>20.618556701030926</v>
      </c>
      <c r="R196" s="18">
        <v>4</v>
      </c>
      <c r="S196" s="19">
        <v>10.810810810810811</v>
      </c>
      <c r="T196" s="18">
        <v>0</v>
      </c>
      <c r="U196" s="19">
        <v>0</v>
      </c>
      <c r="V196" s="18">
        <v>3</v>
      </c>
      <c r="W196" s="19">
        <v>12</v>
      </c>
      <c r="X196" s="18">
        <v>3</v>
      </c>
      <c r="Y196" s="19">
        <v>7.3170731707317067</v>
      </c>
      <c r="Z196" s="19">
        <v>22.146118721461185</v>
      </c>
      <c r="AA196" s="19">
        <v>60.502283105022833</v>
      </c>
      <c r="AB196" s="18">
        <v>40</v>
      </c>
      <c r="AC196" s="19">
        <v>6.1255742725880555</v>
      </c>
      <c r="AD196" s="19">
        <v>91.612903225806448</v>
      </c>
      <c r="AE196" s="19">
        <v>68.309859154929569</v>
      </c>
      <c r="AF196" s="19">
        <v>68.292682926829272</v>
      </c>
      <c r="AG196" s="19">
        <v>78.757225433526017</v>
      </c>
      <c r="AH196" s="19">
        <v>35.483870967741936</v>
      </c>
      <c r="AI196" s="19">
        <v>29.838709677419356</v>
      </c>
      <c r="AJ196" s="3">
        <v>647.75</v>
      </c>
      <c r="AK196" s="6">
        <v>65</v>
      </c>
      <c r="AL196" s="6">
        <v>563</v>
      </c>
      <c r="AM196" s="6">
        <v>20</v>
      </c>
      <c r="AN196" s="6">
        <v>251</v>
      </c>
      <c r="AO196" s="6">
        <v>0</v>
      </c>
      <c r="AP196" s="6">
        <v>6</v>
      </c>
      <c r="AQ196" s="6">
        <v>67</v>
      </c>
      <c r="AR196" s="6">
        <v>79</v>
      </c>
      <c r="AS196" s="6">
        <v>7.9237713139418258</v>
      </c>
      <c r="AT196" s="119">
        <v>0</v>
      </c>
      <c r="AU196" s="119">
        <v>0</v>
      </c>
      <c r="AV196" s="119">
        <v>0</v>
      </c>
      <c r="AW196" s="119">
        <v>0</v>
      </c>
      <c r="AX196" s="119">
        <v>0</v>
      </c>
      <c r="AY196" s="6">
        <v>18.255578093306287</v>
      </c>
      <c r="AZ196" s="6">
        <v>3</v>
      </c>
      <c r="BA196" s="6">
        <v>0.70754716981132082</v>
      </c>
      <c r="BB196" s="6">
        <v>10</v>
      </c>
      <c r="BC196" s="6">
        <v>92</v>
      </c>
      <c r="BD196" s="6">
        <v>9.2555331991951704</v>
      </c>
      <c r="BE196" s="6">
        <v>6</v>
      </c>
      <c r="BF196" s="6">
        <v>7.59493670886076</v>
      </c>
      <c r="BG196" s="6">
        <v>51</v>
      </c>
      <c r="BH196" s="6">
        <v>6.1668681983071343</v>
      </c>
      <c r="BI196" s="6">
        <v>41</v>
      </c>
      <c r="BJ196" s="6">
        <v>35.964912280701753</v>
      </c>
      <c r="BK196" s="6">
        <v>745</v>
      </c>
    </row>
    <row r="197" spans="1:63" x14ac:dyDescent="0.35">
      <c r="A197" s="27">
        <v>191</v>
      </c>
      <c r="C197" s="17" t="s">
        <v>12</v>
      </c>
      <c r="D197" s="15">
        <v>1855</v>
      </c>
      <c r="E197" s="18">
        <v>17</v>
      </c>
      <c r="F197" s="18">
        <v>259</v>
      </c>
      <c r="G197" s="18">
        <v>482</v>
      </c>
      <c r="H197" s="18">
        <v>1065</v>
      </c>
      <c r="I197" s="18">
        <v>44</v>
      </c>
      <c r="J197" s="19">
        <v>48.355795148247978</v>
      </c>
      <c r="K197" s="19">
        <v>57</v>
      </c>
      <c r="L197" s="19">
        <v>6.0317460317460316</v>
      </c>
      <c r="M197" s="18">
        <v>5</v>
      </c>
      <c r="N197" s="19">
        <v>2.2831050228310499</v>
      </c>
      <c r="O197" s="19">
        <v>63</v>
      </c>
      <c r="P197" s="19">
        <v>88.888888888888886</v>
      </c>
      <c r="Q197" s="19">
        <v>24.213836477987421</v>
      </c>
      <c r="R197" s="18">
        <v>27</v>
      </c>
      <c r="S197" s="19">
        <v>11.065573770491802</v>
      </c>
      <c r="T197" s="18">
        <v>33</v>
      </c>
      <c r="U197" s="19">
        <v>26.829268292682929</v>
      </c>
      <c r="V197" s="18">
        <v>16</v>
      </c>
      <c r="W197" s="19">
        <v>13.793103448275861</v>
      </c>
      <c r="X197" s="18">
        <v>49</v>
      </c>
      <c r="Y197" s="19">
        <v>20.588235294117645</v>
      </c>
      <c r="Z197" s="19">
        <v>27.909887359198997</v>
      </c>
      <c r="AA197" s="19">
        <v>34.042553191489361</v>
      </c>
      <c r="AB197" s="18">
        <v>135</v>
      </c>
      <c r="AC197" s="19">
        <v>14.966740576496672</v>
      </c>
      <c r="AD197" s="19">
        <v>70.654205607476641</v>
      </c>
      <c r="AE197" s="19">
        <v>43.159922928709058</v>
      </c>
      <c r="AF197" s="19">
        <v>46.753246753246749</v>
      </c>
      <c r="AG197" s="19">
        <v>58.678611422172452</v>
      </c>
      <c r="AH197" s="19">
        <v>43.869209809264305</v>
      </c>
      <c r="AI197" s="19">
        <v>25.61307901907357</v>
      </c>
      <c r="AJ197" s="3">
        <v>463.1868131868132</v>
      </c>
      <c r="AK197" s="6">
        <v>0</v>
      </c>
      <c r="AL197" s="6">
        <v>156</v>
      </c>
      <c r="AM197" s="6">
        <v>0</v>
      </c>
      <c r="AN197" s="6">
        <v>1082</v>
      </c>
      <c r="AO197" s="6">
        <v>0</v>
      </c>
      <c r="AP197" s="6">
        <v>195</v>
      </c>
      <c r="AQ197" s="6">
        <v>337</v>
      </c>
      <c r="AR197" s="6">
        <v>323</v>
      </c>
      <c r="AS197" s="6">
        <v>17.412398921832882</v>
      </c>
      <c r="AT197" s="119">
        <v>0</v>
      </c>
      <c r="AU197" s="119">
        <v>0</v>
      </c>
      <c r="AV197" s="119">
        <v>0</v>
      </c>
      <c r="AW197" s="119">
        <v>0</v>
      </c>
      <c r="AX197" s="119">
        <v>0</v>
      </c>
      <c r="AY197" s="6">
        <v>42.974302897758335</v>
      </c>
      <c r="AZ197" s="6">
        <v>19</v>
      </c>
      <c r="BA197" s="6">
        <v>2.342786683107275</v>
      </c>
      <c r="BB197" s="6">
        <v>4</v>
      </c>
      <c r="BC197" s="6">
        <v>267</v>
      </c>
      <c r="BD197" s="6">
        <v>14.440237966468361</v>
      </c>
      <c r="BE197" s="6">
        <v>23</v>
      </c>
      <c r="BF197" s="6">
        <v>4.7325102880658436</v>
      </c>
      <c r="BG197" s="6">
        <v>240</v>
      </c>
      <c r="BH197" s="6">
        <v>15.473887814313347</v>
      </c>
      <c r="BI197" s="6">
        <v>21</v>
      </c>
      <c r="BJ197" s="6">
        <v>52.5</v>
      </c>
      <c r="BK197" s="6">
        <v>1065</v>
      </c>
    </row>
    <row r="198" spans="1:63" x14ac:dyDescent="0.35">
      <c r="A198" s="27">
        <v>192</v>
      </c>
      <c r="C198" s="17" t="s">
        <v>13</v>
      </c>
      <c r="D198" s="15">
        <v>814</v>
      </c>
      <c r="E198" s="18">
        <v>3</v>
      </c>
      <c r="F198" s="18">
        <v>80</v>
      </c>
      <c r="G198" s="18">
        <v>107</v>
      </c>
      <c r="H198" s="18">
        <v>546</v>
      </c>
      <c r="I198" s="18">
        <v>79</v>
      </c>
      <c r="J198" s="19">
        <v>48.894348894348894</v>
      </c>
      <c r="K198" s="19">
        <v>29</v>
      </c>
      <c r="L198" s="19">
        <v>8.8957055214723919</v>
      </c>
      <c r="M198" s="18">
        <v>0</v>
      </c>
      <c r="N198" s="19">
        <v>0</v>
      </c>
      <c r="O198" s="19">
        <v>43</v>
      </c>
      <c r="P198" s="19">
        <v>86.04651162790698</v>
      </c>
      <c r="Q198" s="19">
        <v>20.80536912751678</v>
      </c>
      <c r="R198" s="18">
        <v>7</v>
      </c>
      <c r="S198" s="19">
        <v>17.073170731707318</v>
      </c>
      <c r="T198" s="18">
        <v>6</v>
      </c>
      <c r="U198" s="19">
        <v>24</v>
      </c>
      <c r="V198" s="18">
        <v>0</v>
      </c>
      <c r="W198" s="19">
        <v>0</v>
      </c>
      <c r="X198" s="18">
        <v>6</v>
      </c>
      <c r="Y198" s="19">
        <v>15</v>
      </c>
      <c r="Z198" s="19">
        <v>24.825174825174827</v>
      </c>
      <c r="AA198" s="19">
        <v>34.615384615384613</v>
      </c>
      <c r="AB198" s="18">
        <v>39</v>
      </c>
      <c r="AC198" s="19">
        <v>11.711711711711711</v>
      </c>
      <c r="AD198" s="19">
        <v>63.636363636363633</v>
      </c>
      <c r="AE198" s="19">
        <v>34.982332155477032</v>
      </c>
      <c r="AF198" s="19">
        <v>36.170212765957451</v>
      </c>
      <c r="AG198" s="19">
        <v>50.309278350515463</v>
      </c>
      <c r="AH198" s="19">
        <v>39.568345323741006</v>
      </c>
      <c r="AI198" s="19">
        <v>25.539568345323744</v>
      </c>
      <c r="AJ198" s="3">
        <v>349.39024390243901</v>
      </c>
      <c r="AK198" s="6">
        <v>0</v>
      </c>
      <c r="AL198" s="6">
        <v>428</v>
      </c>
      <c r="AM198" s="6">
        <v>0</v>
      </c>
      <c r="AN198" s="6">
        <v>338</v>
      </c>
      <c r="AO198" s="6">
        <v>0</v>
      </c>
      <c r="AP198" s="6">
        <v>3</v>
      </c>
      <c r="AQ198" s="6">
        <v>25</v>
      </c>
      <c r="AR198" s="6">
        <v>76</v>
      </c>
      <c r="AS198" s="6">
        <v>9.3366093366093352</v>
      </c>
      <c r="AT198" s="119">
        <v>0</v>
      </c>
      <c r="AU198" s="119">
        <v>0</v>
      </c>
      <c r="AV198" s="119">
        <v>0</v>
      </c>
      <c r="AW198" s="119">
        <v>0</v>
      </c>
      <c r="AX198" s="119">
        <v>0</v>
      </c>
      <c r="AY198" s="6">
        <v>29.109159347553327</v>
      </c>
      <c r="AZ198" s="6">
        <v>19</v>
      </c>
      <c r="BA198" s="6">
        <v>6.462585034013606</v>
      </c>
      <c r="BB198" s="6">
        <v>7</v>
      </c>
      <c r="BC198" s="6">
        <v>157</v>
      </c>
      <c r="BD198" s="6">
        <v>19.674185463659146</v>
      </c>
      <c r="BE198" s="6">
        <v>0</v>
      </c>
      <c r="BF198" s="6">
        <v>0</v>
      </c>
      <c r="BG198" s="6">
        <v>110</v>
      </c>
      <c r="BH198" s="6">
        <v>16.819571865443425</v>
      </c>
      <c r="BI198" s="6">
        <v>43</v>
      </c>
      <c r="BJ198" s="6">
        <v>58.904109589041099</v>
      </c>
      <c r="BK198" s="6">
        <v>546</v>
      </c>
    </row>
    <row r="199" spans="1:63" x14ac:dyDescent="0.35">
      <c r="A199" s="27">
        <v>193</v>
      </c>
      <c r="C199" s="17" t="s">
        <v>4</v>
      </c>
      <c r="D199" s="15">
        <v>1690</v>
      </c>
      <c r="E199" s="18">
        <v>4</v>
      </c>
      <c r="F199" s="18">
        <v>17</v>
      </c>
      <c r="G199" s="18">
        <v>13</v>
      </c>
      <c r="H199" s="18">
        <v>524</v>
      </c>
      <c r="I199" s="18">
        <v>1132</v>
      </c>
      <c r="J199" s="19">
        <v>46.272189349112423</v>
      </c>
      <c r="K199" s="19">
        <v>9</v>
      </c>
      <c r="L199" s="19">
        <v>7.2580645161290329</v>
      </c>
      <c r="M199" s="18">
        <v>0</v>
      </c>
      <c r="N199" s="19">
        <v>0</v>
      </c>
      <c r="O199" s="19">
        <v>75</v>
      </c>
      <c r="P199" s="19">
        <v>80</v>
      </c>
      <c r="Q199" s="19">
        <v>21.630094043887148</v>
      </c>
      <c r="R199" s="18">
        <v>0</v>
      </c>
      <c r="S199" s="19">
        <v>0</v>
      </c>
      <c r="T199" s="18">
        <v>0</v>
      </c>
      <c r="U199" s="19">
        <v>0</v>
      </c>
      <c r="V199" s="18">
        <v>0</v>
      </c>
      <c r="W199" s="19">
        <v>0</v>
      </c>
      <c r="X199" s="18">
        <v>0</v>
      </c>
      <c r="Y199" s="19">
        <v>0</v>
      </c>
      <c r="Z199" s="19">
        <v>47.706422018348626</v>
      </c>
      <c r="AA199" s="19">
        <v>32.11009174311927</v>
      </c>
      <c r="AB199" s="18">
        <v>14</v>
      </c>
      <c r="AC199" s="19">
        <v>3.7135278514588856</v>
      </c>
      <c r="AD199" s="19">
        <v>77.816901408450704</v>
      </c>
      <c r="AE199" s="19">
        <v>56.896551724137936</v>
      </c>
      <c r="AF199" s="19">
        <v>100</v>
      </c>
      <c r="AG199" s="19">
        <v>66.600790513833999</v>
      </c>
      <c r="AH199" s="19">
        <v>40.616246498599438</v>
      </c>
      <c r="AI199" s="19">
        <v>24.369747899159663</v>
      </c>
      <c r="AJ199" s="3">
        <v>297.554347826087</v>
      </c>
      <c r="AK199" s="6">
        <v>18</v>
      </c>
      <c r="AL199" s="6">
        <v>1475</v>
      </c>
      <c r="AM199" s="6">
        <v>3</v>
      </c>
      <c r="AN199" s="6">
        <v>13</v>
      </c>
      <c r="AO199" s="6">
        <v>0</v>
      </c>
      <c r="AP199" s="6">
        <v>0</v>
      </c>
      <c r="AQ199" s="6">
        <v>129</v>
      </c>
      <c r="AR199" s="6">
        <v>22</v>
      </c>
      <c r="AS199" s="6">
        <v>1.3017751479289941</v>
      </c>
      <c r="AT199" s="119">
        <v>0</v>
      </c>
      <c r="AU199" s="119">
        <v>0</v>
      </c>
      <c r="AV199" s="119">
        <v>0</v>
      </c>
      <c r="AW199" s="119">
        <v>0</v>
      </c>
      <c r="AX199" s="119">
        <v>0</v>
      </c>
      <c r="AY199" s="6">
        <v>7.8212290502793298</v>
      </c>
      <c r="AZ199" s="6">
        <v>0</v>
      </c>
      <c r="BA199" s="6">
        <v>0</v>
      </c>
      <c r="BB199" s="6">
        <v>202</v>
      </c>
      <c r="BC199" s="6">
        <v>217</v>
      </c>
      <c r="BD199" s="6">
        <v>13.017396520695861</v>
      </c>
      <c r="BE199" s="6">
        <v>0</v>
      </c>
      <c r="BF199" s="6">
        <v>0</v>
      </c>
      <c r="BG199" s="6">
        <v>8</v>
      </c>
      <c r="BH199" s="6">
        <v>1.4814814814814816</v>
      </c>
      <c r="BI199" s="6">
        <v>216</v>
      </c>
      <c r="BJ199" s="6">
        <v>19.40700808625337</v>
      </c>
      <c r="BK199" s="6">
        <v>524</v>
      </c>
    </row>
    <row r="200" spans="1:63" x14ac:dyDescent="0.35">
      <c r="A200" s="27">
        <v>194</v>
      </c>
      <c r="C200" s="17" t="s">
        <v>274</v>
      </c>
      <c r="D200" s="15">
        <v>745</v>
      </c>
      <c r="E200" s="18">
        <v>7</v>
      </c>
      <c r="F200" s="18">
        <v>38</v>
      </c>
      <c r="G200" s="18">
        <v>86</v>
      </c>
      <c r="H200" s="18">
        <v>598</v>
      </c>
      <c r="I200" s="18">
        <v>21</v>
      </c>
      <c r="J200" s="19">
        <v>53.825503355704697</v>
      </c>
      <c r="K200" s="19">
        <v>14</v>
      </c>
      <c r="L200" s="19">
        <v>3.6363636363636362</v>
      </c>
      <c r="M200" s="18">
        <v>0</v>
      </c>
      <c r="N200" s="19">
        <v>0</v>
      </c>
      <c r="O200" s="19">
        <v>25</v>
      </c>
      <c r="P200" s="19">
        <v>88</v>
      </c>
      <c r="Q200" s="19">
        <v>10.014306151645208</v>
      </c>
      <c r="R200" s="18">
        <v>0</v>
      </c>
      <c r="S200" s="19">
        <v>0</v>
      </c>
      <c r="T200" s="18">
        <v>0</v>
      </c>
      <c r="U200" s="19">
        <v>0</v>
      </c>
      <c r="V200" s="18">
        <v>0</v>
      </c>
      <c r="W200" s="19">
        <v>0</v>
      </c>
      <c r="X200" s="18">
        <v>0</v>
      </c>
      <c r="Y200" s="19">
        <v>0</v>
      </c>
      <c r="Z200" s="19">
        <v>42.817679558011051</v>
      </c>
      <c r="AA200" s="19">
        <v>46.408839779005525</v>
      </c>
      <c r="AB200" s="18">
        <v>21</v>
      </c>
      <c r="AC200" s="19">
        <v>4.0229885057471266</v>
      </c>
      <c r="AD200" s="19">
        <v>89.962825278810413</v>
      </c>
      <c r="AE200" s="19">
        <v>65.944272445820431</v>
      </c>
      <c r="AF200" s="19">
        <v>64.86486486486487</v>
      </c>
      <c r="AG200" s="19">
        <v>77.757685352622062</v>
      </c>
      <c r="AH200" s="19">
        <v>39.068825910931174</v>
      </c>
      <c r="AI200" s="19">
        <v>32.388663967611336</v>
      </c>
      <c r="AJ200" s="3">
        <v>657.58426966292132</v>
      </c>
      <c r="AK200" s="6">
        <v>24</v>
      </c>
      <c r="AL200" s="6">
        <v>461</v>
      </c>
      <c r="AM200" s="6">
        <v>0</v>
      </c>
      <c r="AN200" s="6">
        <v>3</v>
      </c>
      <c r="AO200" s="6">
        <v>0</v>
      </c>
      <c r="AP200" s="6">
        <v>0</v>
      </c>
      <c r="AQ200" s="6">
        <v>249</v>
      </c>
      <c r="AR200" s="6">
        <v>55</v>
      </c>
      <c r="AS200" s="6">
        <v>7.3825503355704702</v>
      </c>
      <c r="AT200" s="119">
        <v>0</v>
      </c>
      <c r="AU200" s="119">
        <v>0</v>
      </c>
      <c r="AV200" s="119">
        <v>0</v>
      </c>
      <c r="AW200" s="119">
        <v>0</v>
      </c>
      <c r="AX200" s="119">
        <v>0</v>
      </c>
      <c r="AY200" s="6">
        <v>11.804613297150611</v>
      </c>
      <c r="AZ200" s="6">
        <v>0</v>
      </c>
      <c r="BA200" s="6">
        <v>0</v>
      </c>
      <c r="BB200" s="6">
        <v>0</v>
      </c>
      <c r="BC200" s="6">
        <v>163</v>
      </c>
      <c r="BD200" s="6">
        <v>22.056833558863328</v>
      </c>
      <c r="BE200" s="6">
        <v>0</v>
      </c>
      <c r="BF200" s="6">
        <v>0</v>
      </c>
      <c r="BG200" s="6">
        <v>145</v>
      </c>
      <c r="BH200" s="6">
        <v>21.323529411764707</v>
      </c>
      <c r="BI200" s="6">
        <v>13</v>
      </c>
      <c r="BJ200" s="6">
        <v>61.904761904761905</v>
      </c>
      <c r="BK200" s="6">
        <v>598</v>
      </c>
    </row>
    <row r="201" spans="1:63" x14ac:dyDescent="0.35">
      <c r="A201" s="27">
        <v>195</v>
      </c>
      <c r="C201" s="17" t="s">
        <v>15</v>
      </c>
      <c r="D201" s="15">
        <v>793</v>
      </c>
      <c r="E201" s="18">
        <v>5</v>
      </c>
      <c r="F201" s="18">
        <v>18</v>
      </c>
      <c r="G201" s="18">
        <v>33</v>
      </c>
      <c r="H201" s="18">
        <v>576</v>
      </c>
      <c r="I201" s="18">
        <v>156</v>
      </c>
      <c r="J201" s="19">
        <v>49.180327868852459</v>
      </c>
      <c r="K201" s="19">
        <v>24</v>
      </c>
      <c r="L201" s="19">
        <v>12.18274111675127</v>
      </c>
      <c r="M201" s="18">
        <v>3</v>
      </c>
      <c r="N201" s="19">
        <v>15</v>
      </c>
      <c r="O201" s="19">
        <v>68</v>
      </c>
      <c r="P201" s="19">
        <v>77.941176470588232</v>
      </c>
      <c r="Q201" s="19">
        <v>19.618528610354225</v>
      </c>
      <c r="R201" s="18">
        <v>0</v>
      </c>
      <c r="S201" s="19">
        <v>0</v>
      </c>
      <c r="T201" s="18">
        <v>0</v>
      </c>
      <c r="U201" s="19">
        <v>0</v>
      </c>
      <c r="V201" s="18">
        <v>3</v>
      </c>
      <c r="W201" s="19">
        <v>23.076923076923077</v>
      </c>
      <c r="X201" s="18">
        <v>3</v>
      </c>
      <c r="Y201" s="19">
        <v>21.428571428571427</v>
      </c>
      <c r="Z201" s="19">
        <v>32.804232804232804</v>
      </c>
      <c r="AA201" s="19">
        <v>35.449735449735449</v>
      </c>
      <c r="AB201" s="18">
        <v>25</v>
      </c>
      <c r="AC201" s="19">
        <v>6.5616797900262469</v>
      </c>
      <c r="AD201" s="19">
        <v>71.532846715328475</v>
      </c>
      <c r="AE201" s="19">
        <v>47.524752475247524</v>
      </c>
      <c r="AF201" s="19">
        <v>55.172413793103445</v>
      </c>
      <c r="AG201" s="19">
        <v>59.398496240601503</v>
      </c>
      <c r="AH201" s="19">
        <v>37.254901960784316</v>
      </c>
      <c r="AI201" s="19">
        <v>29.411764705882355</v>
      </c>
      <c r="AJ201" s="3">
        <v>420.16129032258067</v>
      </c>
      <c r="AK201" s="6">
        <v>0</v>
      </c>
      <c r="AL201" s="6">
        <v>339</v>
      </c>
      <c r="AM201" s="6">
        <v>0</v>
      </c>
      <c r="AN201" s="6">
        <v>182</v>
      </c>
      <c r="AO201" s="6">
        <v>0</v>
      </c>
      <c r="AP201" s="6">
        <v>147</v>
      </c>
      <c r="AQ201" s="6">
        <v>74</v>
      </c>
      <c r="AR201" s="6">
        <v>37</v>
      </c>
      <c r="AS201" s="6">
        <v>4.6658259773013873</v>
      </c>
      <c r="AT201" s="119">
        <v>0</v>
      </c>
      <c r="AU201" s="119">
        <v>0</v>
      </c>
      <c r="AV201" s="119">
        <v>0</v>
      </c>
      <c r="AW201" s="119">
        <v>0</v>
      </c>
      <c r="AX201" s="119">
        <v>0</v>
      </c>
      <c r="AY201" s="6">
        <v>21.335078534031414</v>
      </c>
      <c r="AZ201" s="6">
        <v>3</v>
      </c>
      <c r="BA201" s="6">
        <v>1.6483516483516485</v>
      </c>
      <c r="BB201" s="6">
        <v>12</v>
      </c>
      <c r="BC201" s="6">
        <v>72</v>
      </c>
      <c r="BD201" s="6">
        <v>9.1603053435114496</v>
      </c>
      <c r="BE201" s="6">
        <v>0</v>
      </c>
      <c r="BF201" s="6">
        <v>0</v>
      </c>
      <c r="BG201" s="6">
        <v>40</v>
      </c>
      <c r="BH201" s="6">
        <v>6.5040650406504072</v>
      </c>
      <c r="BI201" s="6">
        <v>31</v>
      </c>
      <c r="BJ201" s="6">
        <v>19.49685534591195</v>
      </c>
      <c r="BK201" s="6">
        <v>576</v>
      </c>
    </row>
    <row r="202" spans="1:63" x14ac:dyDescent="0.35">
      <c r="A202" s="27">
        <v>196</v>
      </c>
      <c r="C202" s="17" t="s">
        <v>134</v>
      </c>
      <c r="D202" s="15">
        <v>2105</v>
      </c>
      <c r="E202" s="18">
        <v>37</v>
      </c>
      <c r="F202" s="18">
        <v>137</v>
      </c>
      <c r="G202" s="18">
        <v>248</v>
      </c>
      <c r="H202" s="18">
        <v>1393</v>
      </c>
      <c r="I202" s="18">
        <v>323</v>
      </c>
      <c r="J202" s="19">
        <v>55.344418052256529</v>
      </c>
      <c r="K202" s="19">
        <v>51</v>
      </c>
      <c r="L202" s="19">
        <v>6.2195121951219514</v>
      </c>
      <c r="M202" s="18">
        <v>4</v>
      </c>
      <c r="N202" s="19">
        <v>3.5087719298245612</v>
      </c>
      <c r="O202" s="19">
        <v>91</v>
      </c>
      <c r="P202" s="19">
        <v>84.615384615384613</v>
      </c>
      <c r="Q202" s="19">
        <v>12.931034482758621</v>
      </c>
      <c r="R202" s="18">
        <v>0</v>
      </c>
      <c r="S202" s="19">
        <v>0</v>
      </c>
      <c r="T202" s="18">
        <v>0</v>
      </c>
      <c r="U202" s="19">
        <v>0</v>
      </c>
      <c r="V202" s="18">
        <v>0</v>
      </c>
      <c r="W202" s="19">
        <v>0</v>
      </c>
      <c r="X202" s="18">
        <v>0</v>
      </c>
      <c r="Y202" s="19">
        <v>0</v>
      </c>
      <c r="Z202" s="19">
        <v>28.368794326241137</v>
      </c>
      <c r="AA202" s="19">
        <v>8.5106382978723403</v>
      </c>
      <c r="AB202" s="18">
        <v>9</v>
      </c>
      <c r="AC202" s="19">
        <v>4.0358744394618835</v>
      </c>
      <c r="AD202" s="19">
        <v>70.391061452513966</v>
      </c>
      <c r="AE202" s="19">
        <v>46.551724137931032</v>
      </c>
      <c r="AF202" s="19">
        <v>100</v>
      </c>
      <c r="AG202" s="19">
        <v>58.57988165680473</v>
      </c>
      <c r="AH202" s="19">
        <v>48.113207547169814</v>
      </c>
      <c r="AI202" s="19">
        <v>29.716981132075471</v>
      </c>
      <c r="AJ202" s="3">
        <v>715.27027027027032</v>
      </c>
      <c r="AK202" s="6">
        <v>469</v>
      </c>
      <c r="AL202" s="6">
        <v>743</v>
      </c>
      <c r="AM202" s="6">
        <v>165</v>
      </c>
      <c r="AN202" s="6">
        <v>171</v>
      </c>
      <c r="AO202" s="6">
        <v>0</v>
      </c>
      <c r="AP202" s="6">
        <v>120</v>
      </c>
      <c r="AQ202" s="6">
        <v>387</v>
      </c>
      <c r="AR202" s="6">
        <v>225</v>
      </c>
      <c r="AS202" s="6">
        <v>10.688836104513063</v>
      </c>
      <c r="AT202" s="119">
        <v>0</v>
      </c>
      <c r="AU202" s="119">
        <v>0</v>
      </c>
      <c r="AV202" s="119">
        <v>0</v>
      </c>
      <c r="AW202" s="119">
        <v>0</v>
      </c>
      <c r="AX202" s="119">
        <v>0</v>
      </c>
      <c r="AY202" s="6">
        <v>9.1428571428571423</v>
      </c>
      <c r="AZ202" s="6">
        <v>7</v>
      </c>
      <c r="BA202" s="6">
        <v>0.94979647218453189</v>
      </c>
      <c r="BB202" s="6">
        <v>46</v>
      </c>
      <c r="BC202" s="6">
        <v>124</v>
      </c>
      <c r="BD202" s="6">
        <v>5.9019514516896718</v>
      </c>
      <c r="BE202" s="6">
        <v>0</v>
      </c>
      <c r="BF202" s="6">
        <v>0</v>
      </c>
      <c r="BG202" s="6">
        <v>84</v>
      </c>
      <c r="BH202" s="6">
        <v>5.1344743276283618</v>
      </c>
      <c r="BI202" s="6">
        <v>32</v>
      </c>
      <c r="BJ202" s="6">
        <v>10.126582278481013</v>
      </c>
      <c r="BK202" s="6">
        <v>1393</v>
      </c>
    </row>
    <row r="203" spans="1:63" x14ac:dyDescent="0.35">
      <c r="A203" s="27">
        <v>197</v>
      </c>
      <c r="C203" s="17" t="s">
        <v>20</v>
      </c>
      <c r="D203" s="15">
        <v>3239</v>
      </c>
      <c r="E203" s="18">
        <v>3</v>
      </c>
      <c r="F203" s="18">
        <v>39</v>
      </c>
      <c r="G203" s="18">
        <v>192</v>
      </c>
      <c r="H203" s="18">
        <v>2138</v>
      </c>
      <c r="I203" s="18">
        <v>869</v>
      </c>
      <c r="J203" s="19">
        <v>50.509416486569926</v>
      </c>
      <c r="K203" s="19">
        <v>97</v>
      </c>
      <c r="L203" s="19">
        <v>9.7194388777555112</v>
      </c>
      <c r="M203" s="18">
        <v>0</v>
      </c>
      <c r="N203" s="19">
        <v>0</v>
      </c>
      <c r="O203" s="19">
        <v>203</v>
      </c>
      <c r="P203" s="19">
        <v>77.339901477832512</v>
      </c>
      <c r="Q203" s="19">
        <v>13.245033112582782</v>
      </c>
      <c r="R203" s="18">
        <v>11</v>
      </c>
      <c r="S203" s="19">
        <v>10.891089108910892</v>
      </c>
      <c r="T203" s="18">
        <v>10</v>
      </c>
      <c r="U203" s="19">
        <v>16.949152542372879</v>
      </c>
      <c r="V203" s="18">
        <v>5</v>
      </c>
      <c r="W203" s="19">
        <v>7.2463768115942031</v>
      </c>
      <c r="X203" s="18">
        <v>15</v>
      </c>
      <c r="Y203" s="19">
        <v>11.904761904761903</v>
      </c>
      <c r="Z203" s="19">
        <v>21.486486486486488</v>
      </c>
      <c r="AA203" s="19">
        <v>59.864864864864863</v>
      </c>
      <c r="AB203" s="18">
        <v>74</v>
      </c>
      <c r="AC203" s="19">
        <v>5.77223088923557</v>
      </c>
      <c r="AD203" s="19">
        <v>86.348684210526315</v>
      </c>
      <c r="AE203" s="19">
        <v>74.126778783958599</v>
      </c>
      <c r="AF203" s="19">
        <v>67.883211678832112</v>
      </c>
      <c r="AG203" s="19">
        <v>80.979133226324237</v>
      </c>
      <c r="AH203" s="19">
        <v>24.069478908188586</v>
      </c>
      <c r="AI203" s="19">
        <v>44.168734491315135</v>
      </c>
      <c r="AJ203" s="3">
        <v>573.83900928792571</v>
      </c>
      <c r="AK203" s="6">
        <v>8</v>
      </c>
      <c r="AL203" s="6">
        <v>2726</v>
      </c>
      <c r="AM203" s="6">
        <v>222</v>
      </c>
      <c r="AN203" s="6">
        <v>40</v>
      </c>
      <c r="AO203" s="6">
        <v>0</v>
      </c>
      <c r="AP203" s="6">
        <v>0</v>
      </c>
      <c r="AQ203" s="6">
        <v>192</v>
      </c>
      <c r="AR203" s="6">
        <v>82</v>
      </c>
      <c r="AS203" s="6">
        <v>2.5316455696202533</v>
      </c>
      <c r="AT203" s="119">
        <v>0</v>
      </c>
      <c r="AU203" s="119">
        <v>0</v>
      </c>
      <c r="AV203" s="119">
        <v>0</v>
      </c>
      <c r="AW203" s="119">
        <v>0</v>
      </c>
      <c r="AX203" s="119">
        <v>0</v>
      </c>
      <c r="AY203" s="6">
        <v>18.168674698795183</v>
      </c>
      <c r="AZ203" s="6">
        <v>18</v>
      </c>
      <c r="BA203" s="6">
        <v>1.9501625135427951</v>
      </c>
      <c r="BB203" s="6">
        <v>134</v>
      </c>
      <c r="BC203" s="6">
        <v>81</v>
      </c>
      <c r="BD203" s="6">
        <v>2.5116279069767442</v>
      </c>
      <c r="BE203" s="6">
        <v>0</v>
      </c>
      <c r="BF203" s="6">
        <v>0</v>
      </c>
      <c r="BG203" s="6">
        <v>32</v>
      </c>
      <c r="BH203" s="6">
        <v>1.3781223083548666</v>
      </c>
      <c r="BI203" s="6">
        <v>47</v>
      </c>
      <c r="BJ203" s="6">
        <v>5.4714784633294533</v>
      </c>
      <c r="BK203" s="6">
        <v>2138</v>
      </c>
    </row>
    <row r="204" spans="1:63" x14ac:dyDescent="0.35">
      <c r="A204" s="27">
        <v>198</v>
      </c>
      <c r="C204" s="17" t="s">
        <v>29</v>
      </c>
      <c r="D204" s="15">
        <v>532</v>
      </c>
      <c r="E204" s="18">
        <v>0</v>
      </c>
      <c r="F204" s="18">
        <v>0</v>
      </c>
      <c r="G204" s="18">
        <v>14</v>
      </c>
      <c r="H204" s="18">
        <v>363</v>
      </c>
      <c r="I204" s="18">
        <v>156</v>
      </c>
      <c r="J204" s="19">
        <v>48.872180451127818</v>
      </c>
      <c r="K204" s="19">
        <v>18</v>
      </c>
      <c r="L204" s="19">
        <v>12.162162162162163</v>
      </c>
      <c r="M204" s="18">
        <v>0</v>
      </c>
      <c r="N204" s="19">
        <v>0</v>
      </c>
      <c r="O204" s="19">
        <v>37</v>
      </c>
      <c r="P204" s="19">
        <v>83.78378378378379</v>
      </c>
      <c r="Q204" s="19">
        <v>10.9375</v>
      </c>
      <c r="R204" s="18">
        <v>0</v>
      </c>
      <c r="S204" s="19">
        <v>0</v>
      </c>
      <c r="T204" s="18">
        <v>3</v>
      </c>
      <c r="U204" s="19">
        <v>7.1428571428571423</v>
      </c>
      <c r="V204" s="18">
        <v>8</v>
      </c>
      <c r="W204" s="19">
        <v>14.545454545454545</v>
      </c>
      <c r="X204" s="18">
        <v>11</v>
      </c>
      <c r="Y204" s="19">
        <v>11.111111111111111</v>
      </c>
      <c r="Z204" s="19">
        <v>52.94759825327511</v>
      </c>
      <c r="AA204" s="19">
        <v>29.475982532751093</v>
      </c>
      <c r="AB204" s="18">
        <v>82</v>
      </c>
      <c r="AC204" s="19">
        <v>4.4711014176663033</v>
      </c>
      <c r="AD204" s="19">
        <v>84.652049571020015</v>
      </c>
      <c r="AE204" s="19">
        <v>70.802238805970148</v>
      </c>
      <c r="AF204" s="19">
        <v>80.769230769230774</v>
      </c>
      <c r="AG204" s="19">
        <v>77.314590402326715</v>
      </c>
      <c r="AH204" s="19">
        <v>37.984944991314421</v>
      </c>
      <c r="AI204" s="19">
        <v>25.303995367689637</v>
      </c>
      <c r="AJ204" s="3">
        <v>443.54838709677421</v>
      </c>
      <c r="AK204" s="6">
        <v>0</v>
      </c>
      <c r="AL204" s="6">
        <v>209</v>
      </c>
      <c r="AM204" s="6">
        <v>0</v>
      </c>
      <c r="AN204" s="6">
        <v>258</v>
      </c>
      <c r="AO204" s="6">
        <v>0</v>
      </c>
      <c r="AP204" s="6">
        <v>0</v>
      </c>
      <c r="AQ204" s="6">
        <v>42</v>
      </c>
      <c r="AR204" s="6">
        <v>13</v>
      </c>
      <c r="AS204" s="6">
        <v>2.4436090225563909</v>
      </c>
      <c r="AT204" s="119">
        <v>0</v>
      </c>
      <c r="AU204" s="119">
        <v>0</v>
      </c>
      <c r="AV204" s="119">
        <v>0</v>
      </c>
      <c r="AW204" s="119">
        <v>0</v>
      </c>
      <c r="AX204" s="119">
        <v>0</v>
      </c>
      <c r="AY204" s="6">
        <v>19.542421353670161</v>
      </c>
      <c r="AZ204" s="6">
        <v>7</v>
      </c>
      <c r="BA204" s="6">
        <v>4.8611111111111116</v>
      </c>
      <c r="BB204" s="6">
        <v>15</v>
      </c>
      <c r="BC204" s="6">
        <v>104</v>
      </c>
      <c r="BD204" s="6">
        <v>19.475655430711612</v>
      </c>
      <c r="BE204" s="6">
        <v>0</v>
      </c>
      <c r="BF204" s="6">
        <v>0</v>
      </c>
      <c r="BG204" s="6">
        <v>42</v>
      </c>
      <c r="BH204" s="6">
        <v>11.29032258064516</v>
      </c>
      <c r="BI204" s="6">
        <v>60</v>
      </c>
      <c r="BJ204" s="6">
        <v>37.735849056603776</v>
      </c>
      <c r="BK204" s="6">
        <v>363</v>
      </c>
    </row>
    <row r="205" spans="1:63" x14ac:dyDescent="0.35">
      <c r="A205" s="27">
        <v>199</v>
      </c>
      <c r="C205" s="17" t="s">
        <v>24</v>
      </c>
      <c r="D205" s="15">
        <v>4373</v>
      </c>
      <c r="E205" s="18">
        <v>134</v>
      </c>
      <c r="F205" s="18">
        <v>799</v>
      </c>
      <c r="G205" s="18">
        <v>855</v>
      </c>
      <c r="H205" s="18">
        <v>2592</v>
      </c>
      <c r="I205" s="18">
        <v>121</v>
      </c>
      <c r="J205" s="19">
        <v>47.976217699519779</v>
      </c>
      <c r="K205" s="19">
        <v>71</v>
      </c>
      <c r="L205" s="19">
        <v>3.1485587583148558</v>
      </c>
      <c r="M205" s="18">
        <v>33</v>
      </c>
      <c r="N205" s="19">
        <v>8.7301587301587293</v>
      </c>
      <c r="O205" s="19">
        <v>67</v>
      </c>
      <c r="P205" s="19">
        <v>91.044776119402982</v>
      </c>
      <c r="Q205" s="19">
        <v>9.4594594594594597</v>
      </c>
      <c r="R205" s="18">
        <v>64</v>
      </c>
      <c r="S205" s="19">
        <v>15.647921760391197</v>
      </c>
      <c r="T205" s="18">
        <v>36</v>
      </c>
      <c r="U205" s="19">
        <v>16.143497757847534</v>
      </c>
      <c r="V205" s="18">
        <v>57</v>
      </c>
      <c r="W205" s="19">
        <v>28.643216080402013</v>
      </c>
      <c r="X205" s="18">
        <v>93</v>
      </c>
      <c r="Y205" s="19">
        <v>22.090261282660332</v>
      </c>
      <c r="Z205" s="19">
        <v>17.800511508951406</v>
      </c>
      <c r="AA205" s="19">
        <v>47.468030690537084</v>
      </c>
      <c r="AB205" s="18">
        <v>232</v>
      </c>
      <c r="AC205" s="19">
        <v>11.153846153846155</v>
      </c>
      <c r="AD205" s="19">
        <v>84.504913076341651</v>
      </c>
      <c r="AE205" s="19">
        <v>34.680679062247371</v>
      </c>
      <c r="AF205" s="19">
        <v>42.070484581497794</v>
      </c>
      <c r="AG205" s="19">
        <v>64.567307692307693</v>
      </c>
      <c r="AH205" s="19">
        <v>38.036809815950924</v>
      </c>
      <c r="AI205" s="19">
        <v>30.395984383714449</v>
      </c>
      <c r="AJ205" s="3">
        <v>579.29216867469881</v>
      </c>
      <c r="AK205" s="6">
        <v>0</v>
      </c>
      <c r="AL205" s="6">
        <v>122</v>
      </c>
      <c r="AM205" s="6">
        <v>18</v>
      </c>
      <c r="AN205" s="6">
        <v>4102</v>
      </c>
      <c r="AO205" s="6">
        <v>0</v>
      </c>
      <c r="AP205" s="6">
        <v>4</v>
      </c>
      <c r="AQ205" s="6">
        <v>73</v>
      </c>
      <c r="AR205" s="6">
        <v>1161</v>
      </c>
      <c r="AS205" s="6">
        <v>26.549279670706611</v>
      </c>
      <c r="AT205" s="119">
        <v>0</v>
      </c>
      <c r="AU205" s="119">
        <v>0</v>
      </c>
      <c r="AV205" s="119">
        <v>0</v>
      </c>
      <c r="AW205" s="119">
        <v>0</v>
      </c>
      <c r="AX205" s="119">
        <v>0</v>
      </c>
      <c r="AY205" s="6">
        <v>32.895040369088811</v>
      </c>
      <c r="AZ205" s="6">
        <v>30</v>
      </c>
      <c r="BA205" s="6">
        <v>1.5143866733972742</v>
      </c>
      <c r="BB205" s="6">
        <v>0</v>
      </c>
      <c r="BC205" s="6">
        <v>467</v>
      </c>
      <c r="BD205" s="6">
        <v>10.740570377184913</v>
      </c>
      <c r="BE205" s="6">
        <v>32</v>
      </c>
      <c r="BF205" s="6">
        <v>3.7647058823529407</v>
      </c>
      <c r="BG205" s="6">
        <v>322</v>
      </c>
      <c r="BH205" s="6">
        <v>9.3713620488940634</v>
      </c>
      <c r="BI205" s="6">
        <v>64</v>
      </c>
      <c r="BJ205" s="6">
        <v>54.700854700854705</v>
      </c>
      <c r="BK205" s="6">
        <v>2592</v>
      </c>
    </row>
    <row r="206" spans="1:63" x14ac:dyDescent="0.35">
      <c r="A206" s="27">
        <v>200</v>
      </c>
      <c r="C206" s="17" t="s">
        <v>21</v>
      </c>
      <c r="D206" s="15">
        <v>6990</v>
      </c>
      <c r="E206" s="18">
        <v>85</v>
      </c>
      <c r="F206" s="18">
        <v>455</v>
      </c>
      <c r="G206" s="18">
        <v>873</v>
      </c>
      <c r="H206" s="18">
        <v>5151</v>
      </c>
      <c r="I206" s="18">
        <v>512</v>
      </c>
      <c r="J206" s="19">
        <v>57.825464949928474</v>
      </c>
      <c r="K206" s="19">
        <v>126</v>
      </c>
      <c r="L206" s="19">
        <v>4.0101845957988536</v>
      </c>
      <c r="M206" s="18">
        <v>12</v>
      </c>
      <c r="N206" s="19">
        <v>2.8846153846153846</v>
      </c>
      <c r="O206" s="19">
        <v>246</v>
      </c>
      <c r="P206" s="19">
        <v>88.211382113821131</v>
      </c>
      <c r="Q206" s="19">
        <v>8.0738177623990772</v>
      </c>
      <c r="R206" s="18">
        <v>18</v>
      </c>
      <c r="S206" s="19">
        <v>3.9560439560439558</v>
      </c>
      <c r="T206" s="18">
        <v>27</v>
      </c>
      <c r="U206" s="19">
        <v>12.558139534883722</v>
      </c>
      <c r="V206" s="18">
        <v>22</v>
      </c>
      <c r="W206" s="19">
        <v>8.9795918367346932</v>
      </c>
      <c r="X206" s="18">
        <v>49</v>
      </c>
      <c r="Y206" s="19">
        <v>10.515021459227468</v>
      </c>
      <c r="Z206" s="19">
        <v>27.47875354107649</v>
      </c>
      <c r="AA206" s="19">
        <v>54.355524079320119</v>
      </c>
      <c r="AB206" s="18">
        <v>198</v>
      </c>
      <c r="AC206" s="19">
        <v>4.016227180527383</v>
      </c>
      <c r="AD206" s="19">
        <v>90.060662622491833</v>
      </c>
      <c r="AE206" s="19">
        <v>79.201610197920161</v>
      </c>
      <c r="AF206" s="19">
        <v>77.03804347826086</v>
      </c>
      <c r="AG206" s="19">
        <v>84.844290657439444</v>
      </c>
      <c r="AH206" s="19">
        <v>40.406852248394003</v>
      </c>
      <c r="AI206" s="19">
        <v>29.914346895074946</v>
      </c>
      <c r="AJ206" s="3">
        <v>708.71970495258165</v>
      </c>
      <c r="AK206" s="6">
        <v>11</v>
      </c>
      <c r="AL206" s="6">
        <v>6584</v>
      </c>
      <c r="AM206" s="6">
        <v>0</v>
      </c>
      <c r="AN206" s="6">
        <v>22</v>
      </c>
      <c r="AO206" s="6">
        <v>4</v>
      </c>
      <c r="AP206" s="6">
        <v>10</v>
      </c>
      <c r="AQ206" s="6">
        <v>221</v>
      </c>
      <c r="AR206" s="6">
        <v>1096</v>
      </c>
      <c r="AS206" s="6">
        <v>15.679542203147353</v>
      </c>
      <c r="AT206" s="119">
        <v>0</v>
      </c>
      <c r="AU206" s="119">
        <v>0</v>
      </c>
      <c r="AV206" s="119">
        <v>0</v>
      </c>
      <c r="AW206" s="119">
        <v>0</v>
      </c>
      <c r="AX206" s="119">
        <v>0</v>
      </c>
      <c r="AY206" s="6">
        <v>20.558853337194151</v>
      </c>
      <c r="AZ206" s="6">
        <v>19</v>
      </c>
      <c r="BA206" s="6">
        <v>0.6650332516625832</v>
      </c>
      <c r="BB206" s="6">
        <v>56</v>
      </c>
      <c r="BC206" s="6">
        <v>145</v>
      </c>
      <c r="BD206" s="6">
        <v>2.0818377602297202</v>
      </c>
      <c r="BE206" s="6">
        <v>8</v>
      </c>
      <c r="BF206" s="6">
        <v>0.91324200913242004</v>
      </c>
      <c r="BG206" s="6">
        <v>76</v>
      </c>
      <c r="BH206" s="6">
        <v>1.2645590682196339</v>
      </c>
      <c r="BI206" s="6">
        <v>63</v>
      </c>
      <c r="BJ206" s="6">
        <v>12.42603550295858</v>
      </c>
      <c r="BK206" s="6">
        <v>5151</v>
      </c>
    </row>
    <row r="207" spans="1:63" x14ac:dyDescent="0.35">
      <c r="A207" s="27">
        <v>201</v>
      </c>
      <c r="C207" s="17" t="s">
        <v>9</v>
      </c>
      <c r="D207" s="15">
        <v>1313</v>
      </c>
      <c r="E207" s="18">
        <v>0</v>
      </c>
      <c r="F207" s="18">
        <v>11</v>
      </c>
      <c r="G207" s="18">
        <v>28</v>
      </c>
      <c r="H207" s="18">
        <v>773</v>
      </c>
      <c r="I207" s="18">
        <v>498</v>
      </c>
      <c r="J207" s="19">
        <v>54.607768469154607</v>
      </c>
      <c r="K207" s="19">
        <v>31</v>
      </c>
      <c r="L207" s="19">
        <v>11.481481481481481</v>
      </c>
      <c r="M207" s="18">
        <v>0</v>
      </c>
      <c r="N207" s="19">
        <v>0</v>
      </c>
      <c r="O207" s="19">
        <v>90</v>
      </c>
      <c r="P207" s="19">
        <v>78.888888888888886</v>
      </c>
      <c r="Q207" s="19">
        <v>18.244803695150118</v>
      </c>
      <c r="R207" s="18">
        <v>0</v>
      </c>
      <c r="S207" s="19">
        <v>0</v>
      </c>
      <c r="T207" s="18">
        <v>0</v>
      </c>
      <c r="U207" s="19">
        <v>0</v>
      </c>
      <c r="V207" s="18">
        <v>6</v>
      </c>
      <c r="W207" s="19">
        <v>66.666666666666657</v>
      </c>
      <c r="X207" s="18">
        <v>6</v>
      </c>
      <c r="Y207" s="19">
        <v>40</v>
      </c>
      <c r="Z207" s="19">
        <v>37.00787401574803</v>
      </c>
      <c r="AA207" s="19">
        <v>37.795275590551178</v>
      </c>
      <c r="AB207" s="18">
        <v>30</v>
      </c>
      <c r="AC207" s="19">
        <v>4.8780487804878048</v>
      </c>
      <c r="AD207" s="19">
        <v>79.329608938547494</v>
      </c>
      <c r="AE207" s="19">
        <v>69.778869778869776</v>
      </c>
      <c r="AF207" s="19">
        <v>100</v>
      </c>
      <c r="AG207" s="19">
        <v>73.856209150326805</v>
      </c>
      <c r="AH207" s="19">
        <v>37.017543859649123</v>
      </c>
      <c r="AI207" s="19">
        <v>27.719298245614034</v>
      </c>
      <c r="AJ207" s="3">
        <v>472.41379310344826</v>
      </c>
      <c r="AK207" s="6">
        <v>6</v>
      </c>
      <c r="AL207" s="6">
        <v>1088</v>
      </c>
      <c r="AM207" s="6">
        <v>0</v>
      </c>
      <c r="AN207" s="6">
        <v>7</v>
      </c>
      <c r="AO207" s="6">
        <v>0</v>
      </c>
      <c r="AP207" s="6">
        <v>0</v>
      </c>
      <c r="AQ207" s="6">
        <v>185</v>
      </c>
      <c r="AR207" s="6">
        <v>5</v>
      </c>
      <c r="AS207" s="6">
        <v>0.38080731150038083</v>
      </c>
      <c r="AT207" s="119">
        <v>0</v>
      </c>
      <c r="AU207" s="119">
        <v>0</v>
      </c>
      <c r="AV207" s="119">
        <v>0</v>
      </c>
      <c r="AW207" s="119">
        <v>0</v>
      </c>
      <c r="AX207" s="119">
        <v>0</v>
      </c>
      <c r="AY207" s="6">
        <v>10.207336523125997</v>
      </c>
      <c r="AZ207" s="6">
        <v>5</v>
      </c>
      <c r="BA207" s="6">
        <v>1.9379844961240309</v>
      </c>
      <c r="BB207" s="6">
        <v>98</v>
      </c>
      <c r="BC207" s="6">
        <v>204</v>
      </c>
      <c r="BD207" s="6">
        <v>15.572519083969466</v>
      </c>
      <c r="BE207" s="6">
        <v>0</v>
      </c>
      <c r="BF207" s="6">
        <v>0</v>
      </c>
      <c r="BG207" s="6">
        <v>40</v>
      </c>
      <c r="BH207" s="6">
        <v>5.0125313283208017</v>
      </c>
      <c r="BI207" s="6">
        <v>162</v>
      </c>
      <c r="BJ207" s="6">
        <v>32.661290322580641</v>
      </c>
      <c r="BK207" s="6">
        <v>773</v>
      </c>
    </row>
    <row r="208" spans="1:63" x14ac:dyDescent="0.35">
      <c r="A208" s="27">
        <v>202</v>
      </c>
      <c r="C208" s="17" t="s">
        <v>3</v>
      </c>
      <c r="D208" s="15">
        <v>1745</v>
      </c>
      <c r="E208" s="18">
        <v>23</v>
      </c>
      <c r="F208" s="18">
        <v>112</v>
      </c>
      <c r="G208" s="18">
        <v>239</v>
      </c>
      <c r="H208" s="18">
        <v>1236</v>
      </c>
      <c r="I208" s="18">
        <v>159</v>
      </c>
      <c r="J208" s="19">
        <v>50.54441260744985</v>
      </c>
      <c r="K208" s="19">
        <v>18</v>
      </c>
      <c r="L208" s="19">
        <v>3.1304347826086958</v>
      </c>
      <c r="M208" s="18">
        <v>11</v>
      </c>
      <c r="N208" s="19">
        <v>9.6491228070175428</v>
      </c>
      <c r="O208" s="19">
        <v>92</v>
      </c>
      <c r="P208" s="19">
        <v>72.826086956521735</v>
      </c>
      <c r="Q208" s="19">
        <v>16.29032258064516</v>
      </c>
      <c r="R208" s="18">
        <v>7</v>
      </c>
      <c r="S208" s="19">
        <v>6.25</v>
      </c>
      <c r="T208" s="18">
        <v>8</v>
      </c>
      <c r="U208" s="19">
        <v>16.666666666666664</v>
      </c>
      <c r="V208" s="18">
        <v>13</v>
      </c>
      <c r="W208" s="19">
        <v>21.666666666666668</v>
      </c>
      <c r="X208" s="18">
        <v>21</v>
      </c>
      <c r="Y208" s="19">
        <v>19.626168224299064</v>
      </c>
      <c r="Z208" s="19">
        <v>31.68724279835391</v>
      </c>
      <c r="AA208" s="19">
        <v>3.7037037037037033</v>
      </c>
      <c r="AB208" s="18">
        <v>58</v>
      </c>
      <c r="AC208" s="19">
        <v>5.93654042988741</v>
      </c>
      <c r="AD208" s="19">
        <v>78.378378378378372</v>
      </c>
      <c r="AE208" s="19">
        <v>54.605263157894733</v>
      </c>
      <c r="AF208" s="19">
        <v>62.043795620437962</v>
      </c>
      <c r="AG208" s="19">
        <v>66.857142857142861</v>
      </c>
      <c r="AH208" s="19">
        <v>69.039548022598879</v>
      </c>
      <c r="AI208" s="19">
        <v>7.4576271186440684</v>
      </c>
      <c r="AJ208" s="3">
        <v>560.87662337662334</v>
      </c>
      <c r="AK208" s="6">
        <v>0</v>
      </c>
      <c r="AL208" s="6">
        <v>1580</v>
      </c>
      <c r="AM208" s="6">
        <v>0</v>
      </c>
      <c r="AN208" s="6">
        <v>4</v>
      </c>
      <c r="AO208" s="6">
        <v>0</v>
      </c>
      <c r="AP208" s="6">
        <v>6</v>
      </c>
      <c r="AQ208" s="6">
        <v>81</v>
      </c>
      <c r="AR208" s="6">
        <v>300</v>
      </c>
      <c r="AS208" s="6">
        <v>17.191977077363894</v>
      </c>
      <c r="AT208" s="119">
        <v>0</v>
      </c>
      <c r="AU208" s="119">
        <v>0</v>
      </c>
      <c r="AV208" s="119">
        <v>0</v>
      </c>
      <c r="AW208" s="119">
        <v>0</v>
      </c>
      <c r="AX208" s="119">
        <v>0</v>
      </c>
      <c r="AY208" s="6">
        <v>70.510510510510514</v>
      </c>
      <c r="AZ208" s="6">
        <v>5</v>
      </c>
      <c r="BA208" s="6">
        <v>1.0162601626016259</v>
      </c>
      <c r="BB208" s="6">
        <v>0</v>
      </c>
      <c r="BC208" s="6">
        <v>219</v>
      </c>
      <c r="BD208" s="6">
        <v>12.629757785467127</v>
      </c>
      <c r="BE208" s="6">
        <v>18</v>
      </c>
      <c r="BF208" s="6">
        <v>7.5</v>
      </c>
      <c r="BG208" s="6">
        <v>153</v>
      </c>
      <c r="BH208" s="6">
        <v>10.450819672131148</v>
      </c>
      <c r="BI208" s="6">
        <v>58</v>
      </c>
      <c r="BJ208" s="6">
        <v>36.477987421383645</v>
      </c>
      <c r="BK208" s="6">
        <v>1236</v>
      </c>
    </row>
    <row r="209" spans="1:63" x14ac:dyDescent="0.35">
      <c r="A209" s="27">
        <v>203</v>
      </c>
      <c r="C209" s="17" t="s">
        <v>275</v>
      </c>
      <c r="D209" s="15">
        <v>965</v>
      </c>
      <c r="E209" s="18">
        <v>35</v>
      </c>
      <c r="F209" s="18">
        <v>166</v>
      </c>
      <c r="G209" s="18">
        <v>137</v>
      </c>
      <c r="H209" s="18">
        <v>559</v>
      </c>
      <c r="I209" s="18">
        <v>102</v>
      </c>
      <c r="J209" s="19">
        <v>54.715025906735747</v>
      </c>
      <c r="K209" s="19">
        <v>10</v>
      </c>
      <c r="L209" s="19">
        <v>3.4364261168384882</v>
      </c>
      <c r="M209" s="18">
        <v>0</v>
      </c>
      <c r="N209" s="19">
        <v>0</v>
      </c>
      <c r="O209" s="19">
        <v>33</v>
      </c>
      <c r="P209" s="19">
        <v>78.787878787878782</v>
      </c>
      <c r="Q209" s="19">
        <v>25.099601593625497</v>
      </c>
      <c r="R209" s="18">
        <v>0</v>
      </c>
      <c r="S209" s="19">
        <v>0</v>
      </c>
      <c r="T209" s="18">
        <v>0</v>
      </c>
      <c r="U209" s="19">
        <v>0</v>
      </c>
      <c r="V209" s="18">
        <v>4</v>
      </c>
      <c r="W209" s="19">
        <v>11.111111111111111</v>
      </c>
      <c r="X209" s="18">
        <v>4</v>
      </c>
      <c r="Y209" s="19">
        <v>5.8823529411764701</v>
      </c>
      <c r="Z209" s="19">
        <v>20</v>
      </c>
      <c r="AA209" s="19">
        <v>67.755102040816325</v>
      </c>
      <c r="AB209" s="18">
        <v>29</v>
      </c>
      <c r="AC209" s="19">
        <v>5.753968253968254</v>
      </c>
      <c r="AD209" s="19">
        <v>81.415929203539832</v>
      </c>
      <c r="AE209" s="19">
        <v>68.098159509202446</v>
      </c>
      <c r="AF209" s="19">
        <v>77.5</v>
      </c>
      <c r="AG209" s="19">
        <v>73.715415019762844</v>
      </c>
      <c r="AH209" s="19">
        <v>16.450216450216452</v>
      </c>
      <c r="AI209" s="19">
        <v>48.701298701298704</v>
      </c>
      <c r="AJ209" s="3">
        <v>749.65753424657532</v>
      </c>
      <c r="AK209" s="6">
        <v>78</v>
      </c>
      <c r="AL209" s="6">
        <v>366</v>
      </c>
      <c r="AM209" s="6">
        <v>110</v>
      </c>
      <c r="AN209" s="6">
        <v>209</v>
      </c>
      <c r="AO209" s="6">
        <v>0</v>
      </c>
      <c r="AP209" s="6">
        <v>21</v>
      </c>
      <c r="AQ209" s="6">
        <v>163</v>
      </c>
      <c r="AR209" s="6">
        <v>117</v>
      </c>
      <c r="AS209" s="6">
        <v>12.124352331606218</v>
      </c>
      <c r="AT209" s="119">
        <v>0</v>
      </c>
      <c r="AU209" s="119">
        <v>0</v>
      </c>
      <c r="AV209" s="119">
        <v>0</v>
      </c>
      <c r="AW209" s="119">
        <v>0</v>
      </c>
      <c r="AX209" s="119">
        <v>0</v>
      </c>
      <c r="AY209" s="6">
        <v>11.642411642411643</v>
      </c>
      <c r="AZ209" s="6">
        <v>4</v>
      </c>
      <c r="BA209" s="6">
        <v>1.6064257028112447</v>
      </c>
      <c r="BB209" s="6">
        <v>11</v>
      </c>
      <c r="BC209" s="6">
        <v>25</v>
      </c>
      <c r="BD209" s="6">
        <v>2.6150627615062758</v>
      </c>
      <c r="BE209" s="6">
        <v>0</v>
      </c>
      <c r="BF209" s="6">
        <v>0</v>
      </c>
      <c r="BG209" s="6">
        <v>7</v>
      </c>
      <c r="BH209" s="6">
        <v>1.0057471264367817</v>
      </c>
      <c r="BI209" s="6">
        <v>11</v>
      </c>
      <c r="BJ209" s="6">
        <v>11.340206185567011</v>
      </c>
      <c r="BK209" s="6">
        <v>559</v>
      </c>
    </row>
    <row r="210" spans="1:63" x14ac:dyDescent="0.35">
      <c r="A210" s="27">
        <v>204</v>
      </c>
      <c r="C210" s="17" t="s">
        <v>28</v>
      </c>
      <c r="D210" s="15">
        <v>83</v>
      </c>
      <c r="E210" s="18">
        <v>0</v>
      </c>
      <c r="F210" s="18">
        <v>0</v>
      </c>
      <c r="G210" s="18">
        <v>7</v>
      </c>
      <c r="H210" s="18">
        <v>72</v>
      </c>
      <c r="I210" s="18">
        <v>0</v>
      </c>
      <c r="J210" s="19">
        <v>43.373493975903614</v>
      </c>
      <c r="K210" s="19">
        <v>12</v>
      </c>
      <c r="L210" s="19">
        <v>26.086956521739129</v>
      </c>
      <c r="M210" s="18">
        <v>0</v>
      </c>
      <c r="N210" s="19">
        <v>0</v>
      </c>
      <c r="O210" s="19">
        <v>11</v>
      </c>
      <c r="P210" s="19">
        <v>100</v>
      </c>
      <c r="Q210" s="19">
        <v>13.114754098360656</v>
      </c>
      <c r="R210" s="18">
        <v>0</v>
      </c>
      <c r="S210" s="19">
        <v>0</v>
      </c>
      <c r="T210" s="18">
        <v>0</v>
      </c>
      <c r="U210" s="19">
        <v>0</v>
      </c>
      <c r="V210" s="18">
        <v>0</v>
      </c>
      <c r="W210" s="19">
        <v>0</v>
      </c>
      <c r="X210" s="18">
        <v>0</v>
      </c>
      <c r="Y210" s="19">
        <v>0</v>
      </c>
      <c r="Z210" s="19">
        <v>29.72972972972973</v>
      </c>
      <c r="AA210" s="19">
        <v>45.945945945945951</v>
      </c>
      <c r="AB210" s="18">
        <v>6</v>
      </c>
      <c r="AC210" s="19">
        <v>8.9552238805970141</v>
      </c>
      <c r="AD210" s="19">
        <v>78.571428571428569</v>
      </c>
      <c r="AE210" s="19">
        <v>65.789473684210535</v>
      </c>
      <c r="AF210" s="19">
        <v>100</v>
      </c>
      <c r="AG210" s="19">
        <v>77.941176470588232</v>
      </c>
      <c r="AH210" s="19">
        <v>28.8135593220339</v>
      </c>
      <c r="AI210" s="19">
        <v>33.898305084745758</v>
      </c>
      <c r="AJ210" s="3">
        <v>518.75</v>
      </c>
      <c r="AK210" s="6">
        <v>0</v>
      </c>
      <c r="AL210" s="6">
        <v>0</v>
      </c>
      <c r="AM210" s="6">
        <v>0</v>
      </c>
      <c r="AN210" s="6">
        <v>74</v>
      </c>
      <c r="AO210" s="6">
        <v>0</v>
      </c>
      <c r="AP210" s="6">
        <v>0</v>
      </c>
      <c r="AQ210" s="6">
        <v>0</v>
      </c>
      <c r="AR210" s="6">
        <v>10</v>
      </c>
      <c r="AS210" s="6">
        <v>12.048192771084338</v>
      </c>
      <c r="AT210" s="119">
        <v>0</v>
      </c>
      <c r="AU210" s="119">
        <v>0</v>
      </c>
      <c r="AV210" s="119">
        <v>0</v>
      </c>
      <c r="AW210" s="119">
        <v>0</v>
      </c>
      <c r="AX210" s="119">
        <v>0</v>
      </c>
      <c r="AY210" s="6">
        <v>46.987951807228917</v>
      </c>
      <c r="AZ210" s="6">
        <v>0</v>
      </c>
      <c r="BA210" s="6">
        <v>0</v>
      </c>
      <c r="BB210" s="6">
        <v>0</v>
      </c>
      <c r="BC210" s="6">
        <v>8</v>
      </c>
      <c r="BD210" s="6">
        <v>10.666666666666668</v>
      </c>
      <c r="BE210" s="6">
        <v>0</v>
      </c>
      <c r="BF210" s="6">
        <v>0</v>
      </c>
      <c r="BG210" s="6">
        <v>8</v>
      </c>
      <c r="BH210" s="6">
        <v>9.7560975609756095</v>
      </c>
      <c r="BI210" s="6">
        <v>0</v>
      </c>
      <c r="BJ210" s="6">
        <v>0</v>
      </c>
      <c r="BK210" s="6">
        <v>72</v>
      </c>
    </row>
    <row r="211" spans="1:63" x14ac:dyDescent="0.35">
      <c r="A211" s="27">
        <v>205</v>
      </c>
      <c r="C211" s="17" t="s">
        <v>25</v>
      </c>
      <c r="D211" s="15">
        <v>446</v>
      </c>
      <c r="E211" s="18">
        <v>5</v>
      </c>
      <c r="F211" s="18">
        <v>14</v>
      </c>
      <c r="G211" s="18">
        <v>74</v>
      </c>
      <c r="H211" s="18">
        <v>353</v>
      </c>
      <c r="I211" s="18">
        <v>11</v>
      </c>
      <c r="J211" s="19">
        <v>51.345291479820631</v>
      </c>
      <c r="K211" s="19">
        <v>46</v>
      </c>
      <c r="L211" s="19">
        <v>18.399999999999999</v>
      </c>
      <c r="M211" s="18">
        <v>4</v>
      </c>
      <c r="N211" s="19">
        <v>13.793103448275861</v>
      </c>
      <c r="O211" s="19">
        <v>76</v>
      </c>
      <c r="P211" s="19">
        <v>96.05263157894737</v>
      </c>
      <c r="Q211" s="19">
        <v>14.534883720930234</v>
      </c>
      <c r="R211" s="18">
        <v>6</v>
      </c>
      <c r="S211" s="19">
        <v>11.76470588235294</v>
      </c>
      <c r="T211" s="18">
        <v>7</v>
      </c>
      <c r="U211" s="19">
        <v>38.888888888888893</v>
      </c>
      <c r="V211" s="18">
        <v>4</v>
      </c>
      <c r="W211" s="19">
        <v>19.047619047619047</v>
      </c>
      <c r="X211" s="18">
        <v>11</v>
      </c>
      <c r="Y211" s="19">
        <v>26.190476190476193</v>
      </c>
      <c r="Z211" s="19">
        <v>45.410628019323674</v>
      </c>
      <c r="AA211" s="19">
        <v>16.425120772946862</v>
      </c>
      <c r="AB211" s="18">
        <v>30</v>
      </c>
      <c r="AC211" s="19">
        <v>8.8757396449704142</v>
      </c>
      <c r="AD211" s="19">
        <v>86.227544910179645</v>
      </c>
      <c r="AE211" s="19">
        <v>69.88636363636364</v>
      </c>
      <c r="AF211" s="19">
        <v>50</v>
      </c>
      <c r="AG211" s="19">
        <v>80.434782608695656</v>
      </c>
      <c r="AH211" s="19">
        <v>45.302013422818796</v>
      </c>
      <c r="AI211" s="19">
        <v>8.724832214765101</v>
      </c>
      <c r="AJ211" s="3">
        <v>526.61290322580646</v>
      </c>
      <c r="AK211" s="6">
        <v>0</v>
      </c>
      <c r="AL211" s="6">
        <v>407</v>
      </c>
      <c r="AM211" s="6">
        <v>0</v>
      </c>
      <c r="AN211" s="6">
        <v>7</v>
      </c>
      <c r="AO211" s="6">
        <v>0</v>
      </c>
      <c r="AP211" s="6">
        <v>0</v>
      </c>
      <c r="AQ211" s="6">
        <v>17</v>
      </c>
      <c r="AR211" s="6">
        <v>25</v>
      </c>
      <c r="AS211" s="6">
        <v>5.6053811659192831</v>
      </c>
      <c r="AT211" s="119">
        <v>0</v>
      </c>
      <c r="AU211" s="119">
        <v>0</v>
      </c>
      <c r="AV211" s="119">
        <v>0</v>
      </c>
      <c r="AW211" s="119">
        <v>0</v>
      </c>
      <c r="AX211" s="119">
        <v>0</v>
      </c>
      <c r="AY211" s="6">
        <v>20.32240658302981</v>
      </c>
      <c r="AZ211" s="6">
        <v>0</v>
      </c>
      <c r="BA211" s="6">
        <v>0</v>
      </c>
      <c r="BB211" s="6">
        <v>0</v>
      </c>
      <c r="BC211" s="6">
        <v>44</v>
      </c>
      <c r="BD211" s="6">
        <v>9.9547511312217196</v>
      </c>
      <c r="BE211" s="6">
        <v>0</v>
      </c>
      <c r="BF211" s="6">
        <v>0</v>
      </c>
      <c r="BG211" s="6">
        <v>41</v>
      </c>
      <c r="BH211" s="6">
        <v>9.8086124401913874</v>
      </c>
      <c r="BI211" s="6">
        <v>3</v>
      </c>
      <c r="BJ211" s="6">
        <v>37.5</v>
      </c>
      <c r="BK211" s="6">
        <v>353</v>
      </c>
    </row>
    <row r="212" spans="1:63" x14ac:dyDescent="0.35">
      <c r="A212" s="27">
        <v>206</v>
      </c>
      <c r="C212" s="17" t="s">
        <v>11</v>
      </c>
      <c r="D212" s="15">
        <v>15026</v>
      </c>
      <c r="E212" s="18">
        <v>134</v>
      </c>
      <c r="F212" s="18">
        <v>740</v>
      </c>
      <c r="G212" s="18">
        <v>1309</v>
      </c>
      <c r="H212" s="18">
        <v>11322</v>
      </c>
      <c r="I212" s="18">
        <v>1664</v>
      </c>
      <c r="J212" s="19">
        <v>48.975109809663252</v>
      </c>
      <c r="K212" s="19">
        <v>279</v>
      </c>
      <c r="L212" s="19">
        <v>3.885252750313327</v>
      </c>
      <c r="M212" s="18">
        <v>11</v>
      </c>
      <c r="N212" s="19">
        <v>1.8581081081081081</v>
      </c>
      <c r="O212" s="19">
        <v>384</v>
      </c>
      <c r="P212" s="19">
        <v>77.34375</v>
      </c>
      <c r="Q212" s="19">
        <v>26.984126984126984</v>
      </c>
      <c r="R212" s="18">
        <v>6</v>
      </c>
      <c r="S212" s="19">
        <v>0.88888888888888884</v>
      </c>
      <c r="T212" s="18">
        <v>16</v>
      </c>
      <c r="U212" s="19">
        <v>4.3126684636118604</v>
      </c>
      <c r="V212" s="18">
        <v>15</v>
      </c>
      <c r="W212" s="19">
        <v>5.0505050505050502</v>
      </c>
      <c r="X212" s="18">
        <v>31</v>
      </c>
      <c r="Y212" s="19">
        <v>4.6546546546546548</v>
      </c>
      <c r="Z212" s="19">
        <v>31.76612417118746</v>
      </c>
      <c r="AA212" s="19">
        <v>52.094635322483427</v>
      </c>
      <c r="AB212" s="18">
        <v>483</v>
      </c>
      <c r="AC212" s="19">
        <v>4.6684709066305823</v>
      </c>
      <c r="AD212" s="19">
        <v>90.292784942488666</v>
      </c>
      <c r="AE212" s="19">
        <v>73.518216421968461</v>
      </c>
      <c r="AF212" s="19">
        <v>74.423791821561338</v>
      </c>
      <c r="AG212" s="19">
        <v>83.17063249949156</v>
      </c>
      <c r="AH212" s="19">
        <v>33.881987577639748</v>
      </c>
      <c r="AI212" s="19">
        <v>34.07867494824017</v>
      </c>
      <c r="AJ212" s="3">
        <v>671.24802527646125</v>
      </c>
      <c r="AK212" s="6">
        <v>7828</v>
      </c>
      <c r="AL212" s="6">
        <v>4869</v>
      </c>
      <c r="AM212" s="6">
        <v>1463</v>
      </c>
      <c r="AN212" s="6">
        <v>431</v>
      </c>
      <c r="AO212" s="6">
        <v>0</v>
      </c>
      <c r="AP212" s="6">
        <v>0</v>
      </c>
      <c r="AQ212" s="6">
        <v>348</v>
      </c>
      <c r="AR212" s="6">
        <v>2013</v>
      </c>
      <c r="AS212" s="6">
        <v>13.396778916544655</v>
      </c>
      <c r="AT212" s="119">
        <v>0</v>
      </c>
      <c r="AU212" s="119">
        <v>0</v>
      </c>
      <c r="AV212" s="119">
        <v>0</v>
      </c>
      <c r="AW212" s="119">
        <v>0</v>
      </c>
      <c r="AX212" s="119">
        <v>0</v>
      </c>
      <c r="AY212" s="6">
        <v>50.717703349282296</v>
      </c>
      <c r="AZ212" s="6">
        <v>39</v>
      </c>
      <c r="BA212" s="6">
        <v>0.58479532163742687</v>
      </c>
      <c r="BB212" s="6">
        <v>133</v>
      </c>
      <c r="BC212" s="6">
        <v>783</v>
      </c>
      <c r="BD212" s="6">
        <v>5.2189562087582484</v>
      </c>
      <c r="BE212" s="6">
        <v>22</v>
      </c>
      <c r="BF212" s="6">
        <v>1.6910069177555727</v>
      </c>
      <c r="BG212" s="6">
        <v>550</v>
      </c>
      <c r="BH212" s="6">
        <v>4.3619636767388368</v>
      </c>
      <c r="BI212" s="6">
        <v>216</v>
      </c>
      <c r="BJ212" s="6">
        <v>13.090909090909092</v>
      </c>
      <c r="BK212" s="6">
        <v>11322</v>
      </c>
    </row>
    <row r="213" spans="1:63" x14ac:dyDescent="0.35">
      <c r="A213" s="27">
        <v>207</v>
      </c>
      <c r="C213" s="17" t="s">
        <v>276</v>
      </c>
      <c r="D213" s="15">
        <v>895</v>
      </c>
      <c r="E213" s="18">
        <v>0</v>
      </c>
      <c r="F213" s="18">
        <v>5</v>
      </c>
      <c r="G213" s="18">
        <v>7</v>
      </c>
      <c r="H213" s="18">
        <v>722</v>
      </c>
      <c r="I213" s="18">
        <v>166</v>
      </c>
      <c r="J213" s="19">
        <v>49.720670391061446</v>
      </c>
      <c r="K213" s="19">
        <v>15</v>
      </c>
      <c r="L213" s="19">
        <v>8.4269662921348321</v>
      </c>
      <c r="M213" s="18">
        <v>0</v>
      </c>
      <c r="N213" s="19">
        <v>0</v>
      </c>
      <c r="O213" s="19">
        <v>52</v>
      </c>
      <c r="P213" s="19">
        <v>65.384615384615387</v>
      </c>
      <c r="Q213" s="19">
        <v>15.181518151815181</v>
      </c>
      <c r="R213" s="18">
        <v>0</v>
      </c>
      <c r="S213" s="19">
        <v>0</v>
      </c>
      <c r="T213" s="18">
        <v>0</v>
      </c>
      <c r="U213" s="19">
        <v>0</v>
      </c>
      <c r="V213" s="18">
        <v>0</v>
      </c>
      <c r="W213" s="19">
        <v>0</v>
      </c>
      <c r="X213" s="18">
        <v>0</v>
      </c>
      <c r="Y213" s="19">
        <v>0</v>
      </c>
      <c r="Z213" s="19">
        <v>29.651162790697676</v>
      </c>
      <c r="AA213" s="19">
        <v>16.86046511627907</v>
      </c>
      <c r="AB213" s="18">
        <v>21</v>
      </c>
      <c r="AC213" s="19">
        <v>3.9033457249070631</v>
      </c>
      <c r="AD213" s="19">
        <v>83.098591549295776</v>
      </c>
      <c r="AE213" s="19">
        <v>61.141304347826086</v>
      </c>
      <c r="AF213" s="19">
        <v>0</v>
      </c>
      <c r="AG213" s="19">
        <v>72.374100719424462</v>
      </c>
      <c r="AH213" s="19">
        <v>68.463073852295409</v>
      </c>
      <c r="AI213" s="19">
        <v>11.57684630738523</v>
      </c>
      <c r="AJ213" s="3">
        <v>523.68421052631584</v>
      </c>
      <c r="AK213" s="6">
        <v>162</v>
      </c>
      <c r="AL213" s="6">
        <v>533</v>
      </c>
      <c r="AM213" s="6">
        <v>0</v>
      </c>
      <c r="AN213" s="6">
        <v>3</v>
      </c>
      <c r="AO213" s="6">
        <v>0</v>
      </c>
      <c r="AP213" s="6">
        <v>4</v>
      </c>
      <c r="AQ213" s="6">
        <v>171</v>
      </c>
      <c r="AR213" s="6">
        <v>12</v>
      </c>
      <c r="AS213" s="6">
        <v>1.3407821229050279</v>
      </c>
      <c r="AT213" s="119">
        <v>0</v>
      </c>
      <c r="AU213" s="119">
        <v>0</v>
      </c>
      <c r="AV213" s="119">
        <v>0</v>
      </c>
      <c r="AW213" s="119">
        <v>0</v>
      </c>
      <c r="AX213" s="119">
        <v>0</v>
      </c>
      <c r="AY213" s="6">
        <v>9.9088838268792703</v>
      </c>
      <c r="AZ213" s="6">
        <v>0</v>
      </c>
      <c r="BA213" s="6">
        <v>0</v>
      </c>
      <c r="BB213" s="6">
        <v>18</v>
      </c>
      <c r="BC213" s="6">
        <v>256</v>
      </c>
      <c r="BD213" s="6">
        <v>28.476084538375972</v>
      </c>
      <c r="BE213" s="6">
        <v>0</v>
      </c>
      <c r="BF213" s="6">
        <v>0</v>
      </c>
      <c r="BG213" s="6">
        <v>144</v>
      </c>
      <c r="BH213" s="6">
        <v>19.88950276243094</v>
      </c>
      <c r="BI213" s="6">
        <v>112</v>
      </c>
      <c r="BJ213" s="6">
        <v>67.06586826347305</v>
      </c>
      <c r="BK213" s="6">
        <v>722</v>
      </c>
    </row>
    <row r="214" spans="1:63" x14ac:dyDescent="0.35">
      <c r="A214" s="27">
        <v>208</v>
      </c>
      <c r="C214" s="17" t="s">
        <v>14</v>
      </c>
      <c r="D214" s="15">
        <v>863</v>
      </c>
      <c r="E214" s="18">
        <v>10</v>
      </c>
      <c r="F214" s="18">
        <v>13</v>
      </c>
      <c r="G214" s="18">
        <v>24</v>
      </c>
      <c r="H214" s="18">
        <v>653</v>
      </c>
      <c r="I214" s="18">
        <v>175</v>
      </c>
      <c r="J214" s="19">
        <v>49.47856315179606</v>
      </c>
      <c r="K214" s="19">
        <v>22</v>
      </c>
      <c r="L214" s="19">
        <v>10.945273631840797</v>
      </c>
      <c r="M214" s="18">
        <v>0</v>
      </c>
      <c r="N214" s="19">
        <v>0</v>
      </c>
      <c r="O214" s="19">
        <v>84</v>
      </c>
      <c r="P214" s="19">
        <v>85.714285714285708</v>
      </c>
      <c r="Q214" s="19">
        <v>12.571428571428573</v>
      </c>
      <c r="R214" s="18">
        <v>0</v>
      </c>
      <c r="S214" s="19">
        <v>0</v>
      </c>
      <c r="T214" s="18">
        <v>4</v>
      </c>
      <c r="U214" s="19">
        <v>57.142857142857139</v>
      </c>
      <c r="V214" s="18">
        <v>0</v>
      </c>
      <c r="W214" s="19">
        <v>0</v>
      </c>
      <c r="X214" s="18">
        <v>4</v>
      </c>
      <c r="Y214" s="19">
        <v>33.333333333333329</v>
      </c>
      <c r="Z214" s="19">
        <v>28.021978021978022</v>
      </c>
      <c r="AA214" s="19">
        <v>14.835164835164836</v>
      </c>
      <c r="AB214" s="18">
        <v>30</v>
      </c>
      <c r="AC214" s="19">
        <v>8.6455331412103753</v>
      </c>
      <c r="AD214" s="19">
        <v>65.349544072948333</v>
      </c>
      <c r="AE214" s="19">
        <v>29.874213836477985</v>
      </c>
      <c r="AF214" s="19">
        <v>38.888888888888893</v>
      </c>
      <c r="AG214" s="19">
        <v>48.190789473684212</v>
      </c>
      <c r="AH214" s="19">
        <v>54.662379421221864</v>
      </c>
      <c r="AI214" s="19">
        <v>18.971061093247588</v>
      </c>
      <c r="AJ214" s="3">
        <v>356.57894736842104</v>
      </c>
      <c r="AK214" s="6">
        <v>0</v>
      </c>
      <c r="AL214" s="6">
        <v>89</v>
      </c>
      <c r="AM214" s="6">
        <v>0</v>
      </c>
      <c r="AN214" s="6">
        <v>612</v>
      </c>
      <c r="AO214" s="6">
        <v>0</v>
      </c>
      <c r="AP214" s="6">
        <v>4</v>
      </c>
      <c r="AQ214" s="6">
        <v>124</v>
      </c>
      <c r="AR214" s="6">
        <v>32</v>
      </c>
      <c r="AS214" s="6">
        <v>3.7079953650057935</v>
      </c>
      <c r="AT214" s="119">
        <v>0</v>
      </c>
      <c r="AU214" s="119">
        <v>0</v>
      </c>
      <c r="AV214" s="119">
        <v>0</v>
      </c>
      <c r="AW214" s="119">
        <v>0</v>
      </c>
      <c r="AX214" s="119">
        <v>0</v>
      </c>
      <c r="AY214" s="6">
        <v>18</v>
      </c>
      <c r="AZ214" s="6">
        <v>8</v>
      </c>
      <c r="BA214" s="6">
        <v>4.2328042328042326</v>
      </c>
      <c r="BB214" s="6">
        <v>17</v>
      </c>
      <c r="BC214" s="6">
        <v>251</v>
      </c>
      <c r="BD214" s="6">
        <v>29.118329466357306</v>
      </c>
      <c r="BE214" s="6">
        <v>3</v>
      </c>
      <c r="BF214" s="6">
        <v>12</v>
      </c>
      <c r="BG214" s="6">
        <v>148</v>
      </c>
      <c r="BH214" s="6">
        <v>21.700879765395893</v>
      </c>
      <c r="BI214" s="6">
        <v>99</v>
      </c>
      <c r="BJ214" s="6">
        <v>57.558139534883722</v>
      </c>
      <c r="BK214" s="6">
        <v>653</v>
      </c>
    </row>
    <row r="215" spans="1:63" x14ac:dyDescent="0.35">
      <c r="A215" s="27">
        <v>209</v>
      </c>
      <c r="C215" s="17" t="s">
        <v>18</v>
      </c>
      <c r="D215" s="15">
        <v>2169</v>
      </c>
      <c r="E215" s="18">
        <v>20</v>
      </c>
      <c r="F215" s="18">
        <v>66</v>
      </c>
      <c r="G215" s="18">
        <v>114</v>
      </c>
      <c r="H215" s="18">
        <v>1737</v>
      </c>
      <c r="I215" s="18">
        <v>247</v>
      </c>
      <c r="J215" s="19">
        <v>57.21530659289995</v>
      </c>
      <c r="K215" s="19">
        <v>117</v>
      </c>
      <c r="L215" s="19">
        <v>12.48665955176094</v>
      </c>
      <c r="M215" s="18">
        <v>9</v>
      </c>
      <c r="N215" s="19">
        <v>15.789473684210526</v>
      </c>
      <c r="O215" s="19">
        <v>198</v>
      </c>
      <c r="P215" s="19">
        <v>81.818181818181827</v>
      </c>
      <c r="Q215" s="19">
        <v>20.502092050209207</v>
      </c>
      <c r="R215" s="18">
        <v>5</v>
      </c>
      <c r="S215" s="19">
        <v>7.5757575757575761</v>
      </c>
      <c r="T215" s="18">
        <v>3</v>
      </c>
      <c r="U215" s="19">
        <v>14.285714285714285</v>
      </c>
      <c r="V215" s="18">
        <v>11</v>
      </c>
      <c r="W215" s="19">
        <v>28.947368421052634</v>
      </c>
      <c r="X215" s="19">
        <v>14</v>
      </c>
      <c r="Y215" s="19">
        <v>22.950819672131146</v>
      </c>
      <c r="Z215" s="19">
        <v>28.701594533029613</v>
      </c>
      <c r="AA215" s="19">
        <v>33.371298405466973</v>
      </c>
      <c r="AB215" s="18">
        <v>71</v>
      </c>
      <c r="AC215" s="19">
        <v>5.2129221732745963</v>
      </c>
      <c r="AD215" s="19">
        <v>85.490753911806536</v>
      </c>
      <c r="AE215" s="19">
        <v>64.371257485029943</v>
      </c>
      <c r="AF215" s="19">
        <v>56.862745098039213</v>
      </c>
      <c r="AG215" s="19">
        <v>74.034198860038003</v>
      </c>
      <c r="AH215" s="19">
        <v>48.72408293460925</v>
      </c>
      <c r="AI215" s="19">
        <v>23.524720893141946</v>
      </c>
      <c r="AJ215" s="3">
        <v>529.296875</v>
      </c>
      <c r="AK215" s="6">
        <v>1001</v>
      </c>
      <c r="AL215" s="6">
        <v>468</v>
      </c>
      <c r="AM215" s="6">
        <v>4</v>
      </c>
      <c r="AN215" s="6">
        <v>20</v>
      </c>
      <c r="AO215" s="6">
        <v>0</v>
      </c>
      <c r="AP215" s="6">
        <v>4</v>
      </c>
      <c r="AQ215" s="6">
        <v>628</v>
      </c>
      <c r="AR215" s="6">
        <v>179</v>
      </c>
      <c r="AS215" s="6">
        <v>8.252650991240202</v>
      </c>
      <c r="AT215" s="119">
        <v>0</v>
      </c>
      <c r="AU215" s="119">
        <v>0</v>
      </c>
      <c r="AV215" s="119">
        <v>0</v>
      </c>
      <c r="AW215" s="119">
        <v>0</v>
      </c>
      <c r="AX215" s="119">
        <v>0</v>
      </c>
      <c r="AY215" s="6">
        <v>7.2126570497906011</v>
      </c>
      <c r="AZ215" s="6">
        <v>0</v>
      </c>
      <c r="BA215" s="6">
        <v>0</v>
      </c>
      <c r="BB215" s="6">
        <v>13</v>
      </c>
      <c r="BC215" s="6">
        <v>755</v>
      </c>
      <c r="BD215" s="6">
        <v>35.132619823173563</v>
      </c>
      <c r="BE215" s="6">
        <v>8</v>
      </c>
      <c r="BF215" s="6">
        <v>6.9565217391304346</v>
      </c>
      <c r="BG215" s="6">
        <v>569</v>
      </c>
      <c r="BH215" s="6">
        <v>30.773391022174145</v>
      </c>
      <c r="BI215" s="6">
        <v>176</v>
      </c>
      <c r="BJ215" s="6">
        <v>73.333333333333329</v>
      </c>
      <c r="BK215" s="6">
        <v>1737</v>
      </c>
    </row>
    <row r="216" spans="1:63" x14ac:dyDescent="0.35">
      <c r="A216" s="27">
        <v>210</v>
      </c>
      <c r="C216" s="17"/>
      <c r="D216" s="15">
        <v>128465</v>
      </c>
      <c r="E216" s="18">
        <v>2899</v>
      </c>
      <c r="F216" s="18">
        <v>10439</v>
      </c>
      <c r="G216" s="18">
        <v>13701</v>
      </c>
      <c r="H216" s="18">
        <v>90309</v>
      </c>
      <c r="I216" s="18">
        <v>14013</v>
      </c>
      <c r="J216" s="19">
        <v>49.95134861635465</v>
      </c>
      <c r="K216" s="19">
        <v>3073</v>
      </c>
      <c r="L216" s="19">
        <v>4.9816006614035375</v>
      </c>
      <c r="M216" s="18">
        <v>311</v>
      </c>
      <c r="N216" s="19">
        <v>5.8912672854707333</v>
      </c>
      <c r="O216" s="19">
        <v>4265</v>
      </c>
      <c r="P216" s="19">
        <v>82.250879249706927</v>
      </c>
      <c r="Q216" s="19">
        <v>15.584415584415584</v>
      </c>
      <c r="R216" s="18">
        <v>533</v>
      </c>
      <c r="S216" s="19">
        <v>8.0246913580246915</v>
      </c>
      <c r="T216" s="18">
        <v>370</v>
      </c>
      <c r="U216" s="19">
        <v>10.562375107051098</v>
      </c>
      <c r="V216" s="18">
        <v>432</v>
      </c>
      <c r="W216" s="19">
        <v>13.930990003224766</v>
      </c>
      <c r="X216" s="18">
        <v>802</v>
      </c>
      <c r="Y216" s="19">
        <v>12.14231642694928</v>
      </c>
      <c r="Z216" s="19">
        <v>28.16801699048218</v>
      </c>
      <c r="AA216" s="19">
        <v>46.106347832926922</v>
      </c>
      <c r="AB216" s="18">
        <v>4368</v>
      </c>
      <c r="AC216" s="19">
        <v>6.2259471478662443</v>
      </c>
      <c r="AD216" s="19">
        <v>84.222276741903826</v>
      </c>
      <c r="AE216" s="19">
        <v>62.916818457802059</v>
      </c>
      <c r="AF216" s="19">
        <v>60.994594594594595</v>
      </c>
      <c r="AG216" s="19">
        <v>75.429930479326742</v>
      </c>
      <c r="AH216" s="19">
        <v>39.919317155228811</v>
      </c>
      <c r="AI216" s="19">
        <v>29.659512164730074</v>
      </c>
      <c r="AJ216" s="3">
        <v>620.74427480916029</v>
      </c>
      <c r="AK216" s="6">
        <v>12241</v>
      </c>
      <c r="AL216" s="6">
        <v>38279</v>
      </c>
      <c r="AM216" s="6">
        <v>15845</v>
      </c>
      <c r="AN216" s="6">
        <v>24509</v>
      </c>
      <c r="AO216" s="6">
        <v>16</v>
      </c>
      <c r="AP216" s="6">
        <v>11067</v>
      </c>
      <c r="AQ216" s="6">
        <v>10564</v>
      </c>
      <c r="AR216" s="6">
        <v>16253</v>
      </c>
      <c r="AS216" s="6">
        <v>12.651695014206204</v>
      </c>
      <c r="AT216" s="6">
        <v>0</v>
      </c>
      <c r="AU216" s="6">
        <v>0</v>
      </c>
      <c r="AV216" s="6">
        <v>0</v>
      </c>
      <c r="AW216" s="6">
        <v>0</v>
      </c>
      <c r="AX216" s="6">
        <v>0</v>
      </c>
      <c r="AY216" s="6">
        <v>20.722745272162165</v>
      </c>
      <c r="AZ216" s="6">
        <v>545</v>
      </c>
      <c r="BA216" s="6">
        <v>1.0567340132624967</v>
      </c>
      <c r="BB216" s="6">
        <v>1461</v>
      </c>
      <c r="BC216" s="6">
        <v>14924</v>
      </c>
      <c r="BD216" s="6">
        <v>13.097547062179121</v>
      </c>
      <c r="BE216" s="6">
        <v>384</v>
      </c>
      <c r="BF216" s="6">
        <v>3.2528589580686149</v>
      </c>
      <c r="BG216" s="6">
        <v>10529</v>
      </c>
      <c r="BH216" s="6">
        <v>11.155137889751767</v>
      </c>
      <c r="BI216" s="6">
        <v>3954</v>
      </c>
      <c r="BJ216" s="6">
        <v>31.652257444764647</v>
      </c>
      <c r="BK216" s="6">
        <v>90309</v>
      </c>
    </row>
    <row r="217" spans="1:63" x14ac:dyDescent="0.35">
      <c r="A217" s="27">
        <v>211</v>
      </c>
      <c r="B217" s="20" t="s">
        <v>37</v>
      </c>
      <c r="C217" s="17" t="s">
        <v>26</v>
      </c>
      <c r="D217" s="15">
        <v>71</v>
      </c>
      <c r="E217" s="18">
        <v>0</v>
      </c>
      <c r="F217" s="18">
        <v>6</v>
      </c>
      <c r="G217" s="18">
        <v>7</v>
      </c>
      <c r="H217" s="18">
        <v>56</v>
      </c>
      <c r="I217" s="18">
        <v>7</v>
      </c>
      <c r="J217" s="19">
        <v>50.704225352112672</v>
      </c>
      <c r="K217" s="19">
        <v>3</v>
      </c>
      <c r="L217" s="19">
        <v>7.6923076923076925</v>
      </c>
      <c r="M217" s="18">
        <v>0</v>
      </c>
      <c r="N217" s="19">
        <v>0</v>
      </c>
      <c r="O217" s="19">
        <v>0</v>
      </c>
      <c r="P217" s="19">
        <v>0</v>
      </c>
      <c r="Q217" s="19">
        <v>27.54491017964072</v>
      </c>
      <c r="R217" s="18">
        <v>0</v>
      </c>
      <c r="S217" s="19">
        <v>0</v>
      </c>
      <c r="T217" s="18">
        <v>0</v>
      </c>
      <c r="U217" s="19">
        <v>0</v>
      </c>
      <c r="V217" s="18">
        <v>0</v>
      </c>
      <c r="W217" s="19">
        <v>0</v>
      </c>
      <c r="X217" s="19">
        <v>0</v>
      </c>
      <c r="Y217" s="19">
        <v>0</v>
      </c>
      <c r="Z217" s="19">
        <v>15</v>
      </c>
      <c r="AA217" s="19">
        <v>32.5</v>
      </c>
      <c r="AB217" s="18">
        <v>7</v>
      </c>
      <c r="AC217" s="19">
        <v>20</v>
      </c>
      <c r="AD217" s="19">
        <v>82.608695652173907</v>
      </c>
      <c r="AE217" s="19">
        <v>11.538461538461538</v>
      </c>
      <c r="AF217" s="19">
        <v>0</v>
      </c>
      <c r="AG217" s="19">
        <v>47.619047619047613</v>
      </c>
      <c r="AH217" s="19">
        <v>41.379310344827587</v>
      </c>
      <c r="AI217" s="19">
        <v>37.931034482758619</v>
      </c>
      <c r="AJ217" s="3">
        <v>455.55555555555554</v>
      </c>
      <c r="AK217" s="6">
        <v>0</v>
      </c>
      <c r="AL217" s="6">
        <v>0</v>
      </c>
      <c r="AM217" s="6">
        <v>0</v>
      </c>
      <c r="AN217" s="6">
        <v>61</v>
      </c>
      <c r="AO217" s="6">
        <v>0</v>
      </c>
      <c r="AP217" s="6">
        <v>0</v>
      </c>
      <c r="AQ217" s="6">
        <v>4</v>
      </c>
      <c r="AR217" s="6">
        <v>7</v>
      </c>
      <c r="AS217" s="6">
        <v>9.8591549295774641</v>
      </c>
      <c r="AT217" s="119">
        <v>0</v>
      </c>
      <c r="AU217" s="119">
        <v>0</v>
      </c>
      <c r="AV217" s="119">
        <v>0</v>
      </c>
      <c r="AW217" s="119">
        <v>0</v>
      </c>
      <c r="AX217" s="119">
        <v>0</v>
      </c>
      <c r="AY217" s="6">
        <v>46.031746031746032</v>
      </c>
      <c r="AZ217" s="6">
        <v>3</v>
      </c>
      <c r="BA217" s="6">
        <v>8.5714285714285712</v>
      </c>
      <c r="BB217" s="6">
        <v>3</v>
      </c>
      <c r="BC217" s="6">
        <v>16</v>
      </c>
      <c r="BD217" s="6">
        <v>23.52941176470588</v>
      </c>
      <c r="BE217" s="6">
        <v>0</v>
      </c>
      <c r="BF217" s="6">
        <v>0</v>
      </c>
      <c r="BG217" s="6">
        <v>12</v>
      </c>
      <c r="BH217" s="6">
        <v>21.052631578947366</v>
      </c>
      <c r="BI217" s="6">
        <v>3</v>
      </c>
      <c r="BJ217" s="6">
        <v>100</v>
      </c>
      <c r="BK217" s="6">
        <v>56</v>
      </c>
    </row>
    <row r="218" spans="1:63" x14ac:dyDescent="0.35">
      <c r="A218" s="27">
        <v>212</v>
      </c>
      <c r="C218" s="17" t="s">
        <v>22</v>
      </c>
      <c r="D218" s="15">
        <v>241</v>
      </c>
      <c r="E218" s="18">
        <v>3</v>
      </c>
      <c r="F218" s="18">
        <v>13</v>
      </c>
      <c r="G218" s="18">
        <v>30</v>
      </c>
      <c r="H218" s="18">
        <v>189</v>
      </c>
      <c r="I218" s="18">
        <v>3</v>
      </c>
      <c r="J218" s="19">
        <v>41.078838174273855</v>
      </c>
      <c r="K218" s="19">
        <v>7</v>
      </c>
      <c r="L218" s="19">
        <v>3.8888888888888888</v>
      </c>
      <c r="M218" s="18">
        <v>3</v>
      </c>
      <c r="N218" s="19">
        <v>33.333333333333329</v>
      </c>
      <c r="O218" s="19">
        <v>3</v>
      </c>
      <c r="P218" s="19">
        <v>100</v>
      </c>
      <c r="Q218" s="19">
        <v>42.571428571428569</v>
      </c>
      <c r="R218" s="18">
        <v>3</v>
      </c>
      <c r="S218" s="19">
        <v>12</v>
      </c>
      <c r="T218" s="18">
        <v>0</v>
      </c>
      <c r="U218" s="19">
        <v>0</v>
      </c>
      <c r="V218" s="18">
        <v>3</v>
      </c>
      <c r="W218" s="19">
        <v>42.857142857142854</v>
      </c>
      <c r="X218" s="19">
        <v>3</v>
      </c>
      <c r="Y218" s="19">
        <v>13.636363636363635</v>
      </c>
      <c r="Z218" s="19">
        <v>14.965986394557824</v>
      </c>
      <c r="AA218" s="19">
        <v>73.469387755102048</v>
      </c>
      <c r="AB218" s="18">
        <v>16</v>
      </c>
      <c r="AC218" s="19">
        <v>10.191082802547772</v>
      </c>
      <c r="AD218" s="19">
        <v>74.545454545454547</v>
      </c>
      <c r="AE218" s="19">
        <v>46.153846153846153</v>
      </c>
      <c r="AF218" s="19">
        <v>55.26315789473685</v>
      </c>
      <c r="AG218" s="19">
        <v>66.44736842105263</v>
      </c>
      <c r="AH218" s="19">
        <v>28.260869565217391</v>
      </c>
      <c r="AI218" s="19">
        <v>42.028985507246375</v>
      </c>
      <c r="AJ218" s="3">
        <v>663.39285714285711</v>
      </c>
      <c r="AK218" s="6">
        <v>0</v>
      </c>
      <c r="AL218" s="6">
        <v>9</v>
      </c>
      <c r="AM218" s="6">
        <v>17</v>
      </c>
      <c r="AN218" s="6">
        <v>193</v>
      </c>
      <c r="AO218" s="6">
        <v>0</v>
      </c>
      <c r="AP218" s="6">
        <v>0</v>
      </c>
      <c r="AQ218" s="6">
        <v>14</v>
      </c>
      <c r="AR218" s="6">
        <v>63</v>
      </c>
      <c r="AS218" s="6">
        <v>26.141078838174277</v>
      </c>
      <c r="AT218" s="119">
        <v>0</v>
      </c>
      <c r="AU218" s="119">
        <v>0</v>
      </c>
      <c r="AV218" s="119">
        <v>0</v>
      </c>
      <c r="AW218" s="119">
        <v>0</v>
      </c>
      <c r="AX218" s="119">
        <v>0</v>
      </c>
      <c r="AY218" s="6">
        <v>82.432432432432435</v>
      </c>
      <c r="AZ218" s="6">
        <v>0</v>
      </c>
      <c r="BA218" s="6">
        <v>0</v>
      </c>
      <c r="BB218" s="6">
        <v>0</v>
      </c>
      <c r="BC218" s="6">
        <v>11</v>
      </c>
      <c r="BD218" s="6">
        <v>4.6218487394957988</v>
      </c>
      <c r="BE218" s="6">
        <v>0</v>
      </c>
      <c r="BF218" s="6">
        <v>0</v>
      </c>
      <c r="BG218" s="6">
        <v>13</v>
      </c>
      <c r="BH218" s="6">
        <v>5.9090909090909092</v>
      </c>
      <c r="BI218" s="6">
        <v>0</v>
      </c>
      <c r="BJ218" s="6">
        <v>0</v>
      </c>
      <c r="BK218" s="6">
        <v>189</v>
      </c>
    </row>
    <row r="219" spans="1:63" x14ac:dyDescent="0.35">
      <c r="A219" s="27">
        <v>213</v>
      </c>
      <c r="C219" s="17" t="s">
        <v>133</v>
      </c>
      <c r="D219" s="15">
        <v>166</v>
      </c>
      <c r="E219" s="18">
        <v>0</v>
      </c>
      <c r="F219" s="18">
        <v>4</v>
      </c>
      <c r="G219" s="18">
        <v>0</v>
      </c>
      <c r="H219" s="18">
        <v>113</v>
      </c>
      <c r="I219" s="18">
        <v>53</v>
      </c>
      <c r="J219" s="19">
        <v>51.204819277108435</v>
      </c>
      <c r="K219" s="19">
        <v>9</v>
      </c>
      <c r="L219" s="19">
        <v>16.071428571428573</v>
      </c>
      <c r="M219" s="18">
        <v>0</v>
      </c>
      <c r="N219" s="19">
        <v>0</v>
      </c>
      <c r="O219" s="19">
        <v>9</v>
      </c>
      <c r="P219" s="19">
        <v>100</v>
      </c>
      <c r="Q219" s="19">
        <v>28.571428571428569</v>
      </c>
      <c r="R219" s="18">
        <v>0</v>
      </c>
      <c r="S219" s="19">
        <v>0</v>
      </c>
      <c r="T219" s="18">
        <v>0</v>
      </c>
      <c r="U219" s="19">
        <v>0</v>
      </c>
      <c r="V219" s="18">
        <v>0</v>
      </c>
      <c r="W219" s="19">
        <v>0</v>
      </c>
      <c r="X219" s="19">
        <v>0</v>
      </c>
      <c r="Y219" s="19">
        <v>0</v>
      </c>
      <c r="Z219" s="19">
        <v>19.230769230769234</v>
      </c>
      <c r="AA219" s="19">
        <v>69.230769230769226</v>
      </c>
      <c r="AB219" s="18">
        <v>4</v>
      </c>
      <c r="AC219" s="19">
        <v>5.2631578947368416</v>
      </c>
      <c r="AD219" s="19">
        <v>78.571428571428569</v>
      </c>
      <c r="AE219" s="19">
        <v>53.333333333333336</v>
      </c>
      <c r="AF219" s="19">
        <v>0</v>
      </c>
      <c r="AG219" s="19">
        <v>67.592592592592595</v>
      </c>
      <c r="AH219" s="19">
        <v>28.767123287671232</v>
      </c>
      <c r="AI219" s="19">
        <v>50.684931506849317</v>
      </c>
      <c r="AJ219" s="3">
        <v>664.0625</v>
      </c>
      <c r="AK219" s="6">
        <v>0</v>
      </c>
      <c r="AL219" s="6">
        <v>71</v>
      </c>
      <c r="AM219" s="6">
        <v>0</v>
      </c>
      <c r="AN219" s="6">
        <v>33</v>
      </c>
      <c r="AO219" s="6">
        <v>0</v>
      </c>
      <c r="AP219" s="6">
        <v>0</v>
      </c>
      <c r="AQ219" s="6">
        <v>59</v>
      </c>
      <c r="AR219" s="6">
        <v>6</v>
      </c>
      <c r="AS219" s="6">
        <v>3.6144578313253009</v>
      </c>
      <c r="AT219" s="119">
        <v>0</v>
      </c>
      <c r="AU219" s="119">
        <v>0</v>
      </c>
      <c r="AV219" s="119">
        <v>0</v>
      </c>
      <c r="AW219" s="119">
        <v>0</v>
      </c>
      <c r="AX219" s="119">
        <v>0</v>
      </c>
      <c r="AY219" s="6">
        <v>43.037974683544306</v>
      </c>
      <c r="AZ219" s="6">
        <v>0</v>
      </c>
      <c r="BA219" s="6">
        <v>0</v>
      </c>
      <c r="BB219" s="6">
        <v>17</v>
      </c>
      <c r="BC219" s="6">
        <v>40</v>
      </c>
      <c r="BD219" s="6">
        <v>24.539877300613497</v>
      </c>
      <c r="BE219" s="6">
        <v>0</v>
      </c>
      <c r="BF219" s="6">
        <v>0</v>
      </c>
      <c r="BG219" s="6">
        <v>5</v>
      </c>
      <c r="BH219" s="6">
        <v>4.7619047619047619</v>
      </c>
      <c r="BI219" s="6">
        <v>31</v>
      </c>
      <c r="BJ219" s="6">
        <v>60.784313725490193</v>
      </c>
      <c r="BK219" s="6">
        <v>113</v>
      </c>
    </row>
    <row r="220" spans="1:63" x14ac:dyDescent="0.35">
      <c r="A220" s="27">
        <v>214</v>
      </c>
      <c r="C220" s="17" t="s">
        <v>136</v>
      </c>
      <c r="D220" s="15">
        <v>26</v>
      </c>
      <c r="E220" s="18">
        <v>0</v>
      </c>
      <c r="F220" s="18">
        <v>0</v>
      </c>
      <c r="G220" s="18">
        <v>0</v>
      </c>
      <c r="H220" s="18">
        <v>24</v>
      </c>
      <c r="I220" s="18">
        <v>4</v>
      </c>
      <c r="J220" s="19">
        <v>50</v>
      </c>
      <c r="K220" s="19">
        <v>0</v>
      </c>
      <c r="L220" s="19">
        <v>0</v>
      </c>
      <c r="M220" s="18">
        <v>0</v>
      </c>
      <c r="N220" s="19">
        <v>0</v>
      </c>
      <c r="O220" s="19">
        <v>0</v>
      </c>
      <c r="P220" s="19">
        <v>0</v>
      </c>
      <c r="Q220" s="19">
        <v>34.911242603550299</v>
      </c>
      <c r="R220" s="18">
        <v>0</v>
      </c>
      <c r="S220" s="19">
        <v>0</v>
      </c>
      <c r="T220" s="18">
        <v>0</v>
      </c>
      <c r="U220" s="19">
        <v>0</v>
      </c>
      <c r="V220" s="18">
        <v>0</v>
      </c>
      <c r="W220" s="19">
        <v>0</v>
      </c>
      <c r="X220" s="18">
        <v>0</v>
      </c>
      <c r="Y220" s="19">
        <v>0</v>
      </c>
      <c r="Z220" s="19">
        <v>0</v>
      </c>
      <c r="AA220" s="19">
        <v>100</v>
      </c>
      <c r="AB220" s="18">
        <v>0</v>
      </c>
      <c r="AC220" s="19">
        <v>0</v>
      </c>
      <c r="AD220" s="19">
        <v>100</v>
      </c>
      <c r="AE220" s="19">
        <v>70</v>
      </c>
      <c r="AF220" s="19">
        <v>0</v>
      </c>
      <c r="AG220" s="19">
        <v>100</v>
      </c>
      <c r="AH220" s="19">
        <v>0</v>
      </c>
      <c r="AI220" s="19">
        <v>82.35294117647058</v>
      </c>
      <c r="AJ220" s="3">
        <v>1166.6666666666667</v>
      </c>
      <c r="AK220" s="6">
        <v>19</v>
      </c>
      <c r="AL220" s="6">
        <v>3</v>
      </c>
      <c r="AM220" s="6">
        <v>0</v>
      </c>
      <c r="AN220" s="6">
        <v>3</v>
      </c>
      <c r="AO220" s="6">
        <v>0</v>
      </c>
      <c r="AP220" s="6">
        <v>0</v>
      </c>
      <c r="AQ220" s="6">
        <v>4</v>
      </c>
      <c r="AR220" s="6">
        <v>3</v>
      </c>
      <c r="AS220" s="6">
        <v>11.538461538461538</v>
      </c>
      <c r="AT220" s="119">
        <v>0</v>
      </c>
      <c r="AU220" s="119">
        <v>0</v>
      </c>
      <c r="AV220" s="119">
        <v>0</v>
      </c>
      <c r="AW220" s="119">
        <v>0</v>
      </c>
      <c r="AX220" s="119">
        <v>0</v>
      </c>
      <c r="AY220" s="6">
        <v>56.000000000000007</v>
      </c>
      <c r="AZ220" s="6">
        <v>0</v>
      </c>
      <c r="BA220" s="6">
        <v>0</v>
      </c>
      <c r="BB220" s="6">
        <v>0</v>
      </c>
      <c r="BC220" s="6">
        <v>6</v>
      </c>
      <c r="BD220" s="6">
        <v>19.35483870967742</v>
      </c>
      <c r="BE220" s="6">
        <v>0</v>
      </c>
      <c r="BF220" s="6">
        <v>0</v>
      </c>
      <c r="BG220" s="6">
        <v>0</v>
      </c>
      <c r="BH220" s="6">
        <v>0</v>
      </c>
      <c r="BI220" s="6">
        <v>0</v>
      </c>
      <c r="BJ220" s="6">
        <v>0</v>
      </c>
      <c r="BK220" s="6">
        <v>24</v>
      </c>
    </row>
    <row r="221" spans="1:63" x14ac:dyDescent="0.35">
      <c r="A221" s="27">
        <v>215</v>
      </c>
      <c r="C221" s="17" t="s">
        <v>16</v>
      </c>
      <c r="D221" s="15">
        <v>110</v>
      </c>
      <c r="E221" s="18">
        <v>3</v>
      </c>
      <c r="F221" s="18">
        <v>4</v>
      </c>
      <c r="G221" s="18">
        <v>14</v>
      </c>
      <c r="H221" s="18">
        <v>70</v>
      </c>
      <c r="I221" s="18">
        <v>26</v>
      </c>
      <c r="J221" s="19">
        <v>56.36363636363636</v>
      </c>
      <c r="K221" s="19">
        <v>4</v>
      </c>
      <c r="L221" s="19">
        <v>11.111111111111111</v>
      </c>
      <c r="M221" s="18">
        <v>0</v>
      </c>
      <c r="N221" s="19">
        <v>0</v>
      </c>
      <c r="O221" s="19">
        <v>10</v>
      </c>
      <c r="P221" s="19">
        <v>100</v>
      </c>
      <c r="Q221" s="19">
        <v>58.482829318298315</v>
      </c>
      <c r="R221" s="18">
        <v>0</v>
      </c>
      <c r="S221" s="19">
        <v>0</v>
      </c>
      <c r="T221" s="18">
        <v>0</v>
      </c>
      <c r="U221" s="19">
        <v>0</v>
      </c>
      <c r="V221" s="18">
        <v>0</v>
      </c>
      <c r="W221" s="19">
        <v>0</v>
      </c>
      <c r="X221" s="19">
        <v>0</v>
      </c>
      <c r="Y221" s="19">
        <v>0</v>
      </c>
      <c r="Z221" s="19">
        <v>23.076923076923077</v>
      </c>
      <c r="AA221" s="19">
        <v>46.153846153846153</v>
      </c>
      <c r="AB221" s="18">
        <v>0</v>
      </c>
      <c r="AC221" s="19">
        <v>0</v>
      </c>
      <c r="AD221" s="19">
        <v>85.714285714285708</v>
      </c>
      <c r="AE221" s="19">
        <v>61.702127659574465</v>
      </c>
      <c r="AF221" s="19">
        <v>0</v>
      </c>
      <c r="AG221" s="19">
        <v>64.912280701754383</v>
      </c>
      <c r="AH221" s="19">
        <v>26.530612244897959</v>
      </c>
      <c r="AI221" s="19">
        <v>40.816326530612244</v>
      </c>
      <c r="AJ221" s="3">
        <v>400</v>
      </c>
      <c r="AK221" s="6">
        <v>83</v>
      </c>
      <c r="AL221" s="6">
        <v>10</v>
      </c>
      <c r="AM221" s="6">
        <v>0</v>
      </c>
      <c r="AN221" s="6">
        <v>0</v>
      </c>
      <c r="AO221" s="6">
        <v>0</v>
      </c>
      <c r="AP221" s="6">
        <v>0</v>
      </c>
      <c r="AQ221" s="6">
        <v>18</v>
      </c>
      <c r="AR221" s="6">
        <v>17</v>
      </c>
      <c r="AS221" s="6">
        <v>15.454545454545453</v>
      </c>
      <c r="AT221" s="119">
        <v>0</v>
      </c>
      <c r="AU221" s="119">
        <v>0</v>
      </c>
      <c r="AV221" s="119">
        <v>0</v>
      </c>
      <c r="AW221" s="119">
        <v>0</v>
      </c>
      <c r="AX221" s="119">
        <v>0</v>
      </c>
      <c r="AY221" s="6">
        <v>29.411764705882355</v>
      </c>
      <c r="AZ221" s="6">
        <v>0</v>
      </c>
      <c r="BA221" s="6">
        <v>0</v>
      </c>
      <c r="BB221" s="6">
        <v>0</v>
      </c>
      <c r="BC221" s="6">
        <v>38</v>
      </c>
      <c r="BD221" s="6">
        <v>34.545454545454547</v>
      </c>
      <c r="BE221" s="6">
        <v>0</v>
      </c>
      <c r="BF221" s="6">
        <v>0</v>
      </c>
      <c r="BG221" s="6">
        <v>15</v>
      </c>
      <c r="BH221" s="6">
        <v>18.292682926829269</v>
      </c>
      <c r="BI221" s="6">
        <v>20</v>
      </c>
      <c r="BJ221" s="6">
        <v>76.923076923076934</v>
      </c>
      <c r="BK221" s="6">
        <v>70</v>
      </c>
    </row>
    <row r="222" spans="1:63" x14ac:dyDescent="0.35">
      <c r="A222" s="27">
        <v>216</v>
      </c>
      <c r="C222" s="17" t="s">
        <v>137</v>
      </c>
      <c r="D222" s="15">
        <v>3868</v>
      </c>
      <c r="E222" s="18">
        <v>22</v>
      </c>
      <c r="F222" s="18">
        <v>83</v>
      </c>
      <c r="G222" s="18">
        <v>411</v>
      </c>
      <c r="H222" s="18">
        <v>2776</v>
      </c>
      <c r="I222" s="18">
        <v>597</v>
      </c>
      <c r="J222" s="19">
        <v>52.843846949327819</v>
      </c>
      <c r="K222" s="19">
        <v>132</v>
      </c>
      <c r="L222" s="19">
        <v>7.3784237003912807</v>
      </c>
      <c r="M222" s="18">
        <v>5</v>
      </c>
      <c r="N222" s="19">
        <v>3.4013605442176873</v>
      </c>
      <c r="O222" s="19">
        <v>209</v>
      </c>
      <c r="P222" s="19">
        <v>82.296650717703344</v>
      </c>
      <c r="Q222" s="19">
        <v>50.877192982456144</v>
      </c>
      <c r="R222" s="18">
        <v>34</v>
      </c>
      <c r="S222" s="19">
        <v>10.691823899371069</v>
      </c>
      <c r="T222" s="18">
        <v>38</v>
      </c>
      <c r="U222" s="19">
        <v>19.689119170984455</v>
      </c>
      <c r="V222" s="18">
        <v>10</v>
      </c>
      <c r="W222" s="19">
        <v>8.6206896551724146</v>
      </c>
      <c r="X222" s="18">
        <v>48</v>
      </c>
      <c r="Y222" s="19">
        <v>15.335463258785943</v>
      </c>
      <c r="Z222" s="19">
        <v>18.91004596191727</v>
      </c>
      <c r="AA222" s="19">
        <v>51.805646749835851</v>
      </c>
      <c r="AB222" s="18">
        <v>213</v>
      </c>
      <c r="AC222" s="19">
        <v>10.157367668097281</v>
      </c>
      <c r="AD222" s="19">
        <v>68.115942028985515</v>
      </c>
      <c r="AE222" s="19">
        <v>59.05459387483355</v>
      </c>
      <c r="AF222" s="19">
        <v>45.034642032332563</v>
      </c>
      <c r="AG222" s="19">
        <v>66.666666666666657</v>
      </c>
      <c r="AH222" s="19">
        <v>37.618252643294383</v>
      </c>
      <c r="AI222" s="19">
        <v>34.001112966054535</v>
      </c>
      <c r="AJ222" s="3">
        <v>426.1904761904762</v>
      </c>
      <c r="AK222" s="6">
        <v>403</v>
      </c>
      <c r="AL222" s="6">
        <v>518</v>
      </c>
      <c r="AM222" s="6">
        <v>5</v>
      </c>
      <c r="AN222" s="6">
        <v>4</v>
      </c>
      <c r="AO222" s="6">
        <v>0</v>
      </c>
      <c r="AP222" s="6">
        <v>10</v>
      </c>
      <c r="AQ222" s="6">
        <v>2819</v>
      </c>
      <c r="AR222" s="6">
        <v>734</v>
      </c>
      <c r="AS222" s="6">
        <v>18.976215098241987</v>
      </c>
      <c r="AT222" s="119">
        <v>0</v>
      </c>
      <c r="AU222" s="119">
        <v>0</v>
      </c>
      <c r="AV222" s="119">
        <v>0</v>
      </c>
      <c r="AW222" s="119">
        <v>0</v>
      </c>
      <c r="AX222" s="119">
        <v>0</v>
      </c>
      <c r="AY222" s="6">
        <v>30.223880597014922</v>
      </c>
      <c r="AZ222" s="6">
        <v>8</v>
      </c>
      <c r="BA222" s="6">
        <v>0.516795865633075</v>
      </c>
      <c r="BB222" s="6">
        <v>74</v>
      </c>
      <c r="BC222" s="6">
        <v>1828</v>
      </c>
      <c r="BD222" s="6">
        <v>47.455867082035311</v>
      </c>
      <c r="BE222" s="6">
        <v>143</v>
      </c>
      <c r="BF222" s="6">
        <v>34.878048780487802</v>
      </c>
      <c r="BG222" s="6">
        <v>1324</v>
      </c>
      <c r="BH222" s="6">
        <v>41.7007874015748</v>
      </c>
      <c r="BI222" s="6">
        <v>484</v>
      </c>
      <c r="BJ222" s="6">
        <v>81.481481481481481</v>
      </c>
      <c r="BK222" s="6">
        <v>2776</v>
      </c>
    </row>
    <row r="223" spans="1:63" x14ac:dyDescent="0.35">
      <c r="A223" s="27">
        <v>217</v>
      </c>
      <c r="C223" s="17" t="s">
        <v>2</v>
      </c>
      <c r="D223" s="15">
        <v>13</v>
      </c>
      <c r="E223" s="18">
        <v>0</v>
      </c>
      <c r="F223" s="18">
        <v>0</v>
      </c>
      <c r="G223" s="18">
        <v>0</v>
      </c>
      <c r="H223" s="18">
        <v>9</v>
      </c>
      <c r="I223" s="18">
        <v>0</v>
      </c>
      <c r="J223" s="19">
        <v>76.923076923076934</v>
      </c>
      <c r="K223" s="19">
        <v>0</v>
      </c>
      <c r="L223" s="19">
        <v>0</v>
      </c>
      <c r="M223" s="18">
        <v>0</v>
      </c>
      <c r="N223" s="19">
        <v>0</v>
      </c>
      <c r="O223" s="19">
        <v>0</v>
      </c>
      <c r="P223" s="19">
        <v>0</v>
      </c>
      <c r="Q223" s="19">
        <v>28.03347280334728</v>
      </c>
      <c r="R223" s="18">
        <v>0</v>
      </c>
      <c r="S223" s="19">
        <v>0</v>
      </c>
      <c r="T223" s="18">
        <v>0</v>
      </c>
      <c r="U223" s="19">
        <v>0</v>
      </c>
      <c r="V223" s="18">
        <v>0</v>
      </c>
      <c r="W223" s="19">
        <v>0</v>
      </c>
      <c r="X223" s="18">
        <v>0</v>
      </c>
      <c r="Y223" s="19">
        <v>0</v>
      </c>
      <c r="Z223" s="19">
        <v>0</v>
      </c>
      <c r="AA223" s="19">
        <v>0</v>
      </c>
      <c r="AB223" s="18">
        <v>0</v>
      </c>
      <c r="AC223" s="19">
        <v>0</v>
      </c>
      <c r="AD223" s="19">
        <v>100</v>
      </c>
      <c r="AE223" s="19">
        <v>100</v>
      </c>
      <c r="AF223" s="19">
        <v>0</v>
      </c>
      <c r="AG223" s="19">
        <v>100</v>
      </c>
      <c r="AH223" s="19">
        <v>50</v>
      </c>
      <c r="AI223" s="19">
        <v>0</v>
      </c>
      <c r="AJ223" s="3">
        <v>575</v>
      </c>
      <c r="AK223" s="6">
        <v>0</v>
      </c>
      <c r="AL223" s="6">
        <v>10</v>
      </c>
      <c r="AM223" s="6">
        <v>0</v>
      </c>
      <c r="AN223" s="6">
        <v>0</v>
      </c>
      <c r="AO223" s="6">
        <v>0</v>
      </c>
      <c r="AP223" s="6">
        <v>0</v>
      </c>
      <c r="AQ223" s="6">
        <v>0</v>
      </c>
      <c r="AR223" s="6">
        <v>0</v>
      </c>
      <c r="AS223" s="6">
        <v>0</v>
      </c>
      <c r="AT223" s="119">
        <v>0</v>
      </c>
      <c r="AU223" s="119">
        <v>0</v>
      </c>
      <c r="AV223" s="119">
        <v>0</v>
      </c>
      <c r="AW223" s="119">
        <v>0</v>
      </c>
      <c r="AX223" s="119">
        <v>0</v>
      </c>
      <c r="AY223" s="6">
        <v>100</v>
      </c>
      <c r="AZ223" s="6">
        <v>0</v>
      </c>
      <c r="BA223" s="6">
        <v>0</v>
      </c>
      <c r="BB223" s="6">
        <v>0</v>
      </c>
      <c r="BC223" s="6">
        <v>0</v>
      </c>
      <c r="BD223" s="6">
        <v>0</v>
      </c>
      <c r="BE223" s="6">
        <v>0</v>
      </c>
      <c r="BF223" s="6">
        <v>0</v>
      </c>
      <c r="BG223" s="6">
        <v>0</v>
      </c>
      <c r="BH223" s="6">
        <v>0</v>
      </c>
      <c r="BI223" s="6">
        <v>0</v>
      </c>
      <c r="BJ223" s="6">
        <v>0</v>
      </c>
      <c r="BK223" s="6">
        <v>9</v>
      </c>
    </row>
    <row r="224" spans="1:63" x14ac:dyDescent="0.35">
      <c r="A224" s="27">
        <v>218</v>
      </c>
      <c r="C224" s="17" t="s">
        <v>6</v>
      </c>
      <c r="D224" s="15">
        <v>334</v>
      </c>
      <c r="E224" s="18">
        <v>0</v>
      </c>
      <c r="F224" s="18">
        <v>4</v>
      </c>
      <c r="G224" s="18">
        <v>0</v>
      </c>
      <c r="H224" s="18">
        <v>124</v>
      </c>
      <c r="I224" s="18">
        <v>211</v>
      </c>
      <c r="J224" s="19">
        <v>52.694610778443121</v>
      </c>
      <c r="K224" s="19">
        <v>0</v>
      </c>
      <c r="L224" s="19">
        <v>0</v>
      </c>
      <c r="M224" s="18">
        <v>0</v>
      </c>
      <c r="N224" s="19">
        <v>0</v>
      </c>
      <c r="O224" s="19">
        <v>26</v>
      </c>
      <c r="P224" s="19">
        <v>80.769230769230774</v>
      </c>
      <c r="Q224" s="19">
        <v>50.636942675159233</v>
      </c>
      <c r="R224" s="18">
        <v>0</v>
      </c>
      <c r="S224" s="19">
        <v>0</v>
      </c>
      <c r="T224" s="18">
        <v>0</v>
      </c>
      <c r="U224" s="19">
        <v>0</v>
      </c>
      <c r="V224" s="18">
        <v>0</v>
      </c>
      <c r="W224" s="19">
        <v>0</v>
      </c>
      <c r="X224" s="18">
        <v>0</v>
      </c>
      <c r="Y224" s="19">
        <v>0</v>
      </c>
      <c r="Z224" s="19">
        <v>34.615384615384613</v>
      </c>
      <c r="AA224" s="19">
        <v>53.846153846153847</v>
      </c>
      <c r="AB224" s="18">
        <v>0</v>
      </c>
      <c r="AC224" s="19">
        <v>0</v>
      </c>
      <c r="AD224" s="19">
        <v>71.15384615384616</v>
      </c>
      <c r="AE224" s="19">
        <v>55.932203389830505</v>
      </c>
      <c r="AF224" s="19">
        <v>0</v>
      </c>
      <c r="AG224" s="19">
        <v>64.957264957264954</v>
      </c>
      <c r="AH224" s="19">
        <v>20.253164556962027</v>
      </c>
      <c r="AI224" s="19">
        <v>44.303797468354425</v>
      </c>
      <c r="AJ224" s="3">
        <v>235.0609756097561</v>
      </c>
      <c r="AK224" s="6">
        <v>0</v>
      </c>
      <c r="AL224" s="6">
        <v>289</v>
      </c>
      <c r="AM224" s="6">
        <v>0</v>
      </c>
      <c r="AN224" s="6">
        <v>3</v>
      </c>
      <c r="AO224" s="6">
        <v>0</v>
      </c>
      <c r="AP224" s="6">
        <v>0</v>
      </c>
      <c r="AQ224" s="6">
        <v>33</v>
      </c>
      <c r="AR224" s="6">
        <v>0</v>
      </c>
      <c r="AS224" s="6">
        <v>0</v>
      </c>
      <c r="AT224" s="119">
        <v>0</v>
      </c>
      <c r="AU224" s="119">
        <v>0</v>
      </c>
      <c r="AV224" s="119">
        <v>0</v>
      </c>
      <c r="AW224" s="119">
        <v>0</v>
      </c>
      <c r="AX224" s="119">
        <v>0</v>
      </c>
      <c r="AY224" s="6">
        <v>18.269230769230766</v>
      </c>
      <c r="AZ224" s="6">
        <v>0</v>
      </c>
      <c r="BA224" s="6">
        <v>0</v>
      </c>
      <c r="BB224" s="6">
        <v>71</v>
      </c>
      <c r="BC224" s="6">
        <v>56</v>
      </c>
      <c r="BD224" s="6">
        <v>17.177914110429448</v>
      </c>
      <c r="BE224" s="6">
        <v>0</v>
      </c>
      <c r="BF224" s="6">
        <v>0</v>
      </c>
      <c r="BG224" s="6">
        <v>5</v>
      </c>
      <c r="BH224" s="6">
        <v>4.1322314049586781</v>
      </c>
      <c r="BI224" s="6">
        <v>53</v>
      </c>
      <c r="BJ224" s="6">
        <v>25.358851674641148</v>
      </c>
      <c r="BK224" s="6">
        <v>124</v>
      </c>
    </row>
    <row r="225" spans="1:63" x14ac:dyDescent="0.35">
      <c r="A225" s="27">
        <v>219</v>
      </c>
      <c r="C225" s="17" t="s">
        <v>10</v>
      </c>
      <c r="D225" s="15">
        <v>316</v>
      </c>
      <c r="E225" s="18">
        <v>0</v>
      </c>
      <c r="F225" s="18">
        <v>10</v>
      </c>
      <c r="G225" s="18">
        <v>10</v>
      </c>
      <c r="H225" s="18">
        <v>137</v>
      </c>
      <c r="I225" s="18">
        <v>158</v>
      </c>
      <c r="J225" s="19">
        <v>49.050632911392405</v>
      </c>
      <c r="K225" s="19">
        <v>9</v>
      </c>
      <c r="L225" s="19">
        <v>13.043478260869565</v>
      </c>
      <c r="M225" s="18">
        <v>0</v>
      </c>
      <c r="N225" s="19">
        <v>0</v>
      </c>
      <c r="O225" s="19">
        <v>23</v>
      </c>
      <c r="P225" s="19">
        <v>56.521739130434781</v>
      </c>
      <c r="Q225" s="19">
        <v>39.663865546218489</v>
      </c>
      <c r="R225" s="18">
        <v>0</v>
      </c>
      <c r="S225" s="19">
        <v>0</v>
      </c>
      <c r="T225" s="18">
        <v>0</v>
      </c>
      <c r="U225" s="19">
        <v>0</v>
      </c>
      <c r="V225" s="18">
        <v>0</v>
      </c>
      <c r="W225" s="19">
        <v>0</v>
      </c>
      <c r="X225" s="18">
        <v>0</v>
      </c>
      <c r="Y225" s="19">
        <v>0</v>
      </c>
      <c r="Z225" s="19">
        <v>5.2631578947368416</v>
      </c>
      <c r="AA225" s="19">
        <v>80.701754385964904</v>
      </c>
      <c r="AB225" s="18">
        <v>7</v>
      </c>
      <c r="AC225" s="19">
        <v>7.0707070707070701</v>
      </c>
      <c r="AD225" s="19">
        <v>68.571428571428569</v>
      </c>
      <c r="AE225" s="19">
        <v>55.072463768115945</v>
      </c>
      <c r="AF225" s="19">
        <v>57.894736842105267</v>
      </c>
      <c r="AG225" s="19">
        <v>61.983471074380169</v>
      </c>
      <c r="AH225" s="19">
        <v>13.157894736842104</v>
      </c>
      <c r="AI225" s="19">
        <v>51.315789473684212</v>
      </c>
      <c r="AJ225" s="3">
        <v>301.78571428571428</v>
      </c>
      <c r="AK225" s="6">
        <v>0</v>
      </c>
      <c r="AL225" s="6">
        <v>217</v>
      </c>
      <c r="AM225" s="6">
        <v>0</v>
      </c>
      <c r="AN225" s="6">
        <v>75</v>
      </c>
      <c r="AO225" s="6">
        <v>0</v>
      </c>
      <c r="AP225" s="6">
        <v>0</v>
      </c>
      <c r="AQ225" s="6">
        <v>15</v>
      </c>
      <c r="AR225" s="6">
        <v>22</v>
      </c>
      <c r="AS225" s="6">
        <v>6.962025316455696</v>
      </c>
      <c r="AT225" s="119">
        <v>0</v>
      </c>
      <c r="AU225" s="119">
        <v>0</v>
      </c>
      <c r="AV225" s="119">
        <v>0</v>
      </c>
      <c r="AW225" s="119">
        <v>0</v>
      </c>
      <c r="AX225" s="119">
        <v>0</v>
      </c>
      <c r="AY225" s="6">
        <v>33</v>
      </c>
      <c r="AZ225" s="6">
        <v>0</v>
      </c>
      <c r="BA225" s="6">
        <v>0</v>
      </c>
      <c r="BB225" s="6">
        <v>54</v>
      </c>
      <c r="BC225" s="6">
        <v>34</v>
      </c>
      <c r="BD225" s="6">
        <v>10.828025477707007</v>
      </c>
      <c r="BE225" s="6">
        <v>0</v>
      </c>
      <c r="BF225" s="6">
        <v>0</v>
      </c>
      <c r="BG225" s="6">
        <v>11</v>
      </c>
      <c r="BH225" s="6">
        <v>7.2847682119205297</v>
      </c>
      <c r="BI225" s="6">
        <v>22</v>
      </c>
      <c r="BJ225" s="6">
        <v>14.473684210526317</v>
      </c>
      <c r="BK225" s="6">
        <v>137</v>
      </c>
    </row>
    <row r="226" spans="1:63" x14ac:dyDescent="0.35">
      <c r="A226" s="27">
        <v>220</v>
      </c>
      <c r="C226" s="17" t="s">
        <v>272</v>
      </c>
      <c r="D226" s="15">
        <v>73</v>
      </c>
      <c r="E226" s="18">
        <v>0</v>
      </c>
      <c r="F226" s="18">
        <v>5</v>
      </c>
      <c r="G226" s="18">
        <v>15</v>
      </c>
      <c r="H226" s="18">
        <v>49</v>
      </c>
      <c r="I226" s="18">
        <v>3</v>
      </c>
      <c r="J226" s="19">
        <v>53.424657534246577</v>
      </c>
      <c r="K226" s="19">
        <v>9</v>
      </c>
      <c r="L226" s="19">
        <v>18</v>
      </c>
      <c r="M226" s="18">
        <v>6</v>
      </c>
      <c r="N226" s="19">
        <v>54.54545454545454</v>
      </c>
      <c r="O226" s="19">
        <v>10</v>
      </c>
      <c r="P226" s="19">
        <v>100</v>
      </c>
      <c r="Q226" s="19">
        <v>44.444444444444443</v>
      </c>
      <c r="R226" s="18">
        <v>0</v>
      </c>
      <c r="S226" s="19">
        <v>0</v>
      </c>
      <c r="T226" s="18">
        <v>0</v>
      </c>
      <c r="U226" s="19">
        <v>0</v>
      </c>
      <c r="V226" s="18">
        <v>6</v>
      </c>
      <c r="W226" s="19">
        <v>60</v>
      </c>
      <c r="X226" s="18">
        <v>6</v>
      </c>
      <c r="Y226" s="19">
        <v>42.857142857142854</v>
      </c>
      <c r="Z226" s="19">
        <v>29.72972972972973</v>
      </c>
      <c r="AA226" s="19">
        <v>37.837837837837839</v>
      </c>
      <c r="AB226" s="18">
        <v>3</v>
      </c>
      <c r="AC226" s="19">
        <v>6.9767441860465116</v>
      </c>
      <c r="AD226" s="19">
        <v>74.074074074074076</v>
      </c>
      <c r="AE226" s="19">
        <v>59.259259259259252</v>
      </c>
      <c r="AF226" s="19">
        <v>0</v>
      </c>
      <c r="AG226" s="19">
        <v>78.571428571428569</v>
      </c>
      <c r="AH226" s="19">
        <v>35.135135135135137</v>
      </c>
      <c r="AI226" s="19">
        <v>18.918918918918919</v>
      </c>
      <c r="AJ226" s="3">
        <v>483.33333333333337</v>
      </c>
      <c r="AK226" s="6">
        <v>0</v>
      </c>
      <c r="AL226" s="6">
        <v>17</v>
      </c>
      <c r="AM226" s="6">
        <v>0</v>
      </c>
      <c r="AN226" s="6">
        <v>48</v>
      </c>
      <c r="AO226" s="6">
        <v>0</v>
      </c>
      <c r="AP226" s="6">
        <v>0</v>
      </c>
      <c r="AQ226" s="6">
        <v>4</v>
      </c>
      <c r="AR226" s="6">
        <v>7</v>
      </c>
      <c r="AS226" s="6">
        <v>9.5890410958904102</v>
      </c>
      <c r="AT226" s="119">
        <v>0</v>
      </c>
      <c r="AU226" s="119">
        <v>0</v>
      </c>
      <c r="AV226" s="119">
        <v>0</v>
      </c>
      <c r="AW226" s="119">
        <v>0</v>
      </c>
      <c r="AX226" s="119">
        <v>0</v>
      </c>
      <c r="AY226" s="6">
        <v>81.081081081081081</v>
      </c>
      <c r="AZ226" s="6">
        <v>0</v>
      </c>
      <c r="BA226" s="6">
        <v>0</v>
      </c>
      <c r="BB226" s="6">
        <v>0</v>
      </c>
      <c r="BC226" s="6">
        <v>14</v>
      </c>
      <c r="BD226" s="6">
        <v>17.948717948717949</v>
      </c>
      <c r="BE226" s="6">
        <v>0</v>
      </c>
      <c r="BF226" s="6">
        <v>0</v>
      </c>
      <c r="BG226" s="6">
        <v>11</v>
      </c>
      <c r="BH226" s="6">
        <v>16.176470588235293</v>
      </c>
      <c r="BI226" s="6">
        <v>0</v>
      </c>
      <c r="BJ226" s="6">
        <v>0</v>
      </c>
      <c r="BK226" s="6">
        <v>49</v>
      </c>
    </row>
    <row r="227" spans="1:63" x14ac:dyDescent="0.35">
      <c r="A227" s="27">
        <v>221</v>
      </c>
      <c r="C227" s="17" t="s">
        <v>1</v>
      </c>
      <c r="D227" s="15">
        <v>194</v>
      </c>
      <c r="E227" s="18">
        <v>0</v>
      </c>
      <c r="F227" s="18">
        <v>4</v>
      </c>
      <c r="G227" s="18">
        <v>6</v>
      </c>
      <c r="H227" s="18">
        <v>141</v>
      </c>
      <c r="I227" s="18">
        <v>45</v>
      </c>
      <c r="J227" s="19">
        <v>50.515463917525771</v>
      </c>
      <c r="K227" s="19">
        <v>6</v>
      </c>
      <c r="L227" s="19">
        <v>9.67741935483871</v>
      </c>
      <c r="M227" s="18">
        <v>0</v>
      </c>
      <c r="N227" s="19">
        <v>0</v>
      </c>
      <c r="O227" s="19">
        <v>9</v>
      </c>
      <c r="P227" s="19">
        <v>100</v>
      </c>
      <c r="Q227" s="19">
        <v>31.05263157894737</v>
      </c>
      <c r="R227" s="18">
        <v>0</v>
      </c>
      <c r="S227" s="19">
        <v>0</v>
      </c>
      <c r="T227" s="18">
        <v>0</v>
      </c>
      <c r="U227" s="19">
        <v>0</v>
      </c>
      <c r="V227" s="18">
        <v>0</v>
      </c>
      <c r="W227" s="19">
        <v>0</v>
      </c>
      <c r="X227" s="19">
        <v>0</v>
      </c>
      <c r="Y227" s="19">
        <v>0</v>
      </c>
      <c r="Z227" s="19">
        <v>40.909090909090914</v>
      </c>
      <c r="AA227" s="19">
        <v>43.939393939393938</v>
      </c>
      <c r="AB227" s="18">
        <v>5</v>
      </c>
      <c r="AC227" s="19">
        <v>4.2372881355932197</v>
      </c>
      <c r="AD227" s="19">
        <v>70.422535211267601</v>
      </c>
      <c r="AE227" s="19">
        <v>90</v>
      </c>
      <c r="AF227" s="19">
        <v>0</v>
      </c>
      <c r="AG227" s="19">
        <v>77.862595419847324</v>
      </c>
      <c r="AH227" s="19">
        <v>29.09090909090909</v>
      </c>
      <c r="AI227" s="19">
        <v>41.818181818181813</v>
      </c>
      <c r="AJ227" s="3">
        <v>602.77777777777783</v>
      </c>
      <c r="AK227" s="6">
        <v>0</v>
      </c>
      <c r="AL227" s="6">
        <v>58</v>
      </c>
      <c r="AM227" s="6">
        <v>81</v>
      </c>
      <c r="AN227" s="6">
        <v>25</v>
      </c>
      <c r="AO227" s="6">
        <v>0</v>
      </c>
      <c r="AP227" s="6">
        <v>0</v>
      </c>
      <c r="AQ227" s="6">
        <v>29</v>
      </c>
      <c r="AR227" s="6">
        <v>8</v>
      </c>
      <c r="AS227" s="6">
        <v>4.1237113402061851</v>
      </c>
      <c r="AT227" s="119">
        <v>0</v>
      </c>
      <c r="AU227" s="119">
        <v>0</v>
      </c>
      <c r="AV227" s="119">
        <v>0</v>
      </c>
      <c r="AW227" s="119">
        <v>0</v>
      </c>
      <c r="AX227" s="119">
        <v>0</v>
      </c>
      <c r="AY227" s="6">
        <v>34.594594594594597</v>
      </c>
      <c r="AZ227" s="6">
        <v>5</v>
      </c>
      <c r="BA227" s="6">
        <v>8.064516129032258</v>
      </c>
      <c r="BB227" s="6">
        <v>4</v>
      </c>
      <c r="BC227" s="6">
        <v>6</v>
      </c>
      <c r="BD227" s="6">
        <v>3.1413612565445024</v>
      </c>
      <c r="BE227" s="6">
        <v>0</v>
      </c>
      <c r="BF227" s="6">
        <v>0</v>
      </c>
      <c r="BG227" s="6">
        <v>0</v>
      </c>
      <c r="BH227" s="6">
        <v>0</v>
      </c>
      <c r="BI227" s="6">
        <v>6</v>
      </c>
      <c r="BJ227" s="6">
        <v>13.953488372093023</v>
      </c>
      <c r="BK227" s="6">
        <v>141</v>
      </c>
    </row>
    <row r="228" spans="1:63" x14ac:dyDescent="0.35">
      <c r="A228" s="27">
        <v>222</v>
      </c>
      <c r="C228" s="17" t="s">
        <v>7</v>
      </c>
      <c r="D228" s="15">
        <v>4240</v>
      </c>
      <c r="E228" s="18">
        <v>0</v>
      </c>
      <c r="F228" s="18">
        <v>13</v>
      </c>
      <c r="G228" s="18">
        <v>59</v>
      </c>
      <c r="H228" s="18">
        <v>912</v>
      </c>
      <c r="I228" s="18">
        <v>3256</v>
      </c>
      <c r="J228" s="19">
        <v>55.141509433962263</v>
      </c>
      <c r="K228" s="19">
        <v>8</v>
      </c>
      <c r="L228" s="19">
        <v>4.395604395604396</v>
      </c>
      <c r="M228" s="18">
        <v>0</v>
      </c>
      <c r="N228" s="19">
        <v>0</v>
      </c>
      <c r="O228" s="19">
        <v>356</v>
      </c>
      <c r="P228" s="19">
        <v>75</v>
      </c>
      <c r="Q228" s="19">
        <v>48.722986247544206</v>
      </c>
      <c r="R228" s="18">
        <v>0</v>
      </c>
      <c r="S228" s="19">
        <v>0</v>
      </c>
      <c r="T228" s="18">
        <v>3</v>
      </c>
      <c r="U228" s="19">
        <v>15.789473684210526</v>
      </c>
      <c r="V228" s="18">
        <v>0</v>
      </c>
      <c r="W228" s="19">
        <v>0</v>
      </c>
      <c r="X228" s="18">
        <v>3</v>
      </c>
      <c r="Y228" s="19">
        <v>7.1428571428571423</v>
      </c>
      <c r="Z228" s="19">
        <v>29.80132450331126</v>
      </c>
      <c r="AA228" s="19">
        <v>37.086092715231786</v>
      </c>
      <c r="AB228" s="18">
        <v>33</v>
      </c>
      <c r="AC228" s="19">
        <v>5.3398058252427179</v>
      </c>
      <c r="AD228" s="19">
        <v>66.740576496674052</v>
      </c>
      <c r="AE228" s="19">
        <v>55.011135857461028</v>
      </c>
      <c r="AF228" s="19">
        <v>90.625</v>
      </c>
      <c r="AG228" s="19">
        <v>60.306242638398111</v>
      </c>
      <c r="AH228" s="19">
        <v>34.722222222222221</v>
      </c>
      <c r="AI228" s="19">
        <v>31.076388888888889</v>
      </c>
      <c r="AJ228" s="3">
        <v>202.64900662251657</v>
      </c>
      <c r="AK228" s="6">
        <v>0</v>
      </c>
      <c r="AL228" s="6">
        <v>4038</v>
      </c>
      <c r="AM228" s="6">
        <v>0</v>
      </c>
      <c r="AN228" s="6">
        <v>4</v>
      </c>
      <c r="AO228" s="6">
        <v>0</v>
      </c>
      <c r="AP228" s="6">
        <v>0</v>
      </c>
      <c r="AQ228" s="6">
        <v>137</v>
      </c>
      <c r="AR228" s="6">
        <v>47</v>
      </c>
      <c r="AS228" s="6">
        <v>1.1084905660377358</v>
      </c>
      <c r="AT228" s="119">
        <v>0</v>
      </c>
      <c r="AU228" s="119">
        <v>0</v>
      </c>
      <c r="AV228" s="119">
        <v>0</v>
      </c>
      <c r="AW228" s="119">
        <v>0</v>
      </c>
      <c r="AX228" s="119">
        <v>0</v>
      </c>
      <c r="AY228" s="6">
        <v>12.163860266398592</v>
      </c>
      <c r="AZ228" s="6">
        <v>0</v>
      </c>
      <c r="BA228" s="6">
        <v>0</v>
      </c>
      <c r="BB228" s="6">
        <v>746</v>
      </c>
      <c r="BC228" s="6">
        <v>1726</v>
      </c>
      <c r="BD228" s="6">
        <v>41.046373365041617</v>
      </c>
      <c r="BE228" s="6">
        <v>0</v>
      </c>
      <c r="BF228" s="6">
        <v>0</v>
      </c>
      <c r="BG228" s="6">
        <v>76</v>
      </c>
      <c r="BH228" s="6">
        <v>7.8189300411522638</v>
      </c>
      <c r="BI228" s="6">
        <v>1648</v>
      </c>
      <c r="BJ228" s="6">
        <v>51.148355058969585</v>
      </c>
      <c r="BK228" s="6">
        <v>912</v>
      </c>
    </row>
    <row r="229" spans="1:63" x14ac:dyDescent="0.35">
      <c r="A229" s="27">
        <v>223</v>
      </c>
      <c r="C229" s="17" t="s">
        <v>273</v>
      </c>
      <c r="D229" s="15">
        <v>341</v>
      </c>
      <c r="E229" s="18">
        <v>5</v>
      </c>
      <c r="F229" s="18">
        <v>17</v>
      </c>
      <c r="G229" s="18">
        <v>41</v>
      </c>
      <c r="H229" s="18">
        <v>241</v>
      </c>
      <c r="I229" s="18">
        <v>40</v>
      </c>
      <c r="J229" s="19">
        <v>52.492668621700879</v>
      </c>
      <c r="K229" s="19">
        <v>5</v>
      </c>
      <c r="L229" s="19">
        <v>2.5641025641025639</v>
      </c>
      <c r="M229" s="18">
        <v>0</v>
      </c>
      <c r="N229" s="19">
        <v>0</v>
      </c>
      <c r="O229" s="19">
        <v>11</v>
      </c>
      <c r="P229" s="19">
        <v>100</v>
      </c>
      <c r="Q229" s="19">
        <v>44.527363184079604</v>
      </c>
      <c r="R229" s="18">
        <v>0</v>
      </c>
      <c r="S229" s="19">
        <v>0</v>
      </c>
      <c r="T229" s="18">
        <v>3</v>
      </c>
      <c r="U229" s="19">
        <v>13.043478260869565</v>
      </c>
      <c r="V229" s="18">
        <v>0</v>
      </c>
      <c r="W229" s="19">
        <v>0</v>
      </c>
      <c r="X229" s="18">
        <v>3</v>
      </c>
      <c r="Y229" s="19">
        <v>9.375</v>
      </c>
      <c r="Z229" s="19">
        <v>18.181818181818183</v>
      </c>
      <c r="AA229" s="19">
        <v>68.449197860962556</v>
      </c>
      <c r="AB229" s="18">
        <v>15</v>
      </c>
      <c r="AC229" s="19">
        <v>6.607929515418502</v>
      </c>
      <c r="AD229" s="19">
        <v>82.242990654205599</v>
      </c>
      <c r="AE229" s="19">
        <v>75.373134328358205</v>
      </c>
      <c r="AF229" s="19">
        <v>76.666666666666671</v>
      </c>
      <c r="AG229" s="19">
        <v>78.571428571428569</v>
      </c>
      <c r="AH229" s="19">
        <v>14.084507042253522</v>
      </c>
      <c r="AI229" s="19">
        <v>56.8075117370892</v>
      </c>
      <c r="AJ229" s="3">
        <v>780.64516129032256</v>
      </c>
      <c r="AK229" s="6">
        <v>21</v>
      </c>
      <c r="AL229" s="6">
        <v>75</v>
      </c>
      <c r="AM229" s="6">
        <v>0</v>
      </c>
      <c r="AN229" s="6">
        <v>0</v>
      </c>
      <c r="AO229" s="6">
        <v>0</v>
      </c>
      <c r="AP229" s="6">
        <v>0</v>
      </c>
      <c r="AQ229" s="6">
        <v>232</v>
      </c>
      <c r="AR229" s="6">
        <v>55</v>
      </c>
      <c r="AS229" s="6">
        <v>16.129032258064516</v>
      </c>
      <c r="AT229" s="119">
        <v>0</v>
      </c>
      <c r="AU229" s="119">
        <v>0</v>
      </c>
      <c r="AV229" s="119">
        <v>0</v>
      </c>
      <c r="AW229" s="119">
        <v>0</v>
      </c>
      <c r="AX229" s="119">
        <v>0</v>
      </c>
      <c r="AY229" s="6">
        <v>36.532507739938083</v>
      </c>
      <c r="AZ229" s="6">
        <v>3</v>
      </c>
      <c r="BA229" s="6">
        <v>1.7142857142857144</v>
      </c>
      <c r="BB229" s="6">
        <v>10</v>
      </c>
      <c r="BC229" s="6">
        <v>35</v>
      </c>
      <c r="BD229" s="6">
        <v>10.416666666666668</v>
      </c>
      <c r="BE229" s="6">
        <v>3</v>
      </c>
      <c r="BF229" s="6">
        <v>6.666666666666667</v>
      </c>
      <c r="BG229" s="6">
        <v>20</v>
      </c>
      <c r="BH229" s="6">
        <v>6.9204152249134951</v>
      </c>
      <c r="BI229" s="6">
        <v>12</v>
      </c>
      <c r="BJ229" s="6">
        <v>32.432432432432435</v>
      </c>
      <c r="BK229" s="6">
        <v>241</v>
      </c>
    </row>
    <row r="230" spans="1:63" x14ac:dyDescent="0.35">
      <c r="A230" s="27">
        <v>224</v>
      </c>
      <c r="C230" s="17" t="s">
        <v>23</v>
      </c>
      <c r="D230" s="15">
        <v>3726</v>
      </c>
      <c r="E230" s="18">
        <v>94</v>
      </c>
      <c r="F230" s="18">
        <v>223</v>
      </c>
      <c r="G230" s="18">
        <v>464</v>
      </c>
      <c r="H230" s="18">
        <v>2874</v>
      </c>
      <c r="I230" s="18">
        <v>154</v>
      </c>
      <c r="J230" s="19">
        <v>40.069779924852391</v>
      </c>
      <c r="K230" s="19">
        <v>125</v>
      </c>
      <c r="L230" s="19">
        <v>4.4076163610719323</v>
      </c>
      <c r="M230" s="18">
        <v>0</v>
      </c>
      <c r="N230" s="19">
        <v>0</v>
      </c>
      <c r="O230" s="19">
        <v>62</v>
      </c>
      <c r="P230" s="19">
        <v>77.41935483870968</v>
      </c>
      <c r="Q230" s="19">
        <v>41.452991452991455</v>
      </c>
      <c r="R230" s="18">
        <v>4</v>
      </c>
      <c r="S230" s="19">
        <v>0.98765432098765427</v>
      </c>
      <c r="T230" s="18">
        <v>13</v>
      </c>
      <c r="U230" s="19">
        <v>4.5614035087719298</v>
      </c>
      <c r="V230" s="18">
        <v>7</v>
      </c>
      <c r="W230" s="19">
        <v>5.2631578947368416</v>
      </c>
      <c r="X230" s="18">
        <v>20</v>
      </c>
      <c r="Y230" s="19">
        <v>4.8426150121065374</v>
      </c>
      <c r="Z230" s="19">
        <v>14.150943396226415</v>
      </c>
      <c r="AA230" s="19">
        <v>79.040196882690722</v>
      </c>
      <c r="AB230" s="18">
        <v>216</v>
      </c>
      <c r="AC230" s="19">
        <v>7.6109936575052854</v>
      </c>
      <c r="AD230" s="19">
        <v>85.840188014101059</v>
      </c>
      <c r="AE230" s="19">
        <v>72.533333333333331</v>
      </c>
      <c r="AF230" s="19">
        <v>77.645985401459853</v>
      </c>
      <c r="AG230" s="19">
        <v>82.833627278071717</v>
      </c>
      <c r="AH230" s="19">
        <v>35.110584518167457</v>
      </c>
      <c r="AI230" s="19">
        <v>37.440758293838861</v>
      </c>
      <c r="AJ230" s="3">
        <v>658.70069605568449</v>
      </c>
      <c r="AK230" s="6">
        <v>12</v>
      </c>
      <c r="AL230" s="6">
        <v>431</v>
      </c>
      <c r="AM230" s="6">
        <v>2016</v>
      </c>
      <c r="AN230" s="6">
        <v>382</v>
      </c>
      <c r="AO230" s="6">
        <v>3</v>
      </c>
      <c r="AP230" s="6">
        <v>509</v>
      </c>
      <c r="AQ230" s="6">
        <v>284</v>
      </c>
      <c r="AR230" s="6">
        <v>1665</v>
      </c>
      <c r="AS230" s="6">
        <v>44.685990338164252</v>
      </c>
      <c r="AT230" s="119">
        <v>0</v>
      </c>
      <c r="AU230" s="119">
        <v>0</v>
      </c>
      <c r="AV230" s="119">
        <v>0</v>
      </c>
      <c r="AW230" s="119">
        <v>0</v>
      </c>
      <c r="AX230" s="119">
        <v>0</v>
      </c>
      <c r="AY230" s="6">
        <v>75.877562482448752</v>
      </c>
      <c r="AZ230" s="6">
        <v>8</v>
      </c>
      <c r="BA230" s="6">
        <v>0.3227107704719645</v>
      </c>
      <c r="BB230" s="6">
        <v>21</v>
      </c>
      <c r="BC230" s="6">
        <v>115</v>
      </c>
      <c r="BD230" s="6">
        <v>3.1139994584348769</v>
      </c>
      <c r="BE230" s="6">
        <v>3</v>
      </c>
      <c r="BF230" s="6">
        <v>0.64655172413793105</v>
      </c>
      <c r="BG230" s="6">
        <v>67</v>
      </c>
      <c r="BH230" s="6">
        <v>2.0174646190906356</v>
      </c>
      <c r="BI230" s="6">
        <v>33</v>
      </c>
      <c r="BJ230" s="6">
        <v>21.153846153846153</v>
      </c>
      <c r="BK230" s="6">
        <v>2874</v>
      </c>
    </row>
    <row r="231" spans="1:63" x14ac:dyDescent="0.35">
      <c r="A231" s="27">
        <v>225</v>
      </c>
      <c r="C231" s="17" t="s">
        <v>19</v>
      </c>
      <c r="D231" s="15">
        <v>333</v>
      </c>
      <c r="E231" s="18">
        <v>8</v>
      </c>
      <c r="F231" s="18">
        <v>18</v>
      </c>
      <c r="G231" s="18">
        <v>24</v>
      </c>
      <c r="H231" s="18">
        <v>261</v>
      </c>
      <c r="I231" s="18">
        <v>26</v>
      </c>
      <c r="J231" s="19">
        <v>62.462462462462462</v>
      </c>
      <c r="K231" s="19">
        <v>14</v>
      </c>
      <c r="L231" s="19">
        <v>6.7961165048543686</v>
      </c>
      <c r="M231" s="18">
        <v>0</v>
      </c>
      <c r="N231" s="19">
        <v>0</v>
      </c>
      <c r="O231" s="19">
        <v>14</v>
      </c>
      <c r="P231" s="19">
        <v>100</v>
      </c>
      <c r="Q231" s="19">
        <v>53.685897435897431</v>
      </c>
      <c r="R231" s="18">
        <v>0</v>
      </c>
      <c r="S231" s="19">
        <v>0</v>
      </c>
      <c r="T231" s="18">
        <v>0</v>
      </c>
      <c r="U231" s="19">
        <v>0</v>
      </c>
      <c r="V231" s="18">
        <v>4</v>
      </c>
      <c r="W231" s="19">
        <v>28.571428571428569</v>
      </c>
      <c r="X231" s="19">
        <v>4</v>
      </c>
      <c r="Y231" s="19">
        <v>21.052631578947366</v>
      </c>
      <c r="Z231" s="19">
        <v>19.892473118279568</v>
      </c>
      <c r="AA231" s="19">
        <v>72.043010752688176</v>
      </c>
      <c r="AB231" s="18">
        <v>15</v>
      </c>
      <c r="AC231" s="19">
        <v>6.8181818181818175</v>
      </c>
      <c r="AD231" s="19">
        <v>78.787878787878782</v>
      </c>
      <c r="AE231" s="19">
        <v>67.46987951807229</v>
      </c>
      <c r="AF231" s="19">
        <v>74.074074074074076</v>
      </c>
      <c r="AG231" s="19">
        <v>75</v>
      </c>
      <c r="AH231" s="19">
        <v>21.428571428571427</v>
      </c>
      <c r="AI231" s="19">
        <v>41.904761904761905</v>
      </c>
      <c r="AJ231" s="3">
        <v>701.92307692307691</v>
      </c>
      <c r="AK231" s="6">
        <v>21</v>
      </c>
      <c r="AL231" s="6">
        <v>160</v>
      </c>
      <c r="AM231" s="6">
        <v>5</v>
      </c>
      <c r="AN231" s="6">
        <v>75</v>
      </c>
      <c r="AO231" s="6">
        <v>0</v>
      </c>
      <c r="AP231" s="6">
        <v>3</v>
      </c>
      <c r="AQ231" s="6">
        <v>57</v>
      </c>
      <c r="AR231" s="6">
        <v>50</v>
      </c>
      <c r="AS231" s="6">
        <v>15.015015015015015</v>
      </c>
      <c r="AT231" s="119">
        <v>0</v>
      </c>
      <c r="AU231" s="119">
        <v>0</v>
      </c>
      <c r="AV231" s="119">
        <v>0</v>
      </c>
      <c r="AW231" s="119">
        <v>0</v>
      </c>
      <c r="AX231" s="119">
        <v>0</v>
      </c>
      <c r="AY231" s="6">
        <v>42.592592592592595</v>
      </c>
      <c r="AZ231" s="6">
        <v>3</v>
      </c>
      <c r="BA231" s="6">
        <v>1.6216216216216217</v>
      </c>
      <c r="BB231" s="6">
        <v>3</v>
      </c>
      <c r="BC231" s="6">
        <v>19</v>
      </c>
      <c r="BD231" s="6">
        <v>5.7575757575757578</v>
      </c>
      <c r="BE231" s="6">
        <v>0</v>
      </c>
      <c r="BF231" s="6">
        <v>0</v>
      </c>
      <c r="BG231" s="6">
        <v>9</v>
      </c>
      <c r="BH231" s="6">
        <v>3.214285714285714</v>
      </c>
      <c r="BI231" s="6">
        <v>8</v>
      </c>
      <c r="BJ231" s="6">
        <v>26.666666666666668</v>
      </c>
      <c r="BK231" s="6">
        <v>261</v>
      </c>
    </row>
    <row r="232" spans="1:63" x14ac:dyDescent="0.35">
      <c r="A232" s="27">
        <v>226</v>
      </c>
      <c r="C232" s="17" t="s">
        <v>12</v>
      </c>
      <c r="D232" s="15">
        <v>422</v>
      </c>
      <c r="E232" s="18">
        <v>0</v>
      </c>
      <c r="F232" s="18">
        <v>14</v>
      </c>
      <c r="G232" s="18">
        <v>25</v>
      </c>
      <c r="H232" s="18">
        <v>367</v>
      </c>
      <c r="I232" s="18">
        <v>16</v>
      </c>
      <c r="J232" s="19">
        <v>41.469194312796212</v>
      </c>
      <c r="K232" s="19">
        <v>29</v>
      </c>
      <c r="L232" s="19">
        <v>9.3548387096774199</v>
      </c>
      <c r="M232" s="18">
        <v>0</v>
      </c>
      <c r="N232" s="19">
        <v>0</v>
      </c>
      <c r="O232" s="19">
        <v>24</v>
      </c>
      <c r="P232" s="19">
        <v>87.5</v>
      </c>
      <c r="Q232" s="19">
        <v>46.688741721854306</v>
      </c>
      <c r="R232" s="18">
        <v>3</v>
      </c>
      <c r="S232" s="19">
        <v>18.75</v>
      </c>
      <c r="T232" s="18">
        <v>3</v>
      </c>
      <c r="U232" s="19">
        <v>20</v>
      </c>
      <c r="V232" s="18">
        <v>0</v>
      </c>
      <c r="W232" s="19">
        <v>0</v>
      </c>
      <c r="X232" s="18">
        <v>3</v>
      </c>
      <c r="Y232" s="19">
        <v>20</v>
      </c>
      <c r="Z232" s="19">
        <v>21.843003412969285</v>
      </c>
      <c r="AA232" s="19">
        <v>55.631399317406135</v>
      </c>
      <c r="AB232" s="18">
        <v>32</v>
      </c>
      <c r="AC232" s="19">
        <v>12.030075187969924</v>
      </c>
      <c r="AD232" s="19">
        <v>71.634615384615387</v>
      </c>
      <c r="AE232" s="19">
        <v>53.333333333333336</v>
      </c>
      <c r="AF232" s="19">
        <v>60.869565217391312</v>
      </c>
      <c r="AG232" s="19">
        <v>63.696369636963702</v>
      </c>
      <c r="AH232" s="19">
        <v>30.567685589519648</v>
      </c>
      <c r="AI232" s="19">
        <v>45.414847161572055</v>
      </c>
      <c r="AJ232" s="3">
        <v>645.16129032258061</v>
      </c>
      <c r="AK232" s="6">
        <v>0</v>
      </c>
      <c r="AL232" s="6">
        <v>64</v>
      </c>
      <c r="AM232" s="6">
        <v>0</v>
      </c>
      <c r="AN232" s="6">
        <v>102</v>
      </c>
      <c r="AO232" s="6">
        <v>0</v>
      </c>
      <c r="AP232" s="6">
        <v>23</v>
      </c>
      <c r="AQ232" s="6">
        <v>185</v>
      </c>
      <c r="AR232" s="6">
        <v>55</v>
      </c>
      <c r="AS232" s="6">
        <v>13.033175355450238</v>
      </c>
      <c r="AT232" s="119">
        <v>0</v>
      </c>
      <c r="AU232" s="119">
        <v>0</v>
      </c>
      <c r="AV232" s="119">
        <v>0</v>
      </c>
      <c r="AW232" s="119">
        <v>0</v>
      </c>
      <c r="AX232" s="119">
        <v>0</v>
      </c>
      <c r="AY232" s="6">
        <v>73.657289002557548</v>
      </c>
      <c r="AZ232" s="6">
        <v>10</v>
      </c>
      <c r="BA232" s="6">
        <v>3.4013605442176873</v>
      </c>
      <c r="BB232" s="6">
        <v>5</v>
      </c>
      <c r="BC232" s="6">
        <v>54</v>
      </c>
      <c r="BD232" s="6">
        <v>13.043478260869565</v>
      </c>
      <c r="BE232" s="6">
        <v>0</v>
      </c>
      <c r="BF232" s="6">
        <v>0</v>
      </c>
      <c r="BG232" s="6">
        <v>52</v>
      </c>
      <c r="BH232" s="6">
        <v>13.197969543147209</v>
      </c>
      <c r="BI232" s="6">
        <v>3</v>
      </c>
      <c r="BJ232" s="6">
        <v>30</v>
      </c>
      <c r="BK232" s="6">
        <v>367</v>
      </c>
    </row>
    <row r="233" spans="1:63" x14ac:dyDescent="0.35">
      <c r="A233" s="27">
        <v>227</v>
      </c>
      <c r="C233" s="17" t="s">
        <v>13</v>
      </c>
      <c r="D233" s="15">
        <v>219</v>
      </c>
      <c r="E233" s="18">
        <v>0</v>
      </c>
      <c r="F233" s="18">
        <v>10</v>
      </c>
      <c r="G233" s="18">
        <v>18</v>
      </c>
      <c r="H233" s="18">
        <v>166</v>
      </c>
      <c r="I233" s="18">
        <v>23</v>
      </c>
      <c r="J233" s="19">
        <v>50.228310502283101</v>
      </c>
      <c r="K233" s="19">
        <v>10</v>
      </c>
      <c r="L233" s="19">
        <v>10.869565217391305</v>
      </c>
      <c r="M233" s="18">
        <v>5</v>
      </c>
      <c r="N233" s="19">
        <v>55.555555555555557</v>
      </c>
      <c r="O233" s="19">
        <v>18</v>
      </c>
      <c r="P233" s="19">
        <v>100</v>
      </c>
      <c r="Q233" s="19">
        <v>46.540880503144656</v>
      </c>
      <c r="R233" s="18">
        <v>0</v>
      </c>
      <c r="S233" s="19">
        <v>0</v>
      </c>
      <c r="T233" s="18">
        <v>0</v>
      </c>
      <c r="U233" s="19">
        <v>0</v>
      </c>
      <c r="V233" s="18">
        <v>0</v>
      </c>
      <c r="W233" s="19">
        <v>0</v>
      </c>
      <c r="X233" s="18">
        <v>0</v>
      </c>
      <c r="Y233" s="19">
        <v>0</v>
      </c>
      <c r="Z233" s="19">
        <v>22.5</v>
      </c>
      <c r="AA233" s="19">
        <v>31.25</v>
      </c>
      <c r="AB233" s="18">
        <v>14</v>
      </c>
      <c r="AC233" s="19">
        <v>15.053763440860216</v>
      </c>
      <c r="AD233" s="19">
        <v>44.444444444444443</v>
      </c>
      <c r="AE233" s="19">
        <v>40</v>
      </c>
      <c r="AF233" s="19">
        <v>0</v>
      </c>
      <c r="AG233" s="19">
        <v>43.589743589743591</v>
      </c>
      <c r="AH233" s="19">
        <v>40.789473684210527</v>
      </c>
      <c r="AI233" s="19">
        <v>35.526315789473685</v>
      </c>
      <c r="AJ233" s="3">
        <v>345.83333333333331</v>
      </c>
      <c r="AK233" s="6">
        <v>0</v>
      </c>
      <c r="AL233" s="6">
        <v>97</v>
      </c>
      <c r="AM233" s="6">
        <v>0</v>
      </c>
      <c r="AN233" s="6">
        <v>98</v>
      </c>
      <c r="AO233" s="6">
        <v>0</v>
      </c>
      <c r="AP233" s="6">
        <v>0</v>
      </c>
      <c r="AQ233" s="6">
        <v>10</v>
      </c>
      <c r="AR233" s="6">
        <v>16</v>
      </c>
      <c r="AS233" s="6">
        <v>7.3059360730593603</v>
      </c>
      <c r="AT233" s="119">
        <v>0</v>
      </c>
      <c r="AU233" s="119">
        <v>0</v>
      </c>
      <c r="AV233" s="119">
        <v>0</v>
      </c>
      <c r="AW233" s="119">
        <v>0</v>
      </c>
      <c r="AX233" s="119">
        <v>0</v>
      </c>
      <c r="AY233" s="6">
        <v>68.780487804878049</v>
      </c>
      <c r="AZ233" s="6">
        <v>3</v>
      </c>
      <c r="BA233" s="6">
        <v>3.5714285714285712</v>
      </c>
      <c r="BB233" s="6">
        <v>7</v>
      </c>
      <c r="BC233" s="6">
        <v>52</v>
      </c>
      <c r="BD233" s="6">
        <v>23.636363636363637</v>
      </c>
      <c r="BE233" s="6">
        <v>0</v>
      </c>
      <c r="BF233" s="6">
        <v>0</v>
      </c>
      <c r="BG233" s="6">
        <v>32</v>
      </c>
      <c r="BH233" s="6">
        <v>17.20430107526882</v>
      </c>
      <c r="BI233" s="6">
        <v>15</v>
      </c>
      <c r="BJ233" s="6">
        <v>62.5</v>
      </c>
      <c r="BK233" s="6">
        <v>166</v>
      </c>
    </row>
    <row r="234" spans="1:63" x14ac:dyDescent="0.35">
      <c r="A234" s="27">
        <v>228</v>
      </c>
      <c r="C234" s="17" t="s">
        <v>4</v>
      </c>
      <c r="D234" s="15">
        <v>5220</v>
      </c>
      <c r="E234" s="18">
        <v>9</v>
      </c>
      <c r="F234" s="18">
        <v>15</v>
      </c>
      <c r="G234" s="18">
        <v>19</v>
      </c>
      <c r="H234" s="18">
        <v>1006</v>
      </c>
      <c r="I234" s="18">
        <v>4181</v>
      </c>
      <c r="J234" s="19">
        <v>54.923371647509576</v>
      </c>
      <c r="K234" s="19">
        <v>11</v>
      </c>
      <c r="L234" s="19">
        <v>2.9810298102981028</v>
      </c>
      <c r="M234" s="18">
        <v>0</v>
      </c>
      <c r="N234" s="19">
        <v>0</v>
      </c>
      <c r="O234" s="19">
        <v>385</v>
      </c>
      <c r="P234" s="19">
        <v>81.038961038961048</v>
      </c>
      <c r="Q234" s="19">
        <v>45.384615384615387</v>
      </c>
      <c r="R234" s="18">
        <v>0</v>
      </c>
      <c r="S234" s="19">
        <v>0</v>
      </c>
      <c r="T234" s="18">
        <v>0</v>
      </c>
      <c r="U234" s="19">
        <v>0</v>
      </c>
      <c r="V234" s="18">
        <v>0</v>
      </c>
      <c r="W234" s="19">
        <v>0</v>
      </c>
      <c r="X234" s="18">
        <v>0</v>
      </c>
      <c r="Y234" s="19">
        <v>0</v>
      </c>
      <c r="Z234" s="19">
        <v>42.521994134897362</v>
      </c>
      <c r="AA234" s="19">
        <v>41.642228739002931</v>
      </c>
      <c r="AB234" s="18">
        <v>32</v>
      </c>
      <c r="AC234" s="19">
        <v>4.2105263157894735</v>
      </c>
      <c r="AD234" s="19">
        <v>80.036630036630044</v>
      </c>
      <c r="AE234" s="19">
        <v>62.837837837837839</v>
      </c>
      <c r="AF234" s="19">
        <v>90.740740740740748</v>
      </c>
      <c r="AG234" s="19">
        <v>70.925110132158579</v>
      </c>
      <c r="AH234" s="19">
        <v>36.414565826330531</v>
      </c>
      <c r="AI234" s="19">
        <v>32.49299719887955</v>
      </c>
      <c r="AJ234" s="3">
        <v>239.85081374321879</v>
      </c>
      <c r="AK234" s="6">
        <v>8</v>
      </c>
      <c r="AL234" s="6">
        <v>4690</v>
      </c>
      <c r="AM234" s="6">
        <v>3</v>
      </c>
      <c r="AN234" s="6">
        <v>10</v>
      </c>
      <c r="AO234" s="6">
        <v>0</v>
      </c>
      <c r="AP234" s="6">
        <v>7</v>
      </c>
      <c r="AQ234" s="6">
        <v>409</v>
      </c>
      <c r="AR234" s="6">
        <v>68</v>
      </c>
      <c r="AS234" s="6">
        <v>1.3026819923371646</v>
      </c>
      <c r="AT234" s="119">
        <v>0</v>
      </c>
      <c r="AU234" s="119">
        <v>0</v>
      </c>
      <c r="AV234" s="119">
        <v>0</v>
      </c>
      <c r="AW234" s="119">
        <v>0</v>
      </c>
      <c r="AX234" s="119">
        <v>0</v>
      </c>
      <c r="AY234" s="6">
        <v>9.6674876847290641</v>
      </c>
      <c r="AZ234" s="6">
        <v>4</v>
      </c>
      <c r="BA234" s="6">
        <v>1.1494252873563218</v>
      </c>
      <c r="BB234" s="6">
        <v>1173</v>
      </c>
      <c r="BC234" s="6">
        <v>1340</v>
      </c>
      <c r="BD234" s="6">
        <v>25.999223903764069</v>
      </c>
      <c r="BE234" s="6">
        <v>0</v>
      </c>
      <c r="BF234" s="6">
        <v>0</v>
      </c>
      <c r="BG234" s="6">
        <v>20</v>
      </c>
      <c r="BH234" s="6">
        <v>1.9723865877712032</v>
      </c>
      <c r="BI234" s="6">
        <v>1315</v>
      </c>
      <c r="BJ234" s="6">
        <v>31.886517943743936</v>
      </c>
      <c r="BK234" s="6">
        <v>1006</v>
      </c>
    </row>
    <row r="235" spans="1:63" x14ac:dyDescent="0.35">
      <c r="A235" s="27">
        <v>229</v>
      </c>
      <c r="C235" s="17" t="s">
        <v>274</v>
      </c>
      <c r="D235" s="15">
        <v>202</v>
      </c>
      <c r="E235" s="18">
        <v>0</v>
      </c>
      <c r="F235" s="18">
        <v>3</v>
      </c>
      <c r="G235" s="18">
        <v>13</v>
      </c>
      <c r="H235" s="18">
        <v>169</v>
      </c>
      <c r="I235" s="18">
        <v>10</v>
      </c>
      <c r="J235" s="19">
        <v>61.881188118811878</v>
      </c>
      <c r="K235" s="19">
        <v>11</v>
      </c>
      <c r="L235" s="19">
        <v>7.2368421052631584</v>
      </c>
      <c r="M235" s="18">
        <v>0</v>
      </c>
      <c r="N235" s="19">
        <v>0</v>
      </c>
      <c r="O235" s="19">
        <v>10</v>
      </c>
      <c r="P235" s="19">
        <v>100</v>
      </c>
      <c r="Q235" s="19">
        <v>49.45945945945946</v>
      </c>
      <c r="R235" s="18">
        <v>0</v>
      </c>
      <c r="S235" s="19">
        <v>0</v>
      </c>
      <c r="T235" s="18">
        <v>0</v>
      </c>
      <c r="U235" s="19">
        <v>0</v>
      </c>
      <c r="V235" s="18">
        <v>0</v>
      </c>
      <c r="W235" s="19">
        <v>0</v>
      </c>
      <c r="X235" s="18">
        <v>0</v>
      </c>
      <c r="Y235" s="19">
        <v>0</v>
      </c>
      <c r="Z235" s="19">
        <v>26.771653543307089</v>
      </c>
      <c r="AA235" s="19">
        <v>59.055118110236215</v>
      </c>
      <c r="AB235" s="18">
        <v>0</v>
      </c>
      <c r="AC235" s="19">
        <v>0</v>
      </c>
      <c r="AD235" s="19">
        <v>87.037037037037038</v>
      </c>
      <c r="AE235" s="19">
        <v>78.378378378378372</v>
      </c>
      <c r="AF235" s="19">
        <v>81.818181818181827</v>
      </c>
      <c r="AG235" s="19">
        <v>77.027027027027032</v>
      </c>
      <c r="AH235" s="19">
        <v>30.405405405405407</v>
      </c>
      <c r="AI235" s="19">
        <v>44.594594594594597</v>
      </c>
      <c r="AJ235" s="3">
        <v>639.28571428571422</v>
      </c>
      <c r="AK235" s="6">
        <v>6</v>
      </c>
      <c r="AL235" s="6">
        <v>67</v>
      </c>
      <c r="AM235" s="6">
        <v>0</v>
      </c>
      <c r="AN235" s="6">
        <v>0</v>
      </c>
      <c r="AO235" s="6">
        <v>0</v>
      </c>
      <c r="AP235" s="6">
        <v>0</v>
      </c>
      <c r="AQ235" s="6">
        <v>121</v>
      </c>
      <c r="AR235" s="6">
        <v>27</v>
      </c>
      <c r="AS235" s="6">
        <v>13.366336633663368</v>
      </c>
      <c r="AT235" s="119">
        <v>0</v>
      </c>
      <c r="AU235" s="119">
        <v>0</v>
      </c>
      <c r="AV235" s="119">
        <v>0</v>
      </c>
      <c r="AW235" s="119">
        <v>0</v>
      </c>
      <c r="AX235" s="119">
        <v>0</v>
      </c>
      <c r="AY235" s="6">
        <v>54.404145077720209</v>
      </c>
      <c r="AZ235" s="6">
        <v>0</v>
      </c>
      <c r="BA235" s="6">
        <v>0</v>
      </c>
      <c r="BB235" s="6">
        <v>0</v>
      </c>
      <c r="BC235" s="6">
        <v>20</v>
      </c>
      <c r="BD235" s="6">
        <v>10</v>
      </c>
      <c r="BE235" s="6">
        <v>0</v>
      </c>
      <c r="BF235" s="6">
        <v>0</v>
      </c>
      <c r="BG235" s="6">
        <v>14</v>
      </c>
      <c r="BH235" s="6">
        <v>7.6502732240437163</v>
      </c>
      <c r="BI235" s="6">
        <v>5</v>
      </c>
      <c r="BJ235" s="6">
        <v>33.333333333333329</v>
      </c>
      <c r="BK235" s="6">
        <v>169</v>
      </c>
    </row>
    <row r="236" spans="1:63" x14ac:dyDescent="0.35">
      <c r="A236" s="27">
        <v>230</v>
      </c>
      <c r="C236" s="17" t="s">
        <v>15</v>
      </c>
      <c r="D236" s="15">
        <v>1166</v>
      </c>
      <c r="E236" s="18">
        <v>3</v>
      </c>
      <c r="F236" s="18">
        <v>10</v>
      </c>
      <c r="G236" s="18">
        <v>15</v>
      </c>
      <c r="H236" s="18">
        <v>681</v>
      </c>
      <c r="I236" s="18">
        <v>458</v>
      </c>
      <c r="J236" s="19">
        <v>51.801029159519729</v>
      </c>
      <c r="K236" s="19">
        <v>21</v>
      </c>
      <c r="L236" s="19">
        <v>12.209302325581394</v>
      </c>
      <c r="M236" s="18">
        <v>0</v>
      </c>
      <c r="N236" s="19">
        <v>0</v>
      </c>
      <c r="O236" s="19">
        <v>112</v>
      </c>
      <c r="P236" s="19">
        <v>88.392857142857139</v>
      </c>
      <c r="Q236" s="19">
        <v>14.615384615384617</v>
      </c>
      <c r="R236" s="18">
        <v>0</v>
      </c>
      <c r="S236" s="19">
        <v>0</v>
      </c>
      <c r="T236" s="18">
        <v>4</v>
      </c>
      <c r="U236" s="19">
        <v>100</v>
      </c>
      <c r="V236" s="18">
        <v>0</v>
      </c>
      <c r="W236" s="19">
        <v>0</v>
      </c>
      <c r="X236" s="19">
        <v>4</v>
      </c>
      <c r="Y236" s="19">
        <v>50</v>
      </c>
      <c r="Z236" s="19">
        <v>30.37974683544304</v>
      </c>
      <c r="AA236" s="19">
        <v>32.278481012658226</v>
      </c>
      <c r="AB236" s="18">
        <v>25</v>
      </c>
      <c r="AC236" s="19">
        <v>7.0621468926553677</v>
      </c>
      <c r="AD236" s="19">
        <v>64.110429447852752</v>
      </c>
      <c r="AE236" s="19">
        <v>33.521126760563376</v>
      </c>
      <c r="AF236" s="19">
        <v>53.125</v>
      </c>
      <c r="AG236" s="19">
        <v>48.012718600953896</v>
      </c>
      <c r="AH236" s="19">
        <v>33.544303797468359</v>
      </c>
      <c r="AI236" s="19">
        <v>38.924050632911396</v>
      </c>
      <c r="AJ236" s="3">
        <v>277.81065088757396</v>
      </c>
      <c r="AK236" s="6">
        <v>0</v>
      </c>
      <c r="AL236" s="6">
        <v>681</v>
      </c>
      <c r="AM236" s="6">
        <v>0</v>
      </c>
      <c r="AN236" s="6">
        <v>401</v>
      </c>
      <c r="AO236" s="6">
        <v>0</v>
      </c>
      <c r="AP236" s="6">
        <v>10</v>
      </c>
      <c r="AQ236" s="6">
        <v>49</v>
      </c>
      <c r="AR236" s="6">
        <v>47</v>
      </c>
      <c r="AS236" s="6">
        <v>4.0308747855917666</v>
      </c>
      <c r="AT236" s="119">
        <v>0</v>
      </c>
      <c r="AU236" s="119">
        <v>0</v>
      </c>
      <c r="AV236" s="119">
        <v>0</v>
      </c>
      <c r="AW236" s="119">
        <v>0</v>
      </c>
      <c r="AX236" s="119">
        <v>0</v>
      </c>
      <c r="AY236" s="6">
        <v>22.272317403065824</v>
      </c>
      <c r="AZ236" s="6">
        <v>5</v>
      </c>
      <c r="BA236" s="6">
        <v>3.1055900621118013</v>
      </c>
      <c r="BB236" s="6">
        <v>72</v>
      </c>
      <c r="BC236" s="6">
        <v>237</v>
      </c>
      <c r="BD236" s="6">
        <v>20.484010371650822</v>
      </c>
      <c r="BE236" s="6">
        <v>0</v>
      </c>
      <c r="BF236" s="6">
        <v>0</v>
      </c>
      <c r="BG236" s="6">
        <v>81</v>
      </c>
      <c r="BH236" s="6">
        <v>11.621233859397417</v>
      </c>
      <c r="BI236" s="6">
        <v>160</v>
      </c>
      <c r="BJ236" s="6">
        <v>35.164835164835168</v>
      </c>
      <c r="BK236" s="6">
        <v>681</v>
      </c>
    </row>
    <row r="237" spans="1:63" x14ac:dyDescent="0.35">
      <c r="A237" s="27">
        <v>231</v>
      </c>
      <c r="C237" s="17" t="s">
        <v>134</v>
      </c>
      <c r="D237" s="15">
        <v>1010</v>
      </c>
      <c r="E237" s="18">
        <v>10</v>
      </c>
      <c r="F237" s="18">
        <v>23</v>
      </c>
      <c r="G237" s="18">
        <v>67</v>
      </c>
      <c r="H237" s="18">
        <v>778</v>
      </c>
      <c r="I237" s="18">
        <v>143</v>
      </c>
      <c r="J237" s="19">
        <v>55.742574257425744</v>
      </c>
      <c r="K237" s="19">
        <v>26</v>
      </c>
      <c r="L237" s="19">
        <v>4.4673539518900345</v>
      </c>
      <c r="M237" s="18">
        <v>0</v>
      </c>
      <c r="N237" s="19">
        <v>0</v>
      </c>
      <c r="O237" s="19">
        <v>39</v>
      </c>
      <c r="P237" s="19">
        <v>76.923076923076934</v>
      </c>
      <c r="Q237" s="19">
        <v>54.511278195488721</v>
      </c>
      <c r="R237" s="18">
        <v>11</v>
      </c>
      <c r="S237" s="19">
        <v>18.333333333333332</v>
      </c>
      <c r="T237" s="18">
        <v>0</v>
      </c>
      <c r="U237" s="19">
        <v>0</v>
      </c>
      <c r="V237" s="18">
        <v>0</v>
      </c>
      <c r="W237" s="19">
        <v>0</v>
      </c>
      <c r="X237" s="19">
        <v>0</v>
      </c>
      <c r="Y237" s="19">
        <v>0</v>
      </c>
      <c r="Z237" s="19">
        <v>30.463576158940398</v>
      </c>
      <c r="AA237" s="19">
        <v>47.019867549668874</v>
      </c>
      <c r="AB237" s="18">
        <v>20</v>
      </c>
      <c r="AC237" s="19">
        <v>5.3050397877984086</v>
      </c>
      <c r="AD237" s="19">
        <v>71.100917431192656</v>
      </c>
      <c r="AE237" s="19">
        <v>67.832167832167841</v>
      </c>
      <c r="AF237" s="19">
        <v>78.94736842105263</v>
      </c>
      <c r="AG237" s="19">
        <v>70.449678800856532</v>
      </c>
      <c r="AH237" s="19">
        <v>33.819241982507286</v>
      </c>
      <c r="AI237" s="19">
        <v>32.653061224489797</v>
      </c>
      <c r="AJ237" s="3">
        <v>830.50847457627117</v>
      </c>
      <c r="AK237" s="6">
        <v>245</v>
      </c>
      <c r="AL237" s="6">
        <v>261</v>
      </c>
      <c r="AM237" s="6">
        <v>53</v>
      </c>
      <c r="AN237" s="6">
        <v>47</v>
      </c>
      <c r="AO237" s="6">
        <v>0</v>
      </c>
      <c r="AP237" s="6">
        <v>18</v>
      </c>
      <c r="AQ237" s="6">
        <v>339</v>
      </c>
      <c r="AR237" s="6">
        <v>153</v>
      </c>
      <c r="AS237" s="6">
        <v>15.148514851485148</v>
      </c>
      <c r="AT237" s="119">
        <v>0</v>
      </c>
      <c r="AU237" s="119">
        <v>0</v>
      </c>
      <c r="AV237" s="119">
        <v>0</v>
      </c>
      <c r="AW237" s="119">
        <v>0</v>
      </c>
      <c r="AX237" s="119">
        <v>0</v>
      </c>
      <c r="AY237" s="6">
        <v>13.913824057450627</v>
      </c>
      <c r="AZ237" s="6">
        <v>0</v>
      </c>
      <c r="BA237" s="6">
        <v>0</v>
      </c>
      <c r="BB237" s="6">
        <v>34</v>
      </c>
      <c r="BC237" s="6">
        <v>107</v>
      </c>
      <c r="BD237" s="6">
        <v>10.667996011964108</v>
      </c>
      <c r="BE237" s="6">
        <v>12</v>
      </c>
      <c r="BF237" s="6">
        <v>16.43835616438356</v>
      </c>
      <c r="BG237" s="6">
        <v>96</v>
      </c>
      <c r="BH237" s="6">
        <v>11.36094674556213</v>
      </c>
      <c r="BI237" s="6">
        <v>9</v>
      </c>
      <c r="BJ237" s="6">
        <v>6.3380281690140841</v>
      </c>
      <c r="BK237" s="6">
        <v>778</v>
      </c>
    </row>
    <row r="238" spans="1:63" x14ac:dyDescent="0.35">
      <c r="A238" s="27">
        <v>232</v>
      </c>
      <c r="C238" s="17" t="s">
        <v>20</v>
      </c>
      <c r="D238" s="15">
        <v>168</v>
      </c>
      <c r="E238" s="18">
        <v>0</v>
      </c>
      <c r="F238" s="18">
        <v>0</v>
      </c>
      <c r="G238" s="18">
        <v>10</v>
      </c>
      <c r="H238" s="18">
        <v>120</v>
      </c>
      <c r="I238" s="18">
        <v>42</v>
      </c>
      <c r="J238" s="19">
        <v>60.119047619047613</v>
      </c>
      <c r="K238" s="19">
        <v>15</v>
      </c>
      <c r="L238" s="19">
        <v>18.518518518518519</v>
      </c>
      <c r="M238" s="18">
        <v>0</v>
      </c>
      <c r="N238" s="19">
        <v>0</v>
      </c>
      <c r="O238" s="19">
        <v>15</v>
      </c>
      <c r="P238" s="19">
        <v>73.333333333333329</v>
      </c>
      <c r="Q238" s="19">
        <v>52.80898876404494</v>
      </c>
      <c r="R238" s="18">
        <v>0</v>
      </c>
      <c r="S238" s="19">
        <v>0</v>
      </c>
      <c r="T238" s="18">
        <v>4</v>
      </c>
      <c r="U238" s="19">
        <v>16.666666666666664</v>
      </c>
      <c r="V238" s="18">
        <v>0</v>
      </c>
      <c r="W238" s="19">
        <v>0</v>
      </c>
      <c r="X238" s="18">
        <v>4</v>
      </c>
      <c r="Y238" s="19">
        <v>7.4074074074074066</v>
      </c>
      <c r="Z238" s="19">
        <v>15.789473684210526</v>
      </c>
      <c r="AA238" s="19">
        <v>65.977443609022558</v>
      </c>
      <c r="AB238" s="18">
        <v>39</v>
      </c>
      <c r="AC238" s="19">
        <v>5.7692307692307692</v>
      </c>
      <c r="AD238" s="19">
        <v>81.5625</v>
      </c>
      <c r="AE238" s="19">
        <v>75.681818181818187</v>
      </c>
      <c r="AF238" s="19">
        <v>69.642857142857139</v>
      </c>
      <c r="AG238" s="19">
        <v>80.12519561815337</v>
      </c>
      <c r="AH238" s="19">
        <v>20.70063694267516</v>
      </c>
      <c r="AI238" s="19">
        <v>54.617834394904463</v>
      </c>
      <c r="AJ238" s="3">
        <v>670.83333333333337</v>
      </c>
      <c r="AK238" s="6">
        <v>4</v>
      </c>
      <c r="AL238" s="6">
        <v>94</v>
      </c>
      <c r="AM238" s="6">
        <v>38</v>
      </c>
      <c r="AN238" s="6">
        <v>10</v>
      </c>
      <c r="AO238" s="6">
        <v>0</v>
      </c>
      <c r="AP238" s="6">
        <v>0</v>
      </c>
      <c r="AQ238" s="6">
        <v>24</v>
      </c>
      <c r="AR238" s="6">
        <v>17</v>
      </c>
      <c r="AS238" s="6">
        <v>10.119047619047619</v>
      </c>
      <c r="AT238" s="119">
        <v>0</v>
      </c>
      <c r="AU238" s="119">
        <v>0</v>
      </c>
      <c r="AV238" s="119">
        <v>0</v>
      </c>
      <c r="AW238" s="119">
        <v>0</v>
      </c>
      <c r="AX238" s="119">
        <v>0</v>
      </c>
      <c r="AY238" s="6">
        <v>38.883248730964468</v>
      </c>
      <c r="AZ238" s="6">
        <v>0</v>
      </c>
      <c r="BA238" s="6">
        <v>0</v>
      </c>
      <c r="BB238" s="6">
        <v>14</v>
      </c>
      <c r="BC238" s="6">
        <v>5</v>
      </c>
      <c r="BD238" s="6">
        <v>2.9069767441860463</v>
      </c>
      <c r="BE238" s="6">
        <v>0</v>
      </c>
      <c r="BF238" s="6">
        <v>0</v>
      </c>
      <c r="BG238" s="6">
        <v>0</v>
      </c>
      <c r="BH238" s="6">
        <v>0</v>
      </c>
      <c r="BI238" s="6">
        <v>5</v>
      </c>
      <c r="BJ238" s="6">
        <v>11.904761904761903</v>
      </c>
      <c r="BK238" s="6">
        <v>120</v>
      </c>
    </row>
    <row r="239" spans="1:63" x14ac:dyDescent="0.35">
      <c r="A239" s="27">
        <v>233</v>
      </c>
      <c r="C239" s="17" t="s">
        <v>29</v>
      </c>
      <c r="D239" s="15">
        <v>1153</v>
      </c>
      <c r="E239" s="18">
        <v>4</v>
      </c>
      <c r="F239" s="18">
        <v>7</v>
      </c>
      <c r="G239" s="18">
        <v>8</v>
      </c>
      <c r="H239" s="18">
        <v>506</v>
      </c>
      <c r="I239" s="18">
        <v>630</v>
      </c>
      <c r="J239" s="19">
        <v>53.94622723330442</v>
      </c>
      <c r="K239" s="19">
        <v>7</v>
      </c>
      <c r="L239" s="19">
        <v>4.6357615894039732</v>
      </c>
      <c r="M239" s="18">
        <v>0</v>
      </c>
      <c r="N239" s="19">
        <v>0</v>
      </c>
      <c r="O239" s="19">
        <v>78</v>
      </c>
      <c r="P239" s="19">
        <v>84.615384615384613</v>
      </c>
      <c r="Q239" s="19">
        <v>38.832487309644669</v>
      </c>
      <c r="R239" s="18">
        <v>0</v>
      </c>
      <c r="S239" s="19">
        <v>0</v>
      </c>
      <c r="T239" s="18">
        <v>0</v>
      </c>
      <c r="U239" s="19">
        <v>0</v>
      </c>
      <c r="V239" s="18">
        <v>0</v>
      </c>
      <c r="W239" s="19">
        <v>0</v>
      </c>
      <c r="X239" s="18">
        <v>0</v>
      </c>
      <c r="Y239" s="19">
        <v>0</v>
      </c>
      <c r="Z239" s="19">
        <v>28.767123287671232</v>
      </c>
      <c r="AA239" s="19">
        <v>64.38356164383562</v>
      </c>
      <c r="AB239" s="18">
        <v>4</v>
      </c>
      <c r="AC239" s="19">
        <v>3.7383177570093453</v>
      </c>
      <c r="AD239" s="19">
        <v>90.566037735849065</v>
      </c>
      <c r="AE239" s="19">
        <v>76.811594202898547</v>
      </c>
      <c r="AF239" s="19">
        <v>100</v>
      </c>
      <c r="AG239" s="19">
        <v>82.524271844660191</v>
      </c>
      <c r="AH239" s="19">
        <v>18.556701030927837</v>
      </c>
      <c r="AI239" s="19">
        <v>45.360824742268044</v>
      </c>
      <c r="AJ239" s="3">
        <v>297.05056179775283</v>
      </c>
      <c r="AK239" s="6">
        <v>0</v>
      </c>
      <c r="AL239" s="6">
        <v>971</v>
      </c>
      <c r="AM239" s="6">
        <v>0</v>
      </c>
      <c r="AN239" s="6">
        <v>108</v>
      </c>
      <c r="AO239" s="6">
        <v>0</v>
      </c>
      <c r="AP239" s="6">
        <v>0</v>
      </c>
      <c r="AQ239" s="6">
        <v>60</v>
      </c>
      <c r="AR239" s="6">
        <v>19</v>
      </c>
      <c r="AS239" s="6">
        <v>1.647875108412836</v>
      </c>
      <c r="AT239" s="119">
        <v>0</v>
      </c>
      <c r="AU239" s="119">
        <v>0</v>
      </c>
      <c r="AV239" s="119">
        <v>0</v>
      </c>
      <c r="AW239" s="119">
        <v>0</v>
      </c>
      <c r="AX239" s="119">
        <v>0</v>
      </c>
      <c r="AY239" s="6">
        <v>47.468354430379748</v>
      </c>
      <c r="AZ239" s="6">
        <v>0</v>
      </c>
      <c r="BA239" s="6">
        <v>0</v>
      </c>
      <c r="BB239" s="6">
        <v>132</v>
      </c>
      <c r="BC239" s="6">
        <v>292</v>
      </c>
      <c r="BD239" s="6">
        <v>25.54680664916885</v>
      </c>
      <c r="BE239" s="6">
        <v>0</v>
      </c>
      <c r="BF239" s="6">
        <v>0</v>
      </c>
      <c r="BG239" s="6">
        <v>43</v>
      </c>
      <c r="BH239" s="6">
        <v>8.3333333333333321</v>
      </c>
      <c r="BI239" s="6">
        <v>251</v>
      </c>
      <c r="BJ239" s="6">
        <v>40.614886731391586</v>
      </c>
      <c r="BK239" s="6">
        <v>506</v>
      </c>
    </row>
    <row r="240" spans="1:63" x14ac:dyDescent="0.35">
      <c r="A240" s="27">
        <v>234</v>
      </c>
      <c r="C240" s="17" t="s">
        <v>24</v>
      </c>
      <c r="D240" s="15">
        <v>405</v>
      </c>
      <c r="E240" s="18">
        <v>9</v>
      </c>
      <c r="F240" s="18">
        <v>38</v>
      </c>
      <c r="G240" s="18">
        <v>54</v>
      </c>
      <c r="H240" s="18">
        <v>306</v>
      </c>
      <c r="I240" s="18">
        <v>4</v>
      </c>
      <c r="J240" s="19">
        <v>34.320987654320987</v>
      </c>
      <c r="K240" s="19">
        <v>11</v>
      </c>
      <c r="L240" s="19">
        <v>3.8062283737024223</v>
      </c>
      <c r="M240" s="18">
        <v>0</v>
      </c>
      <c r="N240" s="19">
        <v>0</v>
      </c>
      <c r="O240" s="19">
        <v>15</v>
      </c>
      <c r="P240" s="19">
        <v>66.666666666666657</v>
      </c>
      <c r="Q240" s="19">
        <v>42.592592592592595</v>
      </c>
      <c r="R240" s="18">
        <v>0</v>
      </c>
      <c r="S240" s="19">
        <v>0</v>
      </c>
      <c r="T240" s="18">
        <v>0</v>
      </c>
      <c r="U240" s="19">
        <v>0</v>
      </c>
      <c r="V240" s="18">
        <v>0</v>
      </c>
      <c r="W240" s="19">
        <v>0</v>
      </c>
      <c r="X240" s="18">
        <v>0</v>
      </c>
      <c r="Y240" s="19">
        <v>0</v>
      </c>
      <c r="Z240" s="19">
        <v>9.1954022988505741</v>
      </c>
      <c r="AA240" s="19">
        <v>78.544061302681996</v>
      </c>
      <c r="AB240" s="18">
        <v>25</v>
      </c>
      <c r="AC240" s="19">
        <v>9.433962264150944</v>
      </c>
      <c r="AD240" s="19">
        <v>85.492227979274617</v>
      </c>
      <c r="AE240" s="19">
        <v>40.952380952380949</v>
      </c>
      <c r="AF240" s="19">
        <v>67.81609195402298</v>
      </c>
      <c r="AG240" s="19">
        <v>71.627906976744185</v>
      </c>
      <c r="AH240" s="19">
        <v>35.319148936170215</v>
      </c>
      <c r="AI240" s="19">
        <v>37.446808510638299</v>
      </c>
      <c r="AJ240" s="3">
        <v>635</v>
      </c>
      <c r="AK240" s="6">
        <v>0</v>
      </c>
      <c r="AL240" s="6">
        <v>6</v>
      </c>
      <c r="AM240" s="6">
        <v>0</v>
      </c>
      <c r="AN240" s="6">
        <v>369</v>
      </c>
      <c r="AO240" s="6">
        <v>0</v>
      </c>
      <c r="AP240" s="6">
        <v>0</v>
      </c>
      <c r="AQ240" s="6">
        <v>20</v>
      </c>
      <c r="AR240" s="6">
        <v>139</v>
      </c>
      <c r="AS240" s="6">
        <v>34.320987654320987</v>
      </c>
      <c r="AT240" s="119">
        <v>0</v>
      </c>
      <c r="AU240" s="119">
        <v>0</v>
      </c>
      <c r="AV240" s="119">
        <v>0</v>
      </c>
      <c r="AW240" s="119">
        <v>0</v>
      </c>
      <c r="AX240" s="119">
        <v>0</v>
      </c>
      <c r="AY240" s="6">
        <v>82.841823056300271</v>
      </c>
      <c r="AZ240" s="6">
        <v>0</v>
      </c>
      <c r="BA240" s="6">
        <v>0</v>
      </c>
      <c r="BB240" s="6">
        <v>0</v>
      </c>
      <c r="BC240" s="6">
        <v>16</v>
      </c>
      <c r="BD240" s="6">
        <v>3.9603960396039604</v>
      </c>
      <c r="BE240" s="6">
        <v>0</v>
      </c>
      <c r="BF240" s="6">
        <v>0</v>
      </c>
      <c r="BG240" s="6">
        <v>8</v>
      </c>
      <c r="BH240" s="6">
        <v>2.2222222222222223</v>
      </c>
      <c r="BI240" s="6">
        <v>0</v>
      </c>
      <c r="BJ240" s="6">
        <v>0</v>
      </c>
      <c r="BK240" s="6">
        <v>306</v>
      </c>
    </row>
    <row r="241" spans="1:63" x14ac:dyDescent="0.35">
      <c r="A241" s="27">
        <v>235</v>
      </c>
      <c r="C241" s="17" t="s">
        <v>21</v>
      </c>
      <c r="D241" s="15">
        <v>1075</v>
      </c>
      <c r="E241" s="18">
        <v>17</v>
      </c>
      <c r="F241" s="18">
        <v>55</v>
      </c>
      <c r="G241" s="18">
        <v>83</v>
      </c>
      <c r="H241" s="18">
        <v>805</v>
      </c>
      <c r="I241" s="18">
        <v>130</v>
      </c>
      <c r="J241" s="19">
        <v>63.162790697674417</v>
      </c>
      <c r="K241" s="19">
        <v>35</v>
      </c>
      <c r="L241" s="19">
        <v>6.1511423550087869</v>
      </c>
      <c r="M241" s="18">
        <v>0</v>
      </c>
      <c r="N241" s="19">
        <v>0</v>
      </c>
      <c r="O241" s="19">
        <v>54</v>
      </c>
      <c r="P241" s="19">
        <v>92.592592592592595</v>
      </c>
      <c r="Q241" s="19">
        <v>34.234234234234236</v>
      </c>
      <c r="R241" s="18">
        <v>0</v>
      </c>
      <c r="S241" s="19">
        <v>0</v>
      </c>
      <c r="T241" s="18">
        <v>3</v>
      </c>
      <c r="U241" s="19">
        <v>11.111111111111111</v>
      </c>
      <c r="V241" s="18">
        <v>3</v>
      </c>
      <c r="W241" s="19">
        <v>9.375</v>
      </c>
      <c r="X241" s="18">
        <v>6</v>
      </c>
      <c r="Y241" s="19">
        <v>11.111111111111111</v>
      </c>
      <c r="Z241" s="19">
        <v>20.809248554913296</v>
      </c>
      <c r="AA241" s="19">
        <v>65.317919075144502</v>
      </c>
      <c r="AB241" s="18">
        <v>37</v>
      </c>
      <c r="AC241" s="19">
        <v>5.1966292134831464</v>
      </c>
      <c r="AD241" s="19">
        <v>85.815602836879435</v>
      </c>
      <c r="AE241" s="19">
        <v>76.181102362204726</v>
      </c>
      <c r="AF241" s="19">
        <v>75.252525252525245</v>
      </c>
      <c r="AG241" s="19">
        <v>81.122448979591837</v>
      </c>
      <c r="AH241" s="19">
        <v>26.09351432880845</v>
      </c>
      <c r="AI241" s="19">
        <v>40.120663650075414</v>
      </c>
      <c r="AJ241" s="3">
        <v>703.66972477064223</v>
      </c>
      <c r="AK241" s="6">
        <v>5</v>
      </c>
      <c r="AL241" s="6">
        <v>936</v>
      </c>
      <c r="AM241" s="6">
        <v>0</v>
      </c>
      <c r="AN241" s="6">
        <v>4</v>
      </c>
      <c r="AO241" s="6">
        <v>0</v>
      </c>
      <c r="AP241" s="6">
        <v>0</v>
      </c>
      <c r="AQ241" s="6">
        <v>108</v>
      </c>
      <c r="AR241" s="6">
        <v>267</v>
      </c>
      <c r="AS241" s="6">
        <v>24.837209302325579</v>
      </c>
      <c r="AT241" s="119">
        <v>0</v>
      </c>
      <c r="AU241" s="119">
        <v>0</v>
      </c>
      <c r="AV241" s="119">
        <v>0</v>
      </c>
      <c r="AW241" s="119">
        <v>0</v>
      </c>
      <c r="AX241" s="119">
        <v>0</v>
      </c>
      <c r="AY241" s="6">
        <v>63.907603464870064</v>
      </c>
      <c r="AZ241" s="6">
        <v>0</v>
      </c>
      <c r="BA241" s="6">
        <v>0</v>
      </c>
      <c r="BB241" s="6">
        <v>27</v>
      </c>
      <c r="BC241" s="6">
        <v>23</v>
      </c>
      <c r="BD241" s="6">
        <v>2.1475256769374416</v>
      </c>
      <c r="BE241" s="6">
        <v>0</v>
      </c>
      <c r="BF241" s="6">
        <v>0</v>
      </c>
      <c r="BG241" s="6">
        <v>9</v>
      </c>
      <c r="BH241" s="6">
        <v>1.0238907849829351</v>
      </c>
      <c r="BI241" s="6">
        <v>9</v>
      </c>
      <c r="BJ241" s="6">
        <v>6.7669172932330826</v>
      </c>
      <c r="BK241" s="6">
        <v>805</v>
      </c>
    </row>
    <row r="242" spans="1:63" x14ac:dyDescent="0.35">
      <c r="A242" s="27">
        <v>236</v>
      </c>
      <c r="C242" s="17" t="s">
        <v>9</v>
      </c>
      <c r="D242" s="15">
        <v>203</v>
      </c>
      <c r="E242" s="18">
        <v>0</v>
      </c>
      <c r="F242" s="18">
        <v>0</v>
      </c>
      <c r="G242" s="18">
        <v>0</v>
      </c>
      <c r="H242" s="18">
        <v>128</v>
      </c>
      <c r="I242" s="18">
        <v>75</v>
      </c>
      <c r="J242" s="19">
        <v>64.039408866995075</v>
      </c>
      <c r="K242" s="19">
        <v>9</v>
      </c>
      <c r="L242" s="19">
        <v>12.162162162162163</v>
      </c>
      <c r="M242" s="18">
        <v>0</v>
      </c>
      <c r="N242" s="19">
        <v>0</v>
      </c>
      <c r="O242" s="19">
        <v>12</v>
      </c>
      <c r="P242" s="19">
        <v>100</v>
      </c>
      <c r="Q242" s="19">
        <v>15.32258064516129</v>
      </c>
      <c r="R242" s="18">
        <v>0</v>
      </c>
      <c r="S242" s="19">
        <v>0</v>
      </c>
      <c r="T242" s="18">
        <v>0</v>
      </c>
      <c r="U242" s="19">
        <v>0</v>
      </c>
      <c r="V242" s="18">
        <v>0</v>
      </c>
      <c r="W242" s="19">
        <v>0</v>
      </c>
      <c r="X242" s="18">
        <v>0</v>
      </c>
      <c r="Y242" s="19">
        <v>0</v>
      </c>
      <c r="Z242" s="19">
        <v>29.411764705882355</v>
      </c>
      <c r="AA242" s="19">
        <v>57.352941176470587</v>
      </c>
      <c r="AB242" s="18">
        <v>9</v>
      </c>
      <c r="AC242" s="19">
        <v>7.9646017699115044</v>
      </c>
      <c r="AD242" s="19">
        <v>70</v>
      </c>
      <c r="AE242" s="19">
        <v>85.526315789473685</v>
      </c>
      <c r="AF242" s="19">
        <v>100</v>
      </c>
      <c r="AG242" s="19">
        <v>78.991596638655466</v>
      </c>
      <c r="AH242" s="19">
        <v>15.384615384615385</v>
      </c>
      <c r="AI242" s="19">
        <v>49.038461538461533</v>
      </c>
      <c r="AJ242" s="3">
        <v>607.8125</v>
      </c>
      <c r="AK242" s="6">
        <v>0</v>
      </c>
      <c r="AL242" s="6">
        <v>110</v>
      </c>
      <c r="AM242" s="6">
        <v>0</v>
      </c>
      <c r="AN242" s="6">
        <v>0</v>
      </c>
      <c r="AO242" s="6">
        <v>0</v>
      </c>
      <c r="AP242" s="6">
        <v>0</v>
      </c>
      <c r="AQ242" s="6">
        <v>81</v>
      </c>
      <c r="AR242" s="6">
        <v>12</v>
      </c>
      <c r="AS242" s="6">
        <v>5.9113300492610836</v>
      </c>
      <c r="AT242" s="119">
        <v>0</v>
      </c>
      <c r="AU242" s="119">
        <v>0</v>
      </c>
      <c r="AV242" s="119">
        <v>0</v>
      </c>
      <c r="AW242" s="119">
        <v>0</v>
      </c>
      <c r="AX242" s="119">
        <v>0</v>
      </c>
      <c r="AY242" s="6">
        <v>30</v>
      </c>
      <c r="AZ242" s="6">
        <v>8</v>
      </c>
      <c r="BA242" s="6">
        <v>10.95890410958904</v>
      </c>
      <c r="BB242" s="6">
        <v>18</v>
      </c>
      <c r="BC242" s="6">
        <v>15</v>
      </c>
      <c r="BD242" s="6">
        <v>7.3170731707317067</v>
      </c>
      <c r="BE242" s="6">
        <v>0</v>
      </c>
      <c r="BF242" s="6">
        <v>0</v>
      </c>
      <c r="BG242" s="6">
        <v>0</v>
      </c>
      <c r="BH242" s="6">
        <v>0</v>
      </c>
      <c r="BI242" s="6">
        <v>14</v>
      </c>
      <c r="BJ242" s="6">
        <v>17.948717948717949</v>
      </c>
      <c r="BK242" s="6">
        <v>128</v>
      </c>
    </row>
    <row r="243" spans="1:63" x14ac:dyDescent="0.35">
      <c r="A243" s="27">
        <v>237</v>
      </c>
      <c r="C243" s="17" t="s">
        <v>3</v>
      </c>
      <c r="D243" s="15">
        <v>63</v>
      </c>
      <c r="E243" s="18">
        <v>0</v>
      </c>
      <c r="F243" s="18">
        <v>3</v>
      </c>
      <c r="G243" s="18">
        <v>6</v>
      </c>
      <c r="H243" s="18">
        <v>40</v>
      </c>
      <c r="I243" s="18">
        <v>7</v>
      </c>
      <c r="J243" s="19">
        <v>49.206349206349202</v>
      </c>
      <c r="K243" s="19">
        <v>0</v>
      </c>
      <c r="L243" s="19">
        <v>0</v>
      </c>
      <c r="M243" s="18">
        <v>0</v>
      </c>
      <c r="N243" s="19">
        <v>0</v>
      </c>
      <c r="O243" s="19">
        <v>0</v>
      </c>
      <c r="P243" s="19">
        <v>0</v>
      </c>
      <c r="Q243" s="19">
        <v>26.315789473684209</v>
      </c>
      <c r="R243" s="18">
        <v>0</v>
      </c>
      <c r="S243" s="19">
        <v>0</v>
      </c>
      <c r="T243" s="18">
        <v>0</v>
      </c>
      <c r="U243" s="19">
        <v>0</v>
      </c>
      <c r="V243" s="18">
        <v>0</v>
      </c>
      <c r="W243" s="19">
        <v>0</v>
      </c>
      <c r="X243" s="18">
        <v>0</v>
      </c>
      <c r="Y243" s="19">
        <v>0</v>
      </c>
      <c r="Z243" s="19">
        <v>0</v>
      </c>
      <c r="AA243" s="19">
        <v>0</v>
      </c>
      <c r="AB243" s="18">
        <v>4</v>
      </c>
      <c r="AC243" s="19">
        <v>13.333333333333334</v>
      </c>
      <c r="AD243" s="19">
        <v>66.666666666666657</v>
      </c>
      <c r="AE243" s="19">
        <v>50</v>
      </c>
      <c r="AF243" s="19">
        <v>0</v>
      </c>
      <c r="AG243" s="19">
        <v>51.351351351351347</v>
      </c>
      <c r="AH243" s="19">
        <v>55.000000000000007</v>
      </c>
      <c r="AI243" s="19">
        <v>0</v>
      </c>
      <c r="AJ243" s="3">
        <v>243.75</v>
      </c>
      <c r="AK243" s="6">
        <v>0</v>
      </c>
      <c r="AL243" s="6">
        <v>55</v>
      </c>
      <c r="AM243" s="6">
        <v>0</v>
      </c>
      <c r="AN243" s="6">
        <v>0</v>
      </c>
      <c r="AO243" s="6">
        <v>0</v>
      </c>
      <c r="AP243" s="6">
        <v>0</v>
      </c>
      <c r="AQ243" s="6">
        <v>0</v>
      </c>
      <c r="AR243" s="6">
        <v>6</v>
      </c>
      <c r="AS243" s="6">
        <v>9.5238095238095237</v>
      </c>
      <c r="AT243" s="119">
        <v>0</v>
      </c>
      <c r="AU243" s="119">
        <v>0</v>
      </c>
      <c r="AV243" s="119">
        <v>0</v>
      </c>
      <c r="AW243" s="119">
        <v>0</v>
      </c>
      <c r="AX243" s="119">
        <v>0</v>
      </c>
      <c r="AY243" s="6">
        <v>78.94736842105263</v>
      </c>
      <c r="AZ243" s="6">
        <v>0</v>
      </c>
      <c r="BA243" s="6">
        <v>0</v>
      </c>
      <c r="BB243" s="6">
        <v>0</v>
      </c>
      <c r="BC243" s="6">
        <v>9</v>
      </c>
      <c r="BD243" s="6">
        <v>15.254237288135593</v>
      </c>
      <c r="BE243" s="6">
        <v>0</v>
      </c>
      <c r="BF243" s="6">
        <v>0</v>
      </c>
      <c r="BG243" s="6">
        <v>7</v>
      </c>
      <c r="BH243" s="6">
        <v>15.217391304347828</v>
      </c>
      <c r="BI243" s="6">
        <v>0</v>
      </c>
      <c r="BJ243" s="6">
        <v>0</v>
      </c>
      <c r="BK243" s="6">
        <v>40</v>
      </c>
    </row>
    <row r="244" spans="1:63" x14ac:dyDescent="0.35">
      <c r="A244" s="27">
        <v>238</v>
      </c>
      <c r="C244" s="17" t="s">
        <v>275</v>
      </c>
      <c r="D244" s="15">
        <v>338</v>
      </c>
      <c r="E244" s="18">
        <v>7</v>
      </c>
      <c r="F244" s="18">
        <v>23</v>
      </c>
      <c r="G244" s="18">
        <v>24</v>
      </c>
      <c r="H244" s="18">
        <v>262</v>
      </c>
      <c r="I244" s="18">
        <v>28</v>
      </c>
      <c r="J244" s="19">
        <v>62.721893491124256</v>
      </c>
      <c r="K244" s="19">
        <v>7</v>
      </c>
      <c r="L244" s="19">
        <v>3.4653465346534658</v>
      </c>
      <c r="M244" s="18">
        <v>0</v>
      </c>
      <c r="N244" s="19">
        <v>0</v>
      </c>
      <c r="O244" s="19">
        <v>16</v>
      </c>
      <c r="P244" s="19">
        <v>50</v>
      </c>
      <c r="Q244" s="19">
        <v>44.670050761421322</v>
      </c>
      <c r="R244" s="18">
        <v>0</v>
      </c>
      <c r="S244" s="19">
        <v>0</v>
      </c>
      <c r="T244" s="18">
        <v>0</v>
      </c>
      <c r="U244" s="19">
        <v>0</v>
      </c>
      <c r="V244" s="18">
        <v>0</v>
      </c>
      <c r="W244" s="19">
        <v>0</v>
      </c>
      <c r="X244" s="18">
        <v>0</v>
      </c>
      <c r="Y244" s="19">
        <v>0</v>
      </c>
      <c r="Z244" s="19">
        <v>15.425531914893616</v>
      </c>
      <c r="AA244" s="19">
        <v>79.255319148936167</v>
      </c>
      <c r="AB244" s="18">
        <v>12</v>
      </c>
      <c r="AC244" s="19">
        <v>4.9382716049382713</v>
      </c>
      <c r="AD244" s="19">
        <v>81.25</v>
      </c>
      <c r="AE244" s="19">
        <v>82.716049382716051</v>
      </c>
      <c r="AF244" s="19">
        <v>72</v>
      </c>
      <c r="AG244" s="19">
        <v>83.842794759825324</v>
      </c>
      <c r="AH244" s="19">
        <v>7.4889867841409687</v>
      </c>
      <c r="AI244" s="19">
        <v>73.127753303964766</v>
      </c>
      <c r="AJ244" s="3">
        <v>1117.8571428571429</v>
      </c>
      <c r="AK244" s="6">
        <v>21</v>
      </c>
      <c r="AL244" s="6">
        <v>103</v>
      </c>
      <c r="AM244" s="6">
        <v>27</v>
      </c>
      <c r="AN244" s="6">
        <v>32</v>
      </c>
      <c r="AO244" s="6">
        <v>0</v>
      </c>
      <c r="AP244" s="6">
        <v>9</v>
      </c>
      <c r="AQ244" s="6">
        <v>137</v>
      </c>
      <c r="AR244" s="6">
        <v>46</v>
      </c>
      <c r="AS244" s="6">
        <v>13.609467455621301</v>
      </c>
      <c r="AT244" s="119">
        <v>0</v>
      </c>
      <c r="AU244" s="119">
        <v>0</v>
      </c>
      <c r="AV244" s="119">
        <v>0</v>
      </c>
      <c r="AW244" s="119">
        <v>0</v>
      </c>
      <c r="AX244" s="119">
        <v>0</v>
      </c>
      <c r="AY244" s="6">
        <v>42.857142857142854</v>
      </c>
      <c r="AZ244" s="6">
        <v>0</v>
      </c>
      <c r="BA244" s="6">
        <v>0</v>
      </c>
      <c r="BB244" s="6">
        <v>8</v>
      </c>
      <c r="BC244" s="6">
        <v>3</v>
      </c>
      <c r="BD244" s="6">
        <v>0.88495575221238942</v>
      </c>
      <c r="BE244" s="6">
        <v>0</v>
      </c>
      <c r="BF244" s="6">
        <v>0</v>
      </c>
      <c r="BG244" s="6">
        <v>0</v>
      </c>
      <c r="BH244" s="6">
        <v>0</v>
      </c>
      <c r="BI244" s="6">
        <v>3</v>
      </c>
      <c r="BJ244" s="6">
        <v>10</v>
      </c>
      <c r="BK244" s="6">
        <v>262</v>
      </c>
    </row>
    <row r="245" spans="1:63" x14ac:dyDescent="0.35">
      <c r="A245" s="27">
        <v>239</v>
      </c>
      <c r="C245" s="17" t="s">
        <v>28</v>
      </c>
      <c r="D245" s="15">
        <v>360</v>
      </c>
      <c r="E245" s="18">
        <v>0</v>
      </c>
      <c r="F245" s="18">
        <v>15</v>
      </c>
      <c r="G245" s="18">
        <v>25</v>
      </c>
      <c r="H245" s="18">
        <v>291</v>
      </c>
      <c r="I245" s="18">
        <v>38</v>
      </c>
      <c r="J245" s="19">
        <v>56.944444444444443</v>
      </c>
      <c r="K245" s="19">
        <v>41</v>
      </c>
      <c r="L245" s="19">
        <v>20.5</v>
      </c>
      <c r="M245" s="18">
        <v>0</v>
      </c>
      <c r="N245" s="19">
        <v>0</v>
      </c>
      <c r="O245" s="19">
        <v>67</v>
      </c>
      <c r="P245" s="19">
        <v>95.522388059701484</v>
      </c>
      <c r="Q245" s="19">
        <v>38.444444444444443</v>
      </c>
      <c r="R245" s="18">
        <v>5</v>
      </c>
      <c r="S245" s="19">
        <v>25</v>
      </c>
      <c r="T245" s="18">
        <v>0</v>
      </c>
      <c r="U245" s="19">
        <v>0</v>
      </c>
      <c r="V245" s="18">
        <v>4</v>
      </c>
      <c r="W245" s="19">
        <v>40</v>
      </c>
      <c r="X245" s="18">
        <v>4</v>
      </c>
      <c r="Y245" s="19">
        <v>30.76923076923077</v>
      </c>
      <c r="Z245" s="19">
        <v>36.781609195402297</v>
      </c>
      <c r="AA245" s="19">
        <v>25.287356321839084</v>
      </c>
      <c r="AB245" s="18">
        <v>28</v>
      </c>
      <c r="AC245" s="19">
        <v>16.666666666666664</v>
      </c>
      <c r="AD245" s="19">
        <v>65.384615384615387</v>
      </c>
      <c r="AE245" s="19">
        <v>32.098765432098766</v>
      </c>
      <c r="AF245" s="19">
        <v>66.666666666666657</v>
      </c>
      <c r="AG245" s="19">
        <v>49.2</v>
      </c>
      <c r="AH245" s="19">
        <v>42.424242424242422</v>
      </c>
      <c r="AI245" s="19">
        <v>23.484848484848484</v>
      </c>
      <c r="AJ245" s="3">
        <v>277.5</v>
      </c>
      <c r="AK245" s="6">
        <v>0</v>
      </c>
      <c r="AL245" s="6">
        <v>0</v>
      </c>
      <c r="AM245" s="6">
        <v>0</v>
      </c>
      <c r="AN245" s="6">
        <v>351</v>
      </c>
      <c r="AO245" s="6">
        <v>0</v>
      </c>
      <c r="AP245" s="6">
        <v>0</v>
      </c>
      <c r="AQ245" s="6">
        <v>3</v>
      </c>
      <c r="AR245" s="6">
        <v>17</v>
      </c>
      <c r="AS245" s="6">
        <v>4.7222222222222223</v>
      </c>
      <c r="AT245" s="119">
        <v>0</v>
      </c>
      <c r="AU245" s="119">
        <v>0</v>
      </c>
      <c r="AV245" s="119">
        <v>0</v>
      </c>
      <c r="AW245" s="119">
        <v>0</v>
      </c>
      <c r="AX245" s="119">
        <v>0</v>
      </c>
      <c r="AY245" s="6">
        <v>92.134831460674164</v>
      </c>
      <c r="AZ245" s="6">
        <v>3</v>
      </c>
      <c r="BA245" s="6">
        <v>1.6483516483516485</v>
      </c>
      <c r="BB245" s="6">
        <v>8</v>
      </c>
      <c r="BC245" s="6">
        <v>59</v>
      </c>
      <c r="BD245" s="6">
        <v>16.164383561643834</v>
      </c>
      <c r="BE245" s="6">
        <v>0</v>
      </c>
      <c r="BF245" s="6">
        <v>0</v>
      </c>
      <c r="BG245" s="6">
        <v>38</v>
      </c>
      <c r="BH245" s="6">
        <v>12.218649517684888</v>
      </c>
      <c r="BI245" s="6">
        <v>20</v>
      </c>
      <c r="BJ245" s="6">
        <v>54.054054054054056</v>
      </c>
      <c r="BK245" s="6">
        <v>291</v>
      </c>
    </row>
    <row r="246" spans="1:63" x14ac:dyDescent="0.35">
      <c r="A246" s="27">
        <v>240</v>
      </c>
      <c r="C246" s="17" t="s">
        <v>25</v>
      </c>
      <c r="D246" s="15">
        <v>8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19">
        <v>37.5</v>
      </c>
      <c r="K246" s="19">
        <v>0</v>
      </c>
      <c r="L246" s="19">
        <v>0</v>
      </c>
      <c r="M246" s="18">
        <v>0</v>
      </c>
      <c r="N246" s="19">
        <v>0</v>
      </c>
      <c r="O246" s="19">
        <v>0</v>
      </c>
      <c r="P246" s="19">
        <v>0</v>
      </c>
      <c r="Q246" s="19">
        <v>32.283464566929133</v>
      </c>
      <c r="R246" s="18">
        <v>0</v>
      </c>
      <c r="S246" s="19">
        <v>0</v>
      </c>
      <c r="T246" s="18">
        <v>0</v>
      </c>
      <c r="U246" s="19">
        <v>0</v>
      </c>
      <c r="V246" s="18">
        <v>0</v>
      </c>
      <c r="W246" s="19">
        <v>0</v>
      </c>
      <c r="X246" s="18">
        <v>0</v>
      </c>
      <c r="Y246" s="19">
        <v>0</v>
      </c>
      <c r="Z246" s="19">
        <v>0</v>
      </c>
      <c r="AA246" s="19">
        <v>0</v>
      </c>
      <c r="AB246" s="18">
        <v>0</v>
      </c>
      <c r="AC246" s="19">
        <v>0</v>
      </c>
      <c r="AD246" s="19">
        <v>0</v>
      </c>
      <c r="AE246" s="19">
        <v>0</v>
      </c>
      <c r="AF246" s="19">
        <v>0</v>
      </c>
      <c r="AG246" s="19">
        <v>0</v>
      </c>
      <c r="AH246" s="19">
        <v>0</v>
      </c>
      <c r="AI246" s="19">
        <v>0</v>
      </c>
      <c r="AJ246" s="3">
        <v>575</v>
      </c>
      <c r="AK246" s="6">
        <v>0</v>
      </c>
      <c r="AL246" s="6">
        <v>3</v>
      </c>
      <c r="AM246" s="6">
        <v>0</v>
      </c>
      <c r="AN246" s="6">
        <v>0</v>
      </c>
      <c r="AO246" s="6">
        <v>0</v>
      </c>
      <c r="AP246" s="6">
        <v>0</v>
      </c>
      <c r="AQ246" s="6">
        <v>0</v>
      </c>
      <c r="AR246" s="6">
        <v>0</v>
      </c>
      <c r="AS246" s="6">
        <v>0</v>
      </c>
      <c r="AT246" s="119">
        <v>0</v>
      </c>
      <c r="AU246" s="119">
        <v>0</v>
      </c>
      <c r="AV246" s="119">
        <v>0</v>
      </c>
      <c r="AW246" s="119">
        <v>0</v>
      </c>
      <c r="AX246" s="119">
        <v>0</v>
      </c>
      <c r="AY246" s="6">
        <v>53.626943005181346</v>
      </c>
      <c r="AZ246" s="6">
        <v>0</v>
      </c>
      <c r="BA246" s="6">
        <v>0</v>
      </c>
      <c r="BB246" s="6">
        <v>0</v>
      </c>
      <c r="BC246" s="6">
        <v>0</v>
      </c>
      <c r="BD246" s="6">
        <v>0</v>
      </c>
      <c r="BE246" s="6">
        <v>0</v>
      </c>
      <c r="BF246" s="6">
        <v>0</v>
      </c>
      <c r="BG246" s="6">
        <v>0</v>
      </c>
      <c r="BH246" s="6">
        <v>0</v>
      </c>
      <c r="BI246" s="6">
        <v>0</v>
      </c>
      <c r="BJ246" s="6">
        <v>0</v>
      </c>
      <c r="BK246" s="6">
        <v>0</v>
      </c>
    </row>
    <row r="247" spans="1:63" x14ac:dyDescent="0.35">
      <c r="A247" s="27">
        <v>241</v>
      </c>
      <c r="C247" s="17" t="s">
        <v>11</v>
      </c>
      <c r="D247" s="15">
        <v>839</v>
      </c>
      <c r="E247" s="18">
        <v>5</v>
      </c>
      <c r="F247" s="18">
        <v>15</v>
      </c>
      <c r="G247" s="18">
        <v>90</v>
      </c>
      <c r="H247" s="18">
        <v>614</v>
      </c>
      <c r="I247" s="18">
        <v>118</v>
      </c>
      <c r="J247" s="19">
        <v>46.603098927294404</v>
      </c>
      <c r="K247" s="19">
        <v>17</v>
      </c>
      <c r="L247" s="19">
        <v>3.624733475479744</v>
      </c>
      <c r="M247" s="18">
        <v>0</v>
      </c>
      <c r="N247" s="19">
        <v>0</v>
      </c>
      <c r="O247" s="19">
        <v>19</v>
      </c>
      <c r="P247" s="19">
        <v>73.68421052631578</v>
      </c>
      <c r="Q247" s="19">
        <v>47.479674796747965</v>
      </c>
      <c r="R247" s="18">
        <v>0</v>
      </c>
      <c r="S247" s="19">
        <v>0</v>
      </c>
      <c r="T247" s="18">
        <v>0</v>
      </c>
      <c r="U247" s="19">
        <v>0</v>
      </c>
      <c r="V247" s="18">
        <v>0</v>
      </c>
      <c r="W247" s="19">
        <v>0</v>
      </c>
      <c r="X247" s="18">
        <v>0</v>
      </c>
      <c r="Y247" s="19">
        <v>0</v>
      </c>
      <c r="Z247" s="19">
        <v>21.271393643031786</v>
      </c>
      <c r="AA247" s="19">
        <v>69.682151589242054</v>
      </c>
      <c r="AB247" s="18">
        <v>45</v>
      </c>
      <c r="AC247" s="19">
        <v>7.389162561576355</v>
      </c>
      <c r="AD247" s="19">
        <v>88.073394495412856</v>
      </c>
      <c r="AE247" s="19">
        <v>72.791519434628967</v>
      </c>
      <c r="AF247" s="19">
        <v>79.194630872483216</v>
      </c>
      <c r="AG247" s="19">
        <v>82.182628062360791</v>
      </c>
      <c r="AH247" s="19">
        <v>33.572710951526034</v>
      </c>
      <c r="AI247" s="19">
        <v>44.165170556552965</v>
      </c>
      <c r="AJ247" s="3">
        <v>680.19480519480521</v>
      </c>
      <c r="AK247" s="6">
        <v>373</v>
      </c>
      <c r="AL247" s="6">
        <v>229</v>
      </c>
      <c r="AM247" s="6">
        <v>100</v>
      </c>
      <c r="AN247" s="6">
        <v>37</v>
      </c>
      <c r="AO247" s="6">
        <v>0</v>
      </c>
      <c r="AP247" s="6">
        <v>0</v>
      </c>
      <c r="AQ247" s="6">
        <v>84</v>
      </c>
      <c r="AR247" s="6">
        <v>235</v>
      </c>
      <c r="AS247" s="6">
        <v>28.009535160905841</v>
      </c>
      <c r="AT247" s="119">
        <v>0</v>
      </c>
      <c r="AU247" s="119">
        <v>0</v>
      </c>
      <c r="AV247" s="119">
        <v>0</v>
      </c>
      <c r="AW247" s="119">
        <v>0</v>
      </c>
      <c r="AX247" s="119">
        <v>0</v>
      </c>
      <c r="AY247" s="6">
        <v>0</v>
      </c>
      <c r="AZ247" s="6">
        <v>6</v>
      </c>
      <c r="BA247" s="6">
        <v>1.4251781472684086</v>
      </c>
      <c r="BB247" s="6">
        <v>18</v>
      </c>
      <c r="BC247" s="6">
        <v>29</v>
      </c>
      <c r="BD247" s="6">
        <v>3.477218225419664</v>
      </c>
      <c r="BE247" s="6">
        <v>0</v>
      </c>
      <c r="BF247" s="6">
        <v>0</v>
      </c>
      <c r="BG247" s="6">
        <v>16</v>
      </c>
      <c r="BH247" s="6">
        <v>2.2662889518413598</v>
      </c>
      <c r="BI247" s="6">
        <v>13</v>
      </c>
      <c r="BJ247" s="6">
        <v>11.304347826086957</v>
      </c>
      <c r="BK247" s="6">
        <v>614</v>
      </c>
    </row>
    <row r="248" spans="1:63" x14ac:dyDescent="0.35">
      <c r="A248" s="27">
        <v>242</v>
      </c>
      <c r="C248" s="17" t="s">
        <v>276</v>
      </c>
      <c r="D248" s="15">
        <v>57</v>
      </c>
      <c r="E248" s="18">
        <v>0</v>
      </c>
      <c r="F248" s="18">
        <v>0</v>
      </c>
      <c r="G248" s="18">
        <v>0</v>
      </c>
      <c r="H248" s="18">
        <v>44</v>
      </c>
      <c r="I248" s="18">
        <v>9</v>
      </c>
      <c r="J248" s="19">
        <v>54.385964912280706</v>
      </c>
      <c r="K248" s="19">
        <v>0</v>
      </c>
      <c r="L248" s="19">
        <v>0</v>
      </c>
      <c r="M248" s="18">
        <v>0</v>
      </c>
      <c r="N248" s="19">
        <v>0</v>
      </c>
      <c r="O248" s="19">
        <v>3</v>
      </c>
      <c r="P248" s="19">
        <v>100</v>
      </c>
      <c r="Q248" s="19">
        <v>0</v>
      </c>
      <c r="R248" s="18">
        <v>0</v>
      </c>
      <c r="S248" s="19">
        <v>0</v>
      </c>
      <c r="T248" s="18">
        <v>0</v>
      </c>
      <c r="U248" s="19">
        <v>0</v>
      </c>
      <c r="V248" s="18">
        <v>0</v>
      </c>
      <c r="W248" s="19">
        <v>0</v>
      </c>
      <c r="X248" s="19">
        <v>0</v>
      </c>
      <c r="Y248" s="19">
        <v>0</v>
      </c>
      <c r="Z248" s="19">
        <v>0</v>
      </c>
      <c r="AA248" s="19">
        <v>0</v>
      </c>
      <c r="AB248" s="18">
        <v>8</v>
      </c>
      <c r="AC248" s="19">
        <v>17.777777777777779</v>
      </c>
      <c r="AD248" s="19">
        <v>71.428571428571431</v>
      </c>
      <c r="AE248" s="19">
        <v>100</v>
      </c>
      <c r="AF248" s="19">
        <v>0</v>
      </c>
      <c r="AG248" s="19">
        <v>84.090909090909093</v>
      </c>
      <c r="AH248" s="19">
        <v>21.951219512195124</v>
      </c>
      <c r="AI248" s="19">
        <v>51.219512195121951</v>
      </c>
      <c r="AJ248" s="3">
        <v>668.75</v>
      </c>
      <c r="AK248" s="6">
        <v>8</v>
      </c>
      <c r="AL248" s="6">
        <v>32</v>
      </c>
      <c r="AM248" s="6">
        <v>0</v>
      </c>
      <c r="AN248" s="6">
        <v>0</v>
      </c>
      <c r="AO248" s="6">
        <v>0</v>
      </c>
      <c r="AP248" s="6">
        <v>0</v>
      </c>
      <c r="AQ248" s="6">
        <v>14</v>
      </c>
      <c r="AR248" s="6">
        <v>0</v>
      </c>
      <c r="AS248" s="6">
        <v>0</v>
      </c>
      <c r="AT248" s="119">
        <v>0</v>
      </c>
      <c r="AU248" s="119">
        <v>0</v>
      </c>
      <c r="AV248" s="119">
        <v>0</v>
      </c>
      <c r="AW248" s="119">
        <v>0</v>
      </c>
      <c r="AX248" s="119">
        <v>0</v>
      </c>
      <c r="AY248" s="6">
        <v>25.423728813559322</v>
      </c>
      <c r="AZ248" s="6">
        <v>0</v>
      </c>
      <c r="BA248" s="6">
        <v>0</v>
      </c>
      <c r="BB248" s="6">
        <v>0</v>
      </c>
      <c r="BC248" s="6">
        <v>5</v>
      </c>
      <c r="BD248" s="6">
        <v>9.433962264150944</v>
      </c>
      <c r="BE248" s="6">
        <v>0</v>
      </c>
      <c r="BF248" s="6">
        <v>0</v>
      </c>
      <c r="BG248" s="6">
        <v>0</v>
      </c>
      <c r="BH248" s="6">
        <v>0</v>
      </c>
      <c r="BI248" s="6">
        <v>6</v>
      </c>
      <c r="BJ248" s="6">
        <v>66.666666666666657</v>
      </c>
      <c r="BK248" s="6">
        <v>44</v>
      </c>
    </row>
    <row r="249" spans="1:63" x14ac:dyDescent="0.35">
      <c r="A249" s="27">
        <v>243</v>
      </c>
      <c r="C249" s="17" t="s">
        <v>14</v>
      </c>
      <c r="D249" s="15">
        <v>300</v>
      </c>
      <c r="E249" s="18">
        <v>0</v>
      </c>
      <c r="F249" s="18">
        <v>4</v>
      </c>
      <c r="G249" s="18">
        <v>3</v>
      </c>
      <c r="H249" s="18">
        <v>218</v>
      </c>
      <c r="I249" s="18">
        <v>74</v>
      </c>
      <c r="J249" s="19">
        <v>52.333333333333329</v>
      </c>
      <c r="K249" s="19">
        <v>18</v>
      </c>
      <c r="L249" s="19">
        <v>18.75</v>
      </c>
      <c r="M249" s="18">
        <v>0</v>
      </c>
      <c r="N249" s="19">
        <v>0</v>
      </c>
      <c r="O249" s="19">
        <v>43</v>
      </c>
      <c r="P249" s="19">
        <v>88.372093023255815</v>
      </c>
      <c r="Q249" s="19">
        <v>46.551724137931032</v>
      </c>
      <c r="R249" s="18">
        <v>0</v>
      </c>
      <c r="S249" s="19">
        <v>0</v>
      </c>
      <c r="T249" s="18">
        <v>0</v>
      </c>
      <c r="U249" s="19">
        <v>0</v>
      </c>
      <c r="V249" s="18">
        <v>0</v>
      </c>
      <c r="W249" s="19">
        <v>0</v>
      </c>
      <c r="X249" s="18">
        <v>0</v>
      </c>
      <c r="Y249" s="19">
        <v>0</v>
      </c>
      <c r="Z249" s="19">
        <v>9.2105263157894726</v>
      </c>
      <c r="AA249" s="19">
        <v>67.10526315789474</v>
      </c>
      <c r="AB249" s="18">
        <v>16</v>
      </c>
      <c r="AC249" s="19">
        <v>10.95890410958904</v>
      </c>
      <c r="AD249" s="19">
        <v>64.077669902912632</v>
      </c>
      <c r="AE249" s="19">
        <v>51.785714285714292</v>
      </c>
      <c r="AF249" s="19">
        <v>100</v>
      </c>
      <c r="AG249" s="19">
        <v>57.070707070707073</v>
      </c>
      <c r="AH249" s="19">
        <v>26.315789473684209</v>
      </c>
      <c r="AI249" s="19">
        <v>38.345864661654133</v>
      </c>
      <c r="AJ249" s="3">
        <v>367.24137931034483</v>
      </c>
      <c r="AK249" s="6">
        <v>0</v>
      </c>
      <c r="AL249" s="6">
        <v>40</v>
      </c>
      <c r="AM249" s="6">
        <v>0</v>
      </c>
      <c r="AN249" s="6">
        <v>164</v>
      </c>
      <c r="AO249" s="6">
        <v>0</v>
      </c>
      <c r="AP249" s="6">
        <v>0</v>
      </c>
      <c r="AQ249" s="6">
        <v>95</v>
      </c>
      <c r="AR249" s="6">
        <v>23</v>
      </c>
      <c r="AS249" s="6">
        <v>7.6666666666666661</v>
      </c>
      <c r="AT249" s="119">
        <v>0</v>
      </c>
      <c r="AU249" s="119">
        <v>0</v>
      </c>
      <c r="AV249" s="119">
        <v>0</v>
      </c>
      <c r="AW249" s="119">
        <v>0</v>
      </c>
      <c r="AX249" s="119">
        <v>0</v>
      </c>
      <c r="AY249" s="6">
        <v>50</v>
      </c>
      <c r="AZ249" s="6">
        <v>0</v>
      </c>
      <c r="BA249" s="6">
        <v>0</v>
      </c>
      <c r="BB249" s="6">
        <v>14</v>
      </c>
      <c r="BC249" s="6">
        <v>66</v>
      </c>
      <c r="BD249" s="6">
        <v>22.14765100671141</v>
      </c>
      <c r="BE249" s="6">
        <v>0</v>
      </c>
      <c r="BF249" s="6">
        <v>0</v>
      </c>
      <c r="BG249" s="6">
        <v>28</v>
      </c>
      <c r="BH249" s="6">
        <v>13.023255813953488</v>
      </c>
      <c r="BI249" s="6">
        <v>41</v>
      </c>
      <c r="BJ249" s="6">
        <v>53.94736842105263</v>
      </c>
      <c r="BK249" s="6">
        <v>218</v>
      </c>
    </row>
    <row r="250" spans="1:63" x14ac:dyDescent="0.35">
      <c r="A250" s="27">
        <v>244</v>
      </c>
      <c r="C250" s="17" t="s">
        <v>18</v>
      </c>
      <c r="D250" s="15">
        <v>2517</v>
      </c>
      <c r="E250" s="18">
        <v>13</v>
      </c>
      <c r="F250" s="18">
        <v>64</v>
      </c>
      <c r="G250" s="18">
        <v>216</v>
      </c>
      <c r="H250" s="18">
        <v>1800</v>
      </c>
      <c r="I250" s="18">
        <v>445</v>
      </c>
      <c r="J250" s="19">
        <v>55.939610647596346</v>
      </c>
      <c r="K250" s="19">
        <v>74</v>
      </c>
      <c r="L250" s="19">
        <v>8.8942307692307701</v>
      </c>
      <c r="M250" s="18">
        <v>3</v>
      </c>
      <c r="N250" s="19">
        <v>2.6548672566371683</v>
      </c>
      <c r="O250" s="19">
        <v>206</v>
      </c>
      <c r="P250" s="19">
        <v>83.980582524271838</v>
      </c>
      <c r="Q250" s="19">
        <v>0</v>
      </c>
      <c r="R250" s="18">
        <v>5</v>
      </c>
      <c r="S250" s="19">
        <v>3.7878787878787881</v>
      </c>
      <c r="T250" s="18">
        <v>6</v>
      </c>
      <c r="U250" s="19">
        <v>9.5238095238095237</v>
      </c>
      <c r="V250" s="18">
        <v>3</v>
      </c>
      <c r="W250" s="19">
        <v>4.2857142857142856</v>
      </c>
      <c r="X250" s="18">
        <v>9</v>
      </c>
      <c r="Y250" s="19">
        <v>6.666666666666667</v>
      </c>
      <c r="Z250" s="19">
        <v>16.08876560332871</v>
      </c>
      <c r="AA250" s="19">
        <v>54.923717059639387</v>
      </c>
      <c r="AB250" s="18">
        <v>105</v>
      </c>
      <c r="AC250" s="19">
        <v>7.3943661971830981</v>
      </c>
      <c r="AD250" s="19">
        <v>75.587467362924272</v>
      </c>
      <c r="AE250" s="19">
        <v>62.079207920792079</v>
      </c>
      <c r="AF250" s="19">
        <v>53.781512605042018</v>
      </c>
      <c r="AG250" s="19">
        <v>69.452980946527347</v>
      </c>
      <c r="AH250" s="19">
        <v>42.421875</v>
      </c>
      <c r="AI250" s="19">
        <v>28.046875</v>
      </c>
      <c r="AJ250" s="3">
        <v>455.12820512820514</v>
      </c>
      <c r="AK250" s="6">
        <v>1020</v>
      </c>
      <c r="AL250" s="6">
        <v>567</v>
      </c>
      <c r="AM250" s="6">
        <v>0</v>
      </c>
      <c r="AN250" s="6">
        <v>10</v>
      </c>
      <c r="AO250" s="6">
        <v>0</v>
      </c>
      <c r="AP250" s="6">
        <v>10</v>
      </c>
      <c r="AQ250" s="6">
        <v>840</v>
      </c>
      <c r="AR250" s="6">
        <v>277</v>
      </c>
      <c r="AS250" s="6">
        <v>11.005164878823996</v>
      </c>
      <c r="AT250" s="119">
        <v>0</v>
      </c>
      <c r="AU250" s="119">
        <v>0</v>
      </c>
      <c r="AV250" s="119">
        <v>0</v>
      </c>
      <c r="AW250" s="119">
        <v>0</v>
      </c>
      <c r="AX250" s="119">
        <v>0</v>
      </c>
      <c r="AY250" s="6">
        <v>25.267050123253902</v>
      </c>
      <c r="AZ250" s="6">
        <v>9</v>
      </c>
      <c r="BA250" s="6">
        <v>1.2178619756427604</v>
      </c>
      <c r="BB250" s="6">
        <v>53</v>
      </c>
      <c r="BC250" s="6">
        <v>859</v>
      </c>
      <c r="BD250" s="6">
        <v>34.250398724082935</v>
      </c>
      <c r="BE250" s="6">
        <v>19</v>
      </c>
      <c r="BF250" s="6">
        <v>9.0047393364928912</v>
      </c>
      <c r="BG250" s="6">
        <v>559</v>
      </c>
      <c r="BH250" s="6">
        <v>27.922077922077921</v>
      </c>
      <c r="BI250" s="6">
        <v>290</v>
      </c>
      <c r="BJ250" s="6">
        <v>66.059225512528471</v>
      </c>
      <c r="BK250" s="6">
        <v>1800</v>
      </c>
    </row>
    <row r="251" spans="1:63" x14ac:dyDescent="0.35">
      <c r="A251" s="27">
        <v>245</v>
      </c>
      <c r="C251" s="17"/>
      <c r="D251" s="15">
        <v>36014</v>
      </c>
      <c r="E251" s="18">
        <v>552</v>
      </c>
      <c r="F251" s="18">
        <v>1413</v>
      </c>
      <c r="G251" s="18">
        <v>2445</v>
      </c>
      <c r="H251" s="18">
        <v>19793</v>
      </c>
      <c r="I251" s="18">
        <v>12358</v>
      </c>
      <c r="J251" s="19">
        <v>51.87704781473871</v>
      </c>
      <c r="K251" s="19">
        <v>785</v>
      </c>
      <c r="L251" s="19">
        <v>6.1626628984141938</v>
      </c>
      <c r="M251" s="18">
        <v>26</v>
      </c>
      <c r="N251" s="19">
        <v>3.5567715458276332</v>
      </c>
      <c r="O251" s="19">
        <v>1933</v>
      </c>
      <c r="P251" s="19">
        <v>81.427832384893946</v>
      </c>
      <c r="Q251" s="19">
        <v>35.802469135802468</v>
      </c>
      <c r="R251" s="18">
        <v>74</v>
      </c>
      <c r="S251" s="19">
        <v>5.3975200583515681</v>
      </c>
      <c r="T251" s="18">
        <v>85</v>
      </c>
      <c r="U251" s="19">
        <v>10.545905707196029</v>
      </c>
      <c r="V251" s="18">
        <v>52</v>
      </c>
      <c r="W251" s="19">
        <v>9.4202898550724647</v>
      </c>
      <c r="X251" s="18">
        <v>137</v>
      </c>
      <c r="Y251" s="19">
        <v>10.051357300073366</v>
      </c>
      <c r="Z251" s="19">
        <v>19.449244060475163</v>
      </c>
      <c r="AA251" s="19">
        <v>62.419006479481645</v>
      </c>
      <c r="AB251" s="18">
        <v>1019</v>
      </c>
      <c r="AC251" s="19">
        <v>7.5666443899903468</v>
      </c>
      <c r="AD251" s="19">
        <v>76.219888820259413</v>
      </c>
      <c r="AE251" s="19">
        <v>62.870051123528711</v>
      </c>
      <c r="AF251" s="19">
        <v>69.248378481495607</v>
      </c>
      <c r="AG251" s="19">
        <v>70.455409412301378</v>
      </c>
      <c r="AH251" s="19">
        <v>32.982601491300741</v>
      </c>
      <c r="AI251" s="19">
        <v>38.21043910521955</v>
      </c>
      <c r="AJ251" s="3">
        <v>401.65785679961556</v>
      </c>
      <c r="AK251" s="6">
        <v>2269</v>
      </c>
      <c r="AL251" s="6">
        <v>15547</v>
      </c>
      <c r="AM251" s="6">
        <v>2348</v>
      </c>
      <c r="AN251" s="6">
        <v>2684</v>
      </c>
      <c r="AO251" s="6">
        <v>11</v>
      </c>
      <c r="AP251" s="6">
        <v>610</v>
      </c>
      <c r="AQ251" s="6">
        <v>6614</v>
      </c>
      <c r="AR251" s="6">
        <v>4099</v>
      </c>
      <c r="AS251" s="6">
        <v>11.381684900316543</v>
      </c>
      <c r="AT251" s="6">
        <v>0</v>
      </c>
      <c r="AU251" s="6">
        <v>0</v>
      </c>
      <c r="AV251" s="6">
        <v>0</v>
      </c>
      <c r="AW251" s="6">
        <v>0</v>
      </c>
      <c r="AX251" s="6">
        <v>0</v>
      </c>
      <c r="AY251" s="6">
        <v>34.537883332745174</v>
      </c>
      <c r="AZ251" s="6">
        <v>100</v>
      </c>
      <c r="BA251" s="6">
        <v>1.0596587898696619</v>
      </c>
      <c r="BB251" s="6">
        <v>2746</v>
      </c>
      <c r="BC251" s="6">
        <v>7268</v>
      </c>
      <c r="BD251" s="6">
        <v>23.83497851966025</v>
      </c>
      <c r="BE251" s="6">
        <v>193</v>
      </c>
      <c r="BF251" s="6">
        <v>10.716268739589117</v>
      </c>
      <c r="BG251" s="6">
        <v>2623</v>
      </c>
      <c r="BH251" s="6">
        <v>14.226826490209904</v>
      </c>
      <c r="BI251" s="6">
        <v>4569</v>
      </c>
      <c r="BJ251" s="6">
        <v>40.305222300635144</v>
      </c>
      <c r="BK251" s="6">
        <v>19793</v>
      </c>
    </row>
    <row r="252" spans="1:63" x14ac:dyDescent="0.35">
      <c r="A252" s="27">
        <v>246</v>
      </c>
      <c r="B252" s="20" t="s">
        <v>38</v>
      </c>
      <c r="C252" s="17" t="s">
        <v>26</v>
      </c>
      <c r="D252" s="15">
        <v>146</v>
      </c>
      <c r="E252" s="18">
        <v>0</v>
      </c>
      <c r="F252" s="18">
        <v>0</v>
      </c>
      <c r="G252" s="18">
        <v>0</v>
      </c>
      <c r="H252" s="18">
        <v>126</v>
      </c>
      <c r="I252" s="18">
        <v>18</v>
      </c>
      <c r="J252" s="19">
        <v>47.260273972602739</v>
      </c>
      <c r="K252" s="19">
        <v>3</v>
      </c>
      <c r="L252" s="19">
        <v>5.5555555555555554</v>
      </c>
      <c r="M252" s="18">
        <v>0</v>
      </c>
      <c r="N252" s="19">
        <v>0</v>
      </c>
      <c r="O252" s="19">
        <v>9</v>
      </c>
      <c r="P252" s="19">
        <v>100</v>
      </c>
      <c r="Q252" s="19">
        <v>45.454545454545453</v>
      </c>
      <c r="R252" s="18">
        <v>0</v>
      </c>
      <c r="S252" s="19">
        <v>0</v>
      </c>
      <c r="T252" s="18">
        <v>0</v>
      </c>
      <c r="U252" s="19">
        <v>0</v>
      </c>
      <c r="V252" s="18">
        <v>0</v>
      </c>
      <c r="W252" s="19">
        <v>0</v>
      </c>
      <c r="X252" s="18">
        <v>0</v>
      </c>
      <c r="Y252" s="19">
        <v>0</v>
      </c>
      <c r="Z252" s="19">
        <v>27.27272727272727</v>
      </c>
      <c r="AA252" s="19">
        <v>16.363636363636363</v>
      </c>
      <c r="AB252" s="18">
        <v>6</v>
      </c>
      <c r="AC252" s="19">
        <v>8.1081081081081088</v>
      </c>
      <c r="AD252" s="19">
        <v>72.131147540983605</v>
      </c>
      <c r="AE252" s="19">
        <v>40</v>
      </c>
      <c r="AF252" s="19">
        <v>0</v>
      </c>
      <c r="AG252" s="19">
        <v>57.26495726495726</v>
      </c>
      <c r="AH252" s="19">
        <v>37.313432835820898</v>
      </c>
      <c r="AI252" s="19">
        <v>26.865671641791046</v>
      </c>
      <c r="AJ252" s="3">
        <v>490</v>
      </c>
      <c r="AK252" s="6">
        <v>0</v>
      </c>
      <c r="AL252" s="6">
        <v>0</v>
      </c>
      <c r="AM252" s="6">
        <v>0</v>
      </c>
      <c r="AN252" s="6">
        <v>135</v>
      </c>
      <c r="AO252" s="6">
        <v>0</v>
      </c>
      <c r="AP252" s="6">
        <v>0</v>
      </c>
      <c r="AQ252" s="6">
        <v>8</v>
      </c>
      <c r="AR252" s="6">
        <v>4</v>
      </c>
      <c r="AS252" s="6">
        <v>2.7397260273972601</v>
      </c>
      <c r="AT252" s="119">
        <v>0</v>
      </c>
      <c r="AU252" s="119">
        <v>0</v>
      </c>
      <c r="AV252" s="119">
        <v>0</v>
      </c>
      <c r="AW252" s="119">
        <v>0</v>
      </c>
      <c r="AX252" s="119">
        <v>0</v>
      </c>
      <c r="AY252" s="6">
        <v>19.148936170212767</v>
      </c>
      <c r="AZ252" s="6">
        <v>0</v>
      </c>
      <c r="BA252" s="6">
        <v>0</v>
      </c>
      <c r="BB252" s="6">
        <v>0</v>
      </c>
      <c r="BC252" s="6">
        <v>28</v>
      </c>
      <c r="BD252" s="6">
        <v>19.858156028368796</v>
      </c>
      <c r="BE252" s="6">
        <v>0</v>
      </c>
      <c r="BF252" s="6">
        <v>0</v>
      </c>
      <c r="BG252" s="6">
        <v>19</v>
      </c>
      <c r="BH252" s="6">
        <v>15.447154471544716</v>
      </c>
      <c r="BI252" s="6">
        <v>8</v>
      </c>
      <c r="BJ252" s="6">
        <v>53.333333333333336</v>
      </c>
      <c r="BK252" s="6">
        <v>126</v>
      </c>
    </row>
    <row r="253" spans="1:63" x14ac:dyDescent="0.35">
      <c r="A253" s="27">
        <v>247</v>
      </c>
      <c r="C253" s="17" t="s">
        <v>22</v>
      </c>
      <c r="D253" s="15">
        <v>42</v>
      </c>
      <c r="E253" s="18">
        <v>0</v>
      </c>
      <c r="F253" s="18">
        <v>0</v>
      </c>
      <c r="G253" s="18">
        <v>6</v>
      </c>
      <c r="H253" s="18">
        <v>40</v>
      </c>
      <c r="I253" s="18">
        <v>6</v>
      </c>
      <c r="J253" s="19">
        <v>52.380952380952387</v>
      </c>
      <c r="K253" s="19">
        <v>0</v>
      </c>
      <c r="L253" s="19">
        <v>0</v>
      </c>
      <c r="M253" s="18">
        <v>0</v>
      </c>
      <c r="N253" s="19">
        <v>0</v>
      </c>
      <c r="O253" s="19">
        <v>0</v>
      </c>
      <c r="P253" s="19">
        <v>0</v>
      </c>
      <c r="Q253" s="19">
        <v>41.626794258373209</v>
      </c>
      <c r="R253" s="18">
        <v>0</v>
      </c>
      <c r="S253" s="19">
        <v>0</v>
      </c>
      <c r="T253" s="18">
        <v>0</v>
      </c>
      <c r="U253" s="19">
        <v>0</v>
      </c>
      <c r="V253" s="18">
        <v>0</v>
      </c>
      <c r="W253" s="19">
        <v>0</v>
      </c>
      <c r="X253" s="19">
        <v>0</v>
      </c>
      <c r="Y253" s="19">
        <v>0</v>
      </c>
      <c r="Z253" s="19">
        <v>22.58064516129032</v>
      </c>
      <c r="AA253" s="19">
        <v>58.064516129032263</v>
      </c>
      <c r="AB253" s="18">
        <v>0</v>
      </c>
      <c r="AC253" s="19">
        <v>0</v>
      </c>
      <c r="AD253" s="19">
        <v>73.68421052631578</v>
      </c>
      <c r="AE253" s="19">
        <v>47.368421052631575</v>
      </c>
      <c r="AF253" s="19">
        <v>57.142857142857139</v>
      </c>
      <c r="AG253" s="19">
        <v>87.5</v>
      </c>
      <c r="AH253" s="19">
        <v>13.636363636363635</v>
      </c>
      <c r="AI253" s="19">
        <v>68.181818181818173</v>
      </c>
      <c r="AJ253" s="3">
        <v>650</v>
      </c>
      <c r="AK253" s="6">
        <v>5</v>
      </c>
      <c r="AL253" s="6">
        <v>6</v>
      </c>
      <c r="AM253" s="6">
        <v>0</v>
      </c>
      <c r="AN253" s="6">
        <v>30</v>
      </c>
      <c r="AO253" s="6">
        <v>0</v>
      </c>
      <c r="AP253" s="6">
        <v>0</v>
      </c>
      <c r="AQ253" s="6">
        <v>3</v>
      </c>
      <c r="AR253" s="6">
        <v>10</v>
      </c>
      <c r="AS253" s="6">
        <v>23.809523809523807</v>
      </c>
      <c r="AT253" s="119">
        <v>0</v>
      </c>
      <c r="AU253" s="119">
        <v>0</v>
      </c>
      <c r="AV253" s="119">
        <v>0</v>
      </c>
      <c r="AW253" s="119">
        <v>0</v>
      </c>
      <c r="AX253" s="119">
        <v>0</v>
      </c>
      <c r="AY253" s="6">
        <v>39.534883720930232</v>
      </c>
      <c r="AZ253" s="6">
        <v>0</v>
      </c>
      <c r="BA253" s="6">
        <v>0</v>
      </c>
      <c r="BB253" s="6">
        <v>0</v>
      </c>
      <c r="BC253" s="6">
        <v>3</v>
      </c>
      <c r="BD253" s="6">
        <v>6.5217391304347823</v>
      </c>
      <c r="BE253" s="6">
        <v>0</v>
      </c>
      <c r="BF253" s="6">
        <v>0</v>
      </c>
      <c r="BG253" s="6">
        <v>0</v>
      </c>
      <c r="BH253" s="6">
        <v>0</v>
      </c>
      <c r="BI253" s="6">
        <v>0</v>
      </c>
      <c r="BJ253" s="6">
        <v>0</v>
      </c>
      <c r="BK253" s="6">
        <v>40</v>
      </c>
    </row>
    <row r="254" spans="1:63" x14ac:dyDescent="0.35">
      <c r="A254" s="27">
        <v>248</v>
      </c>
      <c r="C254" s="17" t="s">
        <v>133</v>
      </c>
      <c r="D254" s="15">
        <v>223</v>
      </c>
      <c r="E254" s="18">
        <v>0</v>
      </c>
      <c r="F254" s="18">
        <v>0</v>
      </c>
      <c r="G254" s="18">
        <v>3</v>
      </c>
      <c r="H254" s="18">
        <v>173</v>
      </c>
      <c r="I254" s="18">
        <v>56</v>
      </c>
      <c r="J254" s="19">
        <v>50.672645739910315</v>
      </c>
      <c r="K254" s="19">
        <v>3</v>
      </c>
      <c r="L254" s="19">
        <v>4.5454545454545459</v>
      </c>
      <c r="M254" s="18">
        <v>0</v>
      </c>
      <c r="N254" s="19">
        <v>0</v>
      </c>
      <c r="O254" s="19">
        <v>18</v>
      </c>
      <c r="P254" s="19">
        <v>83.333333333333343</v>
      </c>
      <c r="Q254" s="19">
        <v>41.269841269841265</v>
      </c>
      <c r="R254" s="18">
        <v>0</v>
      </c>
      <c r="S254" s="19">
        <v>0</v>
      </c>
      <c r="T254" s="18">
        <v>0</v>
      </c>
      <c r="U254" s="19">
        <v>0</v>
      </c>
      <c r="V254" s="18">
        <v>0</v>
      </c>
      <c r="W254" s="19">
        <v>0</v>
      </c>
      <c r="X254" s="19">
        <v>0</v>
      </c>
      <c r="Y254" s="19">
        <v>0</v>
      </c>
      <c r="Z254" s="19">
        <v>60.655737704918032</v>
      </c>
      <c r="AA254" s="19">
        <v>22.950819672131146</v>
      </c>
      <c r="AB254" s="18">
        <v>9</v>
      </c>
      <c r="AC254" s="19">
        <v>7.9646017699115044</v>
      </c>
      <c r="AD254" s="19">
        <v>61.627906976744185</v>
      </c>
      <c r="AE254" s="19">
        <v>61.176470588235297</v>
      </c>
      <c r="AF254" s="19">
        <v>0</v>
      </c>
      <c r="AG254" s="19">
        <v>63.69047619047619</v>
      </c>
      <c r="AH254" s="19">
        <v>42.477876106194692</v>
      </c>
      <c r="AI254" s="19">
        <v>27.43362831858407</v>
      </c>
      <c r="AJ254" s="3">
        <v>417.64705882352939</v>
      </c>
      <c r="AK254" s="6">
        <v>0</v>
      </c>
      <c r="AL254" s="6">
        <v>54</v>
      </c>
      <c r="AM254" s="6">
        <v>0</v>
      </c>
      <c r="AN254" s="6">
        <v>55</v>
      </c>
      <c r="AO254" s="6">
        <v>0</v>
      </c>
      <c r="AP254" s="6">
        <v>0</v>
      </c>
      <c r="AQ254" s="6">
        <v>112</v>
      </c>
      <c r="AR254" s="6">
        <v>0</v>
      </c>
      <c r="AS254" s="6">
        <v>0</v>
      </c>
      <c r="AT254" s="119">
        <v>0</v>
      </c>
      <c r="AU254" s="119">
        <v>0</v>
      </c>
      <c r="AV254" s="119">
        <v>0</v>
      </c>
      <c r="AW254" s="119">
        <v>0</v>
      </c>
      <c r="AX254" s="119">
        <v>0</v>
      </c>
      <c r="AY254" s="6">
        <v>29.27927927927928</v>
      </c>
      <c r="AZ254" s="6">
        <v>0</v>
      </c>
      <c r="BA254" s="6">
        <v>0</v>
      </c>
      <c r="BB254" s="6">
        <v>14</v>
      </c>
      <c r="BC254" s="6">
        <v>41</v>
      </c>
      <c r="BD254" s="6">
        <v>18.385650224215247</v>
      </c>
      <c r="BE254" s="6">
        <v>0</v>
      </c>
      <c r="BF254" s="6">
        <v>0</v>
      </c>
      <c r="BG254" s="6">
        <v>14</v>
      </c>
      <c r="BH254" s="6">
        <v>8.1395348837209305</v>
      </c>
      <c r="BI254" s="6">
        <v>30</v>
      </c>
      <c r="BJ254" s="6">
        <v>52.631578947368418</v>
      </c>
      <c r="BK254" s="6">
        <v>173</v>
      </c>
    </row>
    <row r="255" spans="1:63" x14ac:dyDescent="0.35">
      <c r="A255" s="27">
        <v>249</v>
      </c>
      <c r="C255" s="17" t="s">
        <v>136</v>
      </c>
      <c r="D255" s="15">
        <v>45</v>
      </c>
      <c r="E255" s="18">
        <v>0</v>
      </c>
      <c r="F255" s="18">
        <v>0</v>
      </c>
      <c r="G255" s="18">
        <v>0</v>
      </c>
      <c r="H255" s="18">
        <v>38</v>
      </c>
      <c r="I255" s="18">
        <v>3</v>
      </c>
      <c r="J255" s="19">
        <v>46.666666666666664</v>
      </c>
      <c r="K255" s="19">
        <v>3</v>
      </c>
      <c r="L255" s="19">
        <v>13.636363636363635</v>
      </c>
      <c r="M255" s="18">
        <v>0</v>
      </c>
      <c r="N255" s="19">
        <v>0</v>
      </c>
      <c r="O255" s="19">
        <v>6</v>
      </c>
      <c r="P255" s="19">
        <v>100</v>
      </c>
      <c r="Q255" s="19">
        <v>39.603960396039604</v>
      </c>
      <c r="R255" s="18">
        <v>0</v>
      </c>
      <c r="S255" s="19">
        <v>0</v>
      </c>
      <c r="T255" s="18">
        <v>0</v>
      </c>
      <c r="U255" s="19">
        <v>0</v>
      </c>
      <c r="V255" s="18">
        <v>0</v>
      </c>
      <c r="W255" s="19">
        <v>0</v>
      </c>
      <c r="X255" s="18">
        <v>0</v>
      </c>
      <c r="Y255" s="19">
        <v>0</v>
      </c>
      <c r="Z255" s="19">
        <v>28.571428571428569</v>
      </c>
      <c r="AA255" s="19">
        <v>60.714285714285708</v>
      </c>
      <c r="AB255" s="18">
        <v>5</v>
      </c>
      <c r="AC255" s="19">
        <v>18.518518518518519</v>
      </c>
      <c r="AD255" s="19">
        <v>83.333333333333343</v>
      </c>
      <c r="AE255" s="19">
        <v>50</v>
      </c>
      <c r="AF255" s="19">
        <v>57.142857142857139</v>
      </c>
      <c r="AG255" s="19">
        <v>67.741935483870961</v>
      </c>
      <c r="AH255" s="19">
        <v>21.428571428571427</v>
      </c>
      <c r="AI255" s="19">
        <v>50</v>
      </c>
      <c r="AJ255" s="3">
        <v>500</v>
      </c>
      <c r="AK255" s="6">
        <v>22</v>
      </c>
      <c r="AL255" s="6">
        <v>19</v>
      </c>
      <c r="AM255" s="6">
        <v>0</v>
      </c>
      <c r="AN255" s="6">
        <v>0</v>
      </c>
      <c r="AO255" s="6">
        <v>0</v>
      </c>
      <c r="AP255" s="6">
        <v>0</v>
      </c>
      <c r="AQ255" s="6">
        <v>5</v>
      </c>
      <c r="AR255" s="6">
        <v>7</v>
      </c>
      <c r="AS255" s="6">
        <v>15.555555555555555</v>
      </c>
      <c r="AT255" s="119">
        <v>0</v>
      </c>
      <c r="AU255" s="119">
        <v>0</v>
      </c>
      <c r="AV255" s="119">
        <v>0</v>
      </c>
      <c r="AW255" s="119">
        <v>0</v>
      </c>
      <c r="AX255" s="119">
        <v>0</v>
      </c>
      <c r="AY255" s="6">
        <v>30</v>
      </c>
      <c r="AZ255" s="6">
        <v>0</v>
      </c>
      <c r="BA255" s="6">
        <v>0</v>
      </c>
      <c r="BB255" s="6">
        <v>0</v>
      </c>
      <c r="BC255" s="6">
        <v>10</v>
      </c>
      <c r="BD255" s="6">
        <v>20.833333333333336</v>
      </c>
      <c r="BE255" s="6">
        <v>0</v>
      </c>
      <c r="BF255" s="6">
        <v>0</v>
      </c>
      <c r="BG255" s="6">
        <v>3</v>
      </c>
      <c r="BH255" s="6">
        <v>7.8947368421052628</v>
      </c>
      <c r="BI255" s="6">
        <v>0</v>
      </c>
      <c r="BJ255" s="6">
        <v>0</v>
      </c>
      <c r="BK255" s="6">
        <v>38</v>
      </c>
    </row>
    <row r="256" spans="1:63" x14ac:dyDescent="0.35">
      <c r="A256" s="27">
        <v>250</v>
      </c>
      <c r="C256" s="17" t="s">
        <v>16</v>
      </c>
      <c r="D256" s="15">
        <v>116</v>
      </c>
      <c r="E256" s="18">
        <v>3</v>
      </c>
      <c r="F256" s="18">
        <v>3</v>
      </c>
      <c r="G256" s="18">
        <v>11</v>
      </c>
      <c r="H256" s="18">
        <v>88</v>
      </c>
      <c r="I256" s="18">
        <v>17</v>
      </c>
      <c r="J256" s="19">
        <v>60.344827586206897</v>
      </c>
      <c r="K256" s="19">
        <v>5</v>
      </c>
      <c r="L256" s="19">
        <v>9.8039215686274517</v>
      </c>
      <c r="M256" s="18">
        <v>0</v>
      </c>
      <c r="N256" s="19">
        <v>0</v>
      </c>
      <c r="O256" s="19">
        <v>11</v>
      </c>
      <c r="P256" s="19">
        <v>72.727272727272734</v>
      </c>
      <c r="Q256" s="19">
        <v>100</v>
      </c>
      <c r="R256" s="18">
        <v>0</v>
      </c>
      <c r="S256" s="19">
        <v>0</v>
      </c>
      <c r="T256" s="18">
        <v>0</v>
      </c>
      <c r="U256" s="19">
        <v>0</v>
      </c>
      <c r="V256" s="18">
        <v>0</v>
      </c>
      <c r="W256" s="19">
        <v>0</v>
      </c>
      <c r="X256" s="18">
        <v>0</v>
      </c>
      <c r="Y256" s="19">
        <v>0</v>
      </c>
      <c r="Z256" s="19">
        <v>23.255813953488371</v>
      </c>
      <c r="AA256" s="19">
        <v>27.906976744186046</v>
      </c>
      <c r="AB256" s="18">
        <v>6</v>
      </c>
      <c r="AC256" s="19">
        <v>8</v>
      </c>
      <c r="AD256" s="19">
        <v>78.125</v>
      </c>
      <c r="AE256" s="19">
        <v>67.272727272727266</v>
      </c>
      <c r="AF256" s="19">
        <v>0</v>
      </c>
      <c r="AG256" s="19">
        <v>67.46987951807229</v>
      </c>
      <c r="AH256" s="19">
        <v>47.058823529411761</v>
      </c>
      <c r="AI256" s="19">
        <v>20.588235294117645</v>
      </c>
      <c r="AJ256" s="3">
        <v>439.28571428571428</v>
      </c>
      <c r="AK256" s="6">
        <v>82</v>
      </c>
      <c r="AL256" s="6">
        <v>15</v>
      </c>
      <c r="AM256" s="6">
        <v>0</v>
      </c>
      <c r="AN256" s="6">
        <v>0</v>
      </c>
      <c r="AO256" s="6">
        <v>0</v>
      </c>
      <c r="AP256" s="6">
        <v>0</v>
      </c>
      <c r="AQ256" s="6">
        <v>24</v>
      </c>
      <c r="AR256" s="6">
        <v>12</v>
      </c>
      <c r="AS256" s="6">
        <v>10.344827586206897</v>
      </c>
      <c r="AT256" s="119">
        <v>0</v>
      </c>
      <c r="AU256" s="119">
        <v>0</v>
      </c>
      <c r="AV256" s="119">
        <v>0</v>
      </c>
      <c r="AW256" s="119">
        <v>0</v>
      </c>
      <c r="AX256" s="119">
        <v>0</v>
      </c>
      <c r="AY256" s="6">
        <v>19.327731092436977</v>
      </c>
      <c r="AZ256" s="6">
        <v>0</v>
      </c>
      <c r="BA256" s="6">
        <v>0</v>
      </c>
      <c r="BB256" s="6">
        <v>0</v>
      </c>
      <c r="BC256" s="6">
        <v>33</v>
      </c>
      <c r="BD256" s="6">
        <v>26.829268292682929</v>
      </c>
      <c r="BE256" s="6">
        <v>3</v>
      </c>
      <c r="BF256" s="6">
        <v>21.428571428571427</v>
      </c>
      <c r="BG256" s="6">
        <v>18</v>
      </c>
      <c r="BH256" s="6">
        <v>18.367346938775512</v>
      </c>
      <c r="BI256" s="6">
        <v>11</v>
      </c>
      <c r="BJ256" s="6">
        <v>64.705882352941174</v>
      </c>
      <c r="BK256" s="6">
        <v>88</v>
      </c>
    </row>
    <row r="257" spans="1:63" x14ac:dyDescent="0.35">
      <c r="A257" s="27">
        <v>251</v>
      </c>
      <c r="C257" s="17" t="s">
        <v>137</v>
      </c>
      <c r="D257" s="15">
        <v>1110</v>
      </c>
      <c r="E257" s="18">
        <v>9</v>
      </c>
      <c r="F257" s="18">
        <v>59</v>
      </c>
      <c r="G257" s="18">
        <v>116</v>
      </c>
      <c r="H257" s="18">
        <v>782</v>
      </c>
      <c r="I257" s="18">
        <v>158</v>
      </c>
      <c r="J257" s="19">
        <v>59.909909909909906</v>
      </c>
      <c r="K257" s="19">
        <v>28</v>
      </c>
      <c r="L257" s="19">
        <v>6.3636363636363633</v>
      </c>
      <c r="M257" s="18">
        <v>0</v>
      </c>
      <c r="N257" s="19">
        <v>0</v>
      </c>
      <c r="O257" s="19">
        <v>71</v>
      </c>
      <c r="P257" s="19">
        <v>92.957746478873233</v>
      </c>
      <c r="Q257" s="19">
        <v>45.192307692307693</v>
      </c>
      <c r="R257" s="18">
        <v>0</v>
      </c>
      <c r="S257" s="19">
        <v>0</v>
      </c>
      <c r="T257" s="18">
        <v>3</v>
      </c>
      <c r="U257" s="19">
        <v>11.538461538461538</v>
      </c>
      <c r="V257" s="18">
        <v>0</v>
      </c>
      <c r="W257" s="19">
        <v>0</v>
      </c>
      <c r="X257" s="18">
        <v>3</v>
      </c>
      <c r="Y257" s="19">
        <v>6.5217391304347823</v>
      </c>
      <c r="Z257" s="19">
        <v>24.75</v>
      </c>
      <c r="AA257" s="19">
        <v>56.000000000000007</v>
      </c>
      <c r="AB257" s="18">
        <v>37</v>
      </c>
      <c r="AC257" s="19">
        <v>6.2080536912751683</v>
      </c>
      <c r="AD257" s="19">
        <v>76.344086021505376</v>
      </c>
      <c r="AE257" s="19">
        <v>64.549180327868854</v>
      </c>
      <c r="AF257" s="19">
        <v>46.846846846846844</v>
      </c>
      <c r="AG257" s="19">
        <v>73.384615384615387</v>
      </c>
      <c r="AH257" s="19">
        <v>23.411978221415609</v>
      </c>
      <c r="AI257" s="19">
        <v>41.197822141560799</v>
      </c>
      <c r="AJ257" s="3">
        <v>482.08955223880599</v>
      </c>
      <c r="AK257" s="6">
        <v>115</v>
      </c>
      <c r="AL257" s="6">
        <v>131</v>
      </c>
      <c r="AM257" s="6">
        <v>0</v>
      </c>
      <c r="AN257" s="6">
        <v>0</v>
      </c>
      <c r="AO257" s="6">
        <v>0</v>
      </c>
      <c r="AP257" s="6">
        <v>0</v>
      </c>
      <c r="AQ257" s="6">
        <v>818</v>
      </c>
      <c r="AR257" s="6">
        <v>228</v>
      </c>
      <c r="AS257" s="6">
        <v>20.54054054054054</v>
      </c>
      <c r="AT257" s="119">
        <v>0</v>
      </c>
      <c r="AU257" s="119">
        <v>0</v>
      </c>
      <c r="AV257" s="119">
        <v>0</v>
      </c>
      <c r="AW257" s="119">
        <v>0</v>
      </c>
      <c r="AX257" s="119">
        <v>0</v>
      </c>
      <c r="AY257" s="6">
        <v>21.042830540037244</v>
      </c>
      <c r="AZ257" s="6">
        <v>0</v>
      </c>
      <c r="BA257" s="6">
        <v>0</v>
      </c>
      <c r="BB257" s="6">
        <v>22</v>
      </c>
      <c r="BC257" s="6">
        <v>391</v>
      </c>
      <c r="BD257" s="6">
        <v>35.577797998180166</v>
      </c>
      <c r="BE257" s="6">
        <v>20</v>
      </c>
      <c r="BF257" s="6">
        <v>17.241379310344829</v>
      </c>
      <c r="BG257" s="6">
        <v>271</v>
      </c>
      <c r="BH257" s="6">
        <v>30.381165919282509</v>
      </c>
      <c r="BI257" s="6">
        <v>120</v>
      </c>
      <c r="BJ257" s="6">
        <v>77.41935483870968</v>
      </c>
      <c r="BK257" s="6">
        <v>782</v>
      </c>
    </row>
    <row r="258" spans="1:63" x14ac:dyDescent="0.35">
      <c r="A258" s="27">
        <v>252</v>
      </c>
      <c r="C258" s="17" t="s">
        <v>2</v>
      </c>
      <c r="D258" s="15">
        <v>107</v>
      </c>
      <c r="E258" s="18">
        <v>3</v>
      </c>
      <c r="F258" s="18">
        <v>5</v>
      </c>
      <c r="G258" s="18">
        <v>7</v>
      </c>
      <c r="H258" s="18">
        <v>92</v>
      </c>
      <c r="I258" s="18">
        <v>5</v>
      </c>
      <c r="J258" s="19">
        <v>46.728971962616825</v>
      </c>
      <c r="K258" s="19">
        <v>0</v>
      </c>
      <c r="L258" s="19">
        <v>0</v>
      </c>
      <c r="M258" s="18">
        <v>0</v>
      </c>
      <c r="N258" s="19">
        <v>0</v>
      </c>
      <c r="O258" s="19">
        <v>11</v>
      </c>
      <c r="P258" s="19">
        <v>100</v>
      </c>
      <c r="Q258" s="19">
        <v>41.414141414141412</v>
      </c>
      <c r="R258" s="18">
        <v>0</v>
      </c>
      <c r="S258" s="19">
        <v>0</v>
      </c>
      <c r="T258" s="18">
        <v>0</v>
      </c>
      <c r="U258" s="19">
        <v>0</v>
      </c>
      <c r="V258" s="18">
        <v>0</v>
      </c>
      <c r="W258" s="19">
        <v>0</v>
      </c>
      <c r="X258" s="18">
        <v>0</v>
      </c>
      <c r="Y258" s="19">
        <v>0</v>
      </c>
      <c r="Z258" s="19">
        <v>33.333333333333329</v>
      </c>
      <c r="AA258" s="19">
        <v>0</v>
      </c>
      <c r="AB258" s="18">
        <v>0</v>
      </c>
      <c r="AC258" s="19">
        <v>0</v>
      </c>
      <c r="AD258" s="19">
        <v>92.682926829268297</v>
      </c>
      <c r="AE258" s="19">
        <v>51.282051282051277</v>
      </c>
      <c r="AF258" s="19">
        <v>100</v>
      </c>
      <c r="AG258" s="19">
        <v>67.948717948717956</v>
      </c>
      <c r="AH258" s="19">
        <v>80.952380952380949</v>
      </c>
      <c r="AI258" s="19">
        <v>0</v>
      </c>
      <c r="AJ258" s="3">
        <v>558.33333333333337</v>
      </c>
      <c r="AK258" s="6">
        <v>0</v>
      </c>
      <c r="AL258" s="6">
        <v>87</v>
      </c>
      <c r="AM258" s="6">
        <v>0</v>
      </c>
      <c r="AN258" s="6">
        <v>0</v>
      </c>
      <c r="AO258" s="6">
        <v>0</v>
      </c>
      <c r="AP258" s="6">
        <v>0</v>
      </c>
      <c r="AQ258" s="6">
        <v>13</v>
      </c>
      <c r="AR258" s="6">
        <v>14</v>
      </c>
      <c r="AS258" s="6">
        <v>13.084112149532709</v>
      </c>
      <c r="AT258" s="119">
        <v>0</v>
      </c>
      <c r="AU258" s="119">
        <v>0</v>
      </c>
      <c r="AV258" s="119">
        <v>0</v>
      </c>
      <c r="AW258" s="119">
        <v>0</v>
      </c>
      <c r="AX258" s="119">
        <v>0</v>
      </c>
      <c r="AY258" s="6">
        <v>57.142857142857139</v>
      </c>
      <c r="AZ258" s="6">
        <v>0</v>
      </c>
      <c r="BA258" s="6">
        <v>0</v>
      </c>
      <c r="BB258" s="6">
        <v>0</v>
      </c>
      <c r="BC258" s="6">
        <v>6</v>
      </c>
      <c r="BD258" s="6">
        <v>5.7142857142857144</v>
      </c>
      <c r="BE258" s="6">
        <v>0</v>
      </c>
      <c r="BF258" s="6">
        <v>0</v>
      </c>
      <c r="BG258" s="6">
        <v>4</v>
      </c>
      <c r="BH258" s="6">
        <v>4.2105263157894735</v>
      </c>
      <c r="BI258" s="6">
        <v>0</v>
      </c>
      <c r="BJ258" s="6">
        <v>0</v>
      </c>
      <c r="BK258" s="6">
        <v>92</v>
      </c>
    </row>
    <row r="259" spans="1:63" x14ac:dyDescent="0.35">
      <c r="A259" s="27">
        <v>253</v>
      </c>
      <c r="C259" s="17" t="s">
        <v>6</v>
      </c>
      <c r="D259" s="15">
        <v>252</v>
      </c>
      <c r="E259" s="18">
        <v>0</v>
      </c>
      <c r="F259" s="18">
        <v>0</v>
      </c>
      <c r="G259" s="18">
        <v>4</v>
      </c>
      <c r="H259" s="18">
        <v>142</v>
      </c>
      <c r="I259" s="18">
        <v>109</v>
      </c>
      <c r="J259" s="19">
        <v>50</v>
      </c>
      <c r="K259" s="19">
        <v>0</v>
      </c>
      <c r="L259" s="19">
        <v>0</v>
      </c>
      <c r="M259" s="18">
        <v>0</v>
      </c>
      <c r="N259" s="19">
        <v>0</v>
      </c>
      <c r="O259" s="19">
        <v>19</v>
      </c>
      <c r="P259" s="19">
        <v>78.94736842105263</v>
      </c>
      <c r="Q259" s="19">
        <v>35.897435897435898</v>
      </c>
      <c r="R259" s="18">
        <v>0</v>
      </c>
      <c r="S259" s="19">
        <v>0</v>
      </c>
      <c r="T259" s="18">
        <v>0</v>
      </c>
      <c r="U259" s="19">
        <v>0</v>
      </c>
      <c r="V259" s="18">
        <v>0</v>
      </c>
      <c r="W259" s="19">
        <v>0</v>
      </c>
      <c r="X259" s="19">
        <v>0</v>
      </c>
      <c r="Y259" s="19">
        <v>0</v>
      </c>
      <c r="Z259" s="19">
        <v>28.125</v>
      </c>
      <c r="AA259" s="19">
        <v>28.125</v>
      </c>
      <c r="AB259" s="18">
        <v>4</v>
      </c>
      <c r="AC259" s="19">
        <v>3.669724770642202</v>
      </c>
      <c r="AD259" s="19">
        <v>77.272727272727266</v>
      </c>
      <c r="AE259" s="19">
        <v>73.333333333333329</v>
      </c>
      <c r="AF259" s="19">
        <v>0</v>
      </c>
      <c r="AG259" s="19">
        <v>73.287671232876718</v>
      </c>
      <c r="AH259" s="19">
        <v>53.211009174311933</v>
      </c>
      <c r="AI259" s="19">
        <v>26.605504587155966</v>
      </c>
      <c r="AJ259" s="3">
        <v>447.5</v>
      </c>
      <c r="AK259" s="6">
        <v>0</v>
      </c>
      <c r="AL259" s="6">
        <v>198</v>
      </c>
      <c r="AM259" s="6">
        <v>0</v>
      </c>
      <c r="AN259" s="6">
        <v>6</v>
      </c>
      <c r="AO259" s="6">
        <v>0</v>
      </c>
      <c r="AP259" s="6">
        <v>0</v>
      </c>
      <c r="AQ259" s="6">
        <v>49</v>
      </c>
      <c r="AR259" s="6">
        <v>0</v>
      </c>
      <c r="AS259" s="6">
        <v>0</v>
      </c>
      <c r="AT259" s="119">
        <v>0</v>
      </c>
      <c r="AU259" s="119">
        <v>0</v>
      </c>
      <c r="AV259" s="119">
        <v>0</v>
      </c>
      <c r="AW259" s="119">
        <v>0</v>
      </c>
      <c r="AX259" s="119">
        <v>0</v>
      </c>
      <c r="AY259" s="6">
        <v>17.647058823529413</v>
      </c>
      <c r="AZ259" s="6">
        <v>0</v>
      </c>
      <c r="BA259" s="6">
        <v>0</v>
      </c>
      <c r="BB259" s="6">
        <v>35</v>
      </c>
      <c r="BC259" s="6">
        <v>22</v>
      </c>
      <c r="BD259" s="6">
        <v>8.8353413654618471</v>
      </c>
      <c r="BE259" s="6">
        <v>0</v>
      </c>
      <c r="BF259" s="6">
        <v>0</v>
      </c>
      <c r="BG259" s="6">
        <v>4</v>
      </c>
      <c r="BH259" s="6">
        <v>2.7586206896551726</v>
      </c>
      <c r="BI259" s="6">
        <v>20</v>
      </c>
      <c r="BJ259" s="6">
        <v>18.348623853211009</v>
      </c>
      <c r="BK259" s="6">
        <v>142</v>
      </c>
    </row>
    <row r="260" spans="1:63" x14ac:dyDescent="0.35">
      <c r="A260" s="27">
        <v>254</v>
      </c>
      <c r="C260" s="17" t="s">
        <v>10</v>
      </c>
      <c r="D260" s="15">
        <v>147</v>
      </c>
      <c r="E260" s="18">
        <v>0</v>
      </c>
      <c r="F260" s="18">
        <v>4</v>
      </c>
      <c r="G260" s="18">
        <v>14</v>
      </c>
      <c r="H260" s="18">
        <v>47</v>
      </c>
      <c r="I260" s="18">
        <v>81</v>
      </c>
      <c r="J260" s="19">
        <v>56.4625850340136</v>
      </c>
      <c r="K260" s="19">
        <v>0</v>
      </c>
      <c r="L260" s="19">
        <v>0</v>
      </c>
      <c r="M260" s="18">
        <v>0</v>
      </c>
      <c r="N260" s="19">
        <v>0</v>
      </c>
      <c r="O260" s="19">
        <v>3</v>
      </c>
      <c r="P260" s="19">
        <v>100</v>
      </c>
      <c r="Q260" s="19">
        <v>47.826086956521742</v>
      </c>
      <c r="R260" s="18">
        <v>0</v>
      </c>
      <c r="S260" s="19">
        <v>0</v>
      </c>
      <c r="T260" s="18">
        <v>0</v>
      </c>
      <c r="U260" s="19">
        <v>0</v>
      </c>
      <c r="V260" s="18">
        <v>0</v>
      </c>
      <c r="W260" s="19">
        <v>0</v>
      </c>
      <c r="X260" s="19">
        <v>0</v>
      </c>
      <c r="Y260" s="19">
        <v>0</v>
      </c>
      <c r="Z260" s="19">
        <v>0</v>
      </c>
      <c r="AA260" s="19">
        <v>100</v>
      </c>
      <c r="AB260" s="18">
        <v>5</v>
      </c>
      <c r="AC260" s="19">
        <v>11.363636363636363</v>
      </c>
      <c r="AD260" s="19">
        <v>86.36363636363636</v>
      </c>
      <c r="AE260" s="19">
        <v>68</v>
      </c>
      <c r="AF260" s="19">
        <v>0</v>
      </c>
      <c r="AG260" s="19">
        <v>62</v>
      </c>
      <c r="AH260" s="19">
        <v>14.285714285714285</v>
      </c>
      <c r="AI260" s="19">
        <v>38.095238095238095</v>
      </c>
      <c r="AJ260" s="3">
        <v>391.66666666666663</v>
      </c>
      <c r="AK260" s="6">
        <v>0</v>
      </c>
      <c r="AL260" s="6">
        <v>109</v>
      </c>
      <c r="AM260" s="6">
        <v>0</v>
      </c>
      <c r="AN260" s="6">
        <v>14</v>
      </c>
      <c r="AO260" s="6">
        <v>4</v>
      </c>
      <c r="AP260" s="6">
        <v>0</v>
      </c>
      <c r="AQ260" s="6">
        <v>22</v>
      </c>
      <c r="AR260" s="6">
        <v>3</v>
      </c>
      <c r="AS260" s="6">
        <v>2.0408163265306123</v>
      </c>
      <c r="AT260" s="119">
        <v>0</v>
      </c>
      <c r="AU260" s="119">
        <v>0</v>
      </c>
      <c r="AV260" s="119">
        <v>0</v>
      </c>
      <c r="AW260" s="119">
        <v>0</v>
      </c>
      <c r="AX260" s="119">
        <v>0</v>
      </c>
      <c r="AY260" s="6">
        <v>19.565217391304348</v>
      </c>
      <c r="AZ260" s="6">
        <v>0</v>
      </c>
      <c r="BA260" s="6">
        <v>0</v>
      </c>
      <c r="BB260" s="6">
        <v>18</v>
      </c>
      <c r="BC260" s="6">
        <v>5</v>
      </c>
      <c r="BD260" s="6">
        <v>3.4965034965034967</v>
      </c>
      <c r="BE260" s="6">
        <v>0</v>
      </c>
      <c r="BF260" s="6">
        <v>0</v>
      </c>
      <c r="BG260" s="6">
        <v>0</v>
      </c>
      <c r="BH260" s="6">
        <v>0</v>
      </c>
      <c r="BI260" s="6">
        <v>5</v>
      </c>
      <c r="BJ260" s="6">
        <v>6.756756756756757</v>
      </c>
      <c r="BK260" s="6">
        <v>47</v>
      </c>
    </row>
    <row r="261" spans="1:63" x14ac:dyDescent="0.35">
      <c r="A261" s="27">
        <v>255</v>
      </c>
      <c r="C261" s="17" t="s">
        <v>272</v>
      </c>
      <c r="D261" s="15">
        <v>27</v>
      </c>
      <c r="E261" s="18">
        <v>0</v>
      </c>
      <c r="F261" s="18">
        <v>5</v>
      </c>
      <c r="G261" s="18">
        <v>6</v>
      </c>
      <c r="H261" s="18">
        <v>15</v>
      </c>
      <c r="I261" s="18">
        <v>0</v>
      </c>
      <c r="J261" s="19">
        <v>29.629629629629626</v>
      </c>
      <c r="K261" s="19">
        <v>3</v>
      </c>
      <c r="L261" s="19">
        <v>21.428571428571427</v>
      </c>
      <c r="M261" s="18">
        <v>0</v>
      </c>
      <c r="N261" s="19">
        <v>0</v>
      </c>
      <c r="O261" s="19">
        <v>3</v>
      </c>
      <c r="P261" s="19">
        <v>100</v>
      </c>
      <c r="Q261" s="19">
        <v>0</v>
      </c>
      <c r="R261" s="18">
        <v>0</v>
      </c>
      <c r="S261" s="19">
        <v>0</v>
      </c>
      <c r="T261" s="18">
        <v>0</v>
      </c>
      <c r="U261" s="19">
        <v>0</v>
      </c>
      <c r="V261" s="18">
        <v>0</v>
      </c>
      <c r="W261" s="19">
        <v>0</v>
      </c>
      <c r="X261" s="19">
        <v>0</v>
      </c>
      <c r="Y261" s="19">
        <v>0</v>
      </c>
      <c r="Z261" s="19">
        <v>36.363636363636367</v>
      </c>
      <c r="AA261" s="19">
        <v>63.636363636363633</v>
      </c>
      <c r="AB261" s="18">
        <v>9</v>
      </c>
      <c r="AC261" s="19">
        <v>37.5</v>
      </c>
      <c r="AD261" s="19">
        <v>100</v>
      </c>
      <c r="AE261" s="19">
        <v>100</v>
      </c>
      <c r="AF261" s="19">
        <v>0</v>
      </c>
      <c r="AG261" s="19">
        <v>100</v>
      </c>
      <c r="AH261" s="19">
        <v>36.84210526315789</v>
      </c>
      <c r="AI261" s="19">
        <v>0</v>
      </c>
      <c r="AJ261" s="3">
        <v>575</v>
      </c>
      <c r="AK261" s="6">
        <v>0</v>
      </c>
      <c r="AL261" s="6">
        <v>17</v>
      </c>
      <c r="AM261" s="6">
        <v>0</v>
      </c>
      <c r="AN261" s="6">
        <v>3</v>
      </c>
      <c r="AO261" s="6">
        <v>0</v>
      </c>
      <c r="AP261" s="6">
        <v>0</v>
      </c>
      <c r="AQ261" s="6">
        <v>0</v>
      </c>
      <c r="AR261" s="6">
        <v>4</v>
      </c>
      <c r="AS261" s="6">
        <v>14.814814814814813</v>
      </c>
      <c r="AT261" s="119">
        <v>0</v>
      </c>
      <c r="AU261" s="119">
        <v>0</v>
      </c>
      <c r="AV261" s="119">
        <v>0</v>
      </c>
      <c r="AW261" s="119">
        <v>0</v>
      </c>
      <c r="AX261" s="119">
        <v>0</v>
      </c>
      <c r="AY261" s="6">
        <v>29.629629629629626</v>
      </c>
      <c r="AZ261" s="6">
        <v>0</v>
      </c>
      <c r="BA261" s="6">
        <v>0</v>
      </c>
      <c r="BB261" s="6">
        <v>0</v>
      </c>
      <c r="BC261" s="6">
        <v>0</v>
      </c>
      <c r="BD261" s="6">
        <v>0</v>
      </c>
      <c r="BE261" s="6">
        <v>0</v>
      </c>
      <c r="BF261" s="6">
        <v>0</v>
      </c>
      <c r="BG261" s="6">
        <v>0</v>
      </c>
      <c r="BH261" s="6">
        <v>0</v>
      </c>
      <c r="BI261" s="6">
        <v>0</v>
      </c>
      <c r="BJ261" s="6">
        <v>0</v>
      </c>
      <c r="BK261" s="6">
        <v>15</v>
      </c>
    </row>
    <row r="262" spans="1:63" x14ac:dyDescent="0.35">
      <c r="A262" s="27">
        <v>256</v>
      </c>
      <c r="C262" s="17" t="s">
        <v>1</v>
      </c>
      <c r="D262" s="15">
        <v>271</v>
      </c>
      <c r="E262" s="18">
        <v>5</v>
      </c>
      <c r="F262" s="18">
        <v>5</v>
      </c>
      <c r="G262" s="18">
        <v>17</v>
      </c>
      <c r="H262" s="18">
        <v>209</v>
      </c>
      <c r="I262" s="18">
        <v>46</v>
      </c>
      <c r="J262" s="19">
        <v>56.826568265682653</v>
      </c>
      <c r="K262" s="19">
        <v>16</v>
      </c>
      <c r="L262" s="19">
        <v>15.686274509803921</v>
      </c>
      <c r="M262" s="18">
        <v>0</v>
      </c>
      <c r="N262" s="19">
        <v>0</v>
      </c>
      <c r="O262" s="19">
        <v>13</v>
      </c>
      <c r="P262" s="19">
        <v>100</v>
      </c>
      <c r="Q262" s="19">
        <v>50</v>
      </c>
      <c r="R262" s="18">
        <v>0</v>
      </c>
      <c r="S262" s="19">
        <v>0</v>
      </c>
      <c r="T262" s="18">
        <v>0</v>
      </c>
      <c r="U262" s="19">
        <v>0</v>
      </c>
      <c r="V262" s="18">
        <v>0</v>
      </c>
      <c r="W262" s="19">
        <v>0</v>
      </c>
      <c r="X262" s="19">
        <v>0</v>
      </c>
      <c r="Y262" s="19">
        <v>0</v>
      </c>
      <c r="Z262" s="19">
        <v>43.421052631578952</v>
      </c>
      <c r="AA262" s="19">
        <v>14.473684210526317</v>
      </c>
      <c r="AB262" s="18">
        <v>4</v>
      </c>
      <c r="AC262" s="19">
        <v>2.1621621621621623</v>
      </c>
      <c r="AD262" s="19">
        <v>82.608695652173907</v>
      </c>
      <c r="AE262" s="19">
        <v>77.876106194690266</v>
      </c>
      <c r="AF262" s="19">
        <v>100</v>
      </c>
      <c r="AG262" s="19">
        <v>81.578947368421055</v>
      </c>
      <c r="AH262" s="19">
        <v>36.144578313253014</v>
      </c>
      <c r="AI262" s="19">
        <v>21.686746987951807</v>
      </c>
      <c r="AJ262" s="3">
        <v>601.78571428571433</v>
      </c>
      <c r="AK262" s="6">
        <v>0</v>
      </c>
      <c r="AL262" s="6">
        <v>89</v>
      </c>
      <c r="AM262" s="6">
        <v>145</v>
      </c>
      <c r="AN262" s="6">
        <v>9</v>
      </c>
      <c r="AO262" s="6">
        <v>0</v>
      </c>
      <c r="AP262" s="6">
        <v>0</v>
      </c>
      <c r="AQ262" s="6">
        <v>20</v>
      </c>
      <c r="AR262" s="6">
        <v>22</v>
      </c>
      <c r="AS262" s="6">
        <v>8.1180811808118083</v>
      </c>
      <c r="AT262" s="119">
        <v>0</v>
      </c>
      <c r="AU262" s="119">
        <v>0</v>
      </c>
      <c r="AV262" s="119">
        <v>0</v>
      </c>
      <c r="AW262" s="119">
        <v>0</v>
      </c>
      <c r="AX262" s="119">
        <v>0</v>
      </c>
      <c r="AY262" s="6">
        <v>24.705882352941178</v>
      </c>
      <c r="AZ262" s="6">
        <v>0</v>
      </c>
      <c r="BA262" s="6">
        <v>0</v>
      </c>
      <c r="BB262" s="6">
        <v>11</v>
      </c>
      <c r="BC262" s="6">
        <v>5</v>
      </c>
      <c r="BD262" s="6">
        <v>1.8726591760299627</v>
      </c>
      <c r="BE262" s="6">
        <v>0</v>
      </c>
      <c r="BF262" s="6">
        <v>0</v>
      </c>
      <c r="BG262" s="6">
        <v>0</v>
      </c>
      <c r="BH262" s="6">
        <v>0</v>
      </c>
      <c r="BI262" s="6">
        <v>4</v>
      </c>
      <c r="BJ262" s="6">
        <v>9.0909090909090917</v>
      </c>
      <c r="BK262" s="6">
        <v>209</v>
      </c>
    </row>
    <row r="263" spans="1:63" x14ac:dyDescent="0.35">
      <c r="A263" s="27">
        <v>257</v>
      </c>
      <c r="C263" s="17" t="s">
        <v>7</v>
      </c>
      <c r="D263" s="15">
        <v>465</v>
      </c>
      <c r="E263" s="18">
        <v>0</v>
      </c>
      <c r="F263" s="18">
        <v>10</v>
      </c>
      <c r="G263" s="18">
        <v>23</v>
      </c>
      <c r="H263" s="18">
        <v>169</v>
      </c>
      <c r="I263" s="18">
        <v>269</v>
      </c>
      <c r="J263" s="19">
        <v>47.741935483870968</v>
      </c>
      <c r="K263" s="19">
        <v>3</v>
      </c>
      <c r="L263" s="19">
        <v>7.8947368421052628</v>
      </c>
      <c r="M263" s="18">
        <v>0</v>
      </c>
      <c r="N263" s="19">
        <v>0</v>
      </c>
      <c r="O263" s="19">
        <v>32</v>
      </c>
      <c r="P263" s="19">
        <v>71.875</v>
      </c>
      <c r="Q263" s="19">
        <v>25</v>
      </c>
      <c r="R263" s="18">
        <v>0</v>
      </c>
      <c r="S263" s="19">
        <v>0</v>
      </c>
      <c r="T263" s="18">
        <v>0</v>
      </c>
      <c r="U263" s="19">
        <v>0</v>
      </c>
      <c r="V263" s="18">
        <v>3</v>
      </c>
      <c r="W263" s="19">
        <v>42.857142857142854</v>
      </c>
      <c r="X263" s="19">
        <v>3</v>
      </c>
      <c r="Y263" s="19">
        <v>50</v>
      </c>
      <c r="Z263" s="19">
        <v>47.058823529411761</v>
      </c>
      <c r="AA263" s="19">
        <v>20.588235294117645</v>
      </c>
      <c r="AB263" s="18">
        <v>7</v>
      </c>
      <c r="AC263" s="19">
        <v>5.5118110236220472</v>
      </c>
      <c r="AD263" s="19">
        <v>68.686868686868678</v>
      </c>
      <c r="AE263" s="19">
        <v>62.121212121212125</v>
      </c>
      <c r="AF263" s="19">
        <v>66.666666666666657</v>
      </c>
      <c r="AG263" s="19">
        <v>68.243243243243242</v>
      </c>
      <c r="AH263" s="19">
        <v>38.70967741935484</v>
      </c>
      <c r="AI263" s="19">
        <v>24.193548387096776</v>
      </c>
      <c r="AJ263" s="3">
        <v>266.77215189873419</v>
      </c>
      <c r="AK263" s="6">
        <v>0</v>
      </c>
      <c r="AL263" s="6">
        <v>418</v>
      </c>
      <c r="AM263" s="6">
        <v>0</v>
      </c>
      <c r="AN263" s="6">
        <v>0</v>
      </c>
      <c r="AO263" s="6">
        <v>0</v>
      </c>
      <c r="AP263" s="6">
        <v>0</v>
      </c>
      <c r="AQ263" s="6">
        <v>37</v>
      </c>
      <c r="AR263" s="6">
        <v>9</v>
      </c>
      <c r="AS263" s="6">
        <v>1.935483870967742</v>
      </c>
      <c r="AT263" s="119">
        <v>0</v>
      </c>
      <c r="AU263" s="119">
        <v>0</v>
      </c>
      <c r="AV263" s="119">
        <v>0</v>
      </c>
      <c r="AW263" s="119">
        <v>0</v>
      </c>
      <c r="AX263" s="119">
        <v>0</v>
      </c>
      <c r="AY263" s="6">
        <v>16.444444444444446</v>
      </c>
      <c r="AZ263" s="6">
        <v>0</v>
      </c>
      <c r="BA263" s="6">
        <v>0</v>
      </c>
      <c r="BB263" s="6">
        <v>65</v>
      </c>
      <c r="BC263" s="6">
        <v>96</v>
      </c>
      <c r="BD263" s="6">
        <v>20.869565217391305</v>
      </c>
      <c r="BE263" s="6">
        <v>0</v>
      </c>
      <c r="BF263" s="6">
        <v>0</v>
      </c>
      <c r="BG263" s="6">
        <v>11</v>
      </c>
      <c r="BH263" s="6">
        <v>5.8823529411764701</v>
      </c>
      <c r="BI263" s="6">
        <v>83</v>
      </c>
      <c r="BJ263" s="6">
        <v>31.203007518796994</v>
      </c>
      <c r="BK263" s="6">
        <v>169</v>
      </c>
    </row>
    <row r="264" spans="1:63" x14ac:dyDescent="0.35">
      <c r="A264" s="27">
        <v>258</v>
      </c>
      <c r="C264" s="17" t="s">
        <v>273</v>
      </c>
      <c r="D264" s="15">
        <v>215</v>
      </c>
      <c r="E264" s="18">
        <v>4</v>
      </c>
      <c r="F264" s="18">
        <v>6</v>
      </c>
      <c r="G264" s="18">
        <v>73</v>
      </c>
      <c r="H264" s="18">
        <v>100</v>
      </c>
      <c r="I264" s="18">
        <v>30</v>
      </c>
      <c r="J264" s="19">
        <v>62.325581395348841</v>
      </c>
      <c r="K264" s="19">
        <v>0</v>
      </c>
      <c r="L264" s="19">
        <v>0</v>
      </c>
      <c r="M264" s="18">
        <v>0</v>
      </c>
      <c r="N264" s="19">
        <v>0</v>
      </c>
      <c r="O264" s="19">
        <v>3</v>
      </c>
      <c r="P264" s="19">
        <v>100</v>
      </c>
      <c r="Q264" s="19">
        <v>25</v>
      </c>
      <c r="R264" s="18">
        <v>0</v>
      </c>
      <c r="S264" s="19">
        <v>0</v>
      </c>
      <c r="T264" s="18">
        <v>0</v>
      </c>
      <c r="U264" s="19">
        <v>0</v>
      </c>
      <c r="V264" s="18">
        <v>0</v>
      </c>
      <c r="W264" s="19">
        <v>0</v>
      </c>
      <c r="X264" s="19">
        <v>0</v>
      </c>
      <c r="Y264" s="19">
        <v>0</v>
      </c>
      <c r="Z264" s="19">
        <v>29.166666666666668</v>
      </c>
      <c r="AA264" s="19">
        <v>58.333333333333336</v>
      </c>
      <c r="AB264" s="18">
        <v>7</v>
      </c>
      <c r="AC264" s="19">
        <v>7.216494845360824</v>
      </c>
      <c r="AD264" s="19">
        <v>77.777777777777786</v>
      </c>
      <c r="AE264" s="19">
        <v>65.151515151515156</v>
      </c>
      <c r="AF264" s="19">
        <v>63.636363636363633</v>
      </c>
      <c r="AG264" s="19">
        <v>74.712643678160916</v>
      </c>
      <c r="AH264" s="19">
        <v>24.358974358974358</v>
      </c>
      <c r="AI264" s="19">
        <v>46.153846153846153</v>
      </c>
      <c r="AJ264" s="3">
        <v>591.66666666666663</v>
      </c>
      <c r="AK264" s="6">
        <v>13</v>
      </c>
      <c r="AL264" s="6">
        <v>57</v>
      </c>
      <c r="AM264" s="6">
        <v>0</v>
      </c>
      <c r="AN264" s="6">
        <v>0</v>
      </c>
      <c r="AO264" s="6">
        <v>0</v>
      </c>
      <c r="AP264" s="6">
        <v>0</v>
      </c>
      <c r="AQ264" s="6">
        <v>141</v>
      </c>
      <c r="AR264" s="6">
        <v>75</v>
      </c>
      <c r="AS264" s="6">
        <v>34.883720930232556</v>
      </c>
      <c r="AT264" s="119">
        <v>0</v>
      </c>
      <c r="AU264" s="119">
        <v>0</v>
      </c>
      <c r="AV264" s="119">
        <v>0</v>
      </c>
      <c r="AW264" s="119">
        <v>0</v>
      </c>
      <c r="AX264" s="119">
        <v>0</v>
      </c>
      <c r="AY264" s="6">
        <v>32.022471910112358</v>
      </c>
      <c r="AZ264" s="6">
        <v>0</v>
      </c>
      <c r="BA264" s="6">
        <v>0</v>
      </c>
      <c r="BB264" s="6">
        <v>4</v>
      </c>
      <c r="BC264" s="6">
        <v>20</v>
      </c>
      <c r="BD264" s="6">
        <v>9.5693779904306222</v>
      </c>
      <c r="BE264" s="6">
        <v>7</v>
      </c>
      <c r="BF264" s="6">
        <v>9.0909090909090917</v>
      </c>
      <c r="BG264" s="6">
        <v>15</v>
      </c>
      <c r="BH264" s="6">
        <v>8.3798882681564244</v>
      </c>
      <c r="BI264" s="6">
        <v>10</v>
      </c>
      <c r="BJ264" s="6">
        <v>30.303030303030305</v>
      </c>
      <c r="BK264" s="6">
        <v>100</v>
      </c>
    </row>
    <row r="265" spans="1:63" x14ac:dyDescent="0.35">
      <c r="A265" s="27">
        <v>259</v>
      </c>
      <c r="C265" s="17" t="s">
        <v>23</v>
      </c>
      <c r="D265" s="15">
        <v>1697</v>
      </c>
      <c r="E265" s="18">
        <v>18</v>
      </c>
      <c r="F265" s="18">
        <v>88</v>
      </c>
      <c r="G265" s="18">
        <v>140</v>
      </c>
      <c r="H265" s="18">
        <v>1268</v>
      </c>
      <c r="I265" s="18">
        <v>198</v>
      </c>
      <c r="J265" s="19">
        <v>49.145550972304065</v>
      </c>
      <c r="K265" s="19">
        <v>42</v>
      </c>
      <c r="L265" s="19">
        <v>4.8165137614678901</v>
      </c>
      <c r="M265" s="18">
        <v>0</v>
      </c>
      <c r="N265" s="19">
        <v>0</v>
      </c>
      <c r="O265" s="19">
        <v>46</v>
      </c>
      <c r="P265" s="19">
        <v>80.434782608695656</v>
      </c>
      <c r="Q265" s="19">
        <v>16.363636363636363</v>
      </c>
      <c r="R265" s="18">
        <v>0</v>
      </c>
      <c r="S265" s="19">
        <v>0</v>
      </c>
      <c r="T265" s="18">
        <v>0</v>
      </c>
      <c r="U265" s="19">
        <v>0</v>
      </c>
      <c r="V265" s="18">
        <v>0</v>
      </c>
      <c r="W265" s="19">
        <v>0</v>
      </c>
      <c r="X265" s="19">
        <v>0</v>
      </c>
      <c r="Y265" s="19">
        <v>0</v>
      </c>
      <c r="Z265" s="19">
        <v>27.180783817951959</v>
      </c>
      <c r="AA265" s="19">
        <v>60.809102402022752</v>
      </c>
      <c r="AB265" s="18">
        <v>54</v>
      </c>
      <c r="AC265" s="19">
        <v>4.437140509449466</v>
      </c>
      <c r="AD265" s="19">
        <v>92.223950233281499</v>
      </c>
      <c r="AE265" s="19">
        <v>78.295819935691313</v>
      </c>
      <c r="AF265" s="19">
        <v>69.642857142857139</v>
      </c>
      <c r="AG265" s="19">
        <v>88.033395176252313</v>
      </c>
      <c r="AH265" s="19">
        <v>28.196147110332749</v>
      </c>
      <c r="AI265" s="19">
        <v>40.192644483362521</v>
      </c>
      <c r="AJ265" s="3">
        <v>707.42857142857144</v>
      </c>
      <c r="AK265" s="6">
        <v>7</v>
      </c>
      <c r="AL265" s="6">
        <v>684</v>
      </c>
      <c r="AM265" s="6">
        <v>669</v>
      </c>
      <c r="AN265" s="6">
        <v>9</v>
      </c>
      <c r="AO265" s="6">
        <v>0</v>
      </c>
      <c r="AP265" s="6">
        <v>196</v>
      </c>
      <c r="AQ265" s="6">
        <v>103</v>
      </c>
      <c r="AR265" s="6">
        <v>245</v>
      </c>
      <c r="AS265" s="6">
        <v>14.437242192103714</v>
      </c>
      <c r="AT265" s="119">
        <v>0</v>
      </c>
      <c r="AU265" s="119">
        <v>0</v>
      </c>
      <c r="AV265" s="119">
        <v>0</v>
      </c>
      <c r="AW265" s="119">
        <v>0</v>
      </c>
      <c r="AX265" s="119">
        <v>0</v>
      </c>
      <c r="AY265" s="6">
        <v>25</v>
      </c>
      <c r="AZ265" s="6">
        <v>3</v>
      </c>
      <c r="BA265" s="6">
        <v>0.37037037037037041</v>
      </c>
      <c r="BB265" s="6">
        <v>38</v>
      </c>
      <c r="BC265" s="6">
        <v>69</v>
      </c>
      <c r="BD265" s="6">
        <v>4.0804257835600239</v>
      </c>
      <c r="BE265" s="6">
        <v>3</v>
      </c>
      <c r="BF265" s="6">
        <v>2.0979020979020979</v>
      </c>
      <c r="BG265" s="6">
        <v>44</v>
      </c>
      <c r="BH265" s="6">
        <v>3.1161473087818696</v>
      </c>
      <c r="BI265" s="6">
        <v>20</v>
      </c>
      <c r="BJ265" s="6">
        <v>10.309278350515463</v>
      </c>
      <c r="BK265" s="6">
        <v>1268</v>
      </c>
    </row>
    <row r="266" spans="1:63" x14ac:dyDescent="0.35">
      <c r="A266" s="27">
        <v>260</v>
      </c>
      <c r="C266" s="17" t="s">
        <v>19</v>
      </c>
      <c r="D266" s="15">
        <v>180</v>
      </c>
      <c r="E266" s="18">
        <v>0</v>
      </c>
      <c r="F266" s="18">
        <v>10</v>
      </c>
      <c r="G266" s="18">
        <v>17</v>
      </c>
      <c r="H266" s="18">
        <v>133</v>
      </c>
      <c r="I266" s="18">
        <v>24</v>
      </c>
      <c r="J266" s="19">
        <v>65</v>
      </c>
      <c r="K266" s="19">
        <v>9</v>
      </c>
      <c r="L266" s="19">
        <v>10.843373493975903</v>
      </c>
      <c r="M266" s="18">
        <v>0</v>
      </c>
      <c r="N266" s="19">
        <v>0</v>
      </c>
      <c r="O266" s="19">
        <v>13</v>
      </c>
      <c r="P266" s="19">
        <v>100</v>
      </c>
      <c r="Q266" s="19">
        <v>0</v>
      </c>
      <c r="R266" s="18">
        <v>0</v>
      </c>
      <c r="S266" s="19">
        <v>0</v>
      </c>
      <c r="T266" s="18">
        <v>0</v>
      </c>
      <c r="U266" s="19">
        <v>0</v>
      </c>
      <c r="V266" s="18">
        <v>0</v>
      </c>
      <c r="W266" s="19">
        <v>0</v>
      </c>
      <c r="X266" s="19">
        <v>0</v>
      </c>
      <c r="Y266" s="19">
        <v>0</v>
      </c>
      <c r="Z266" s="19">
        <v>38.75</v>
      </c>
      <c r="AA266" s="19">
        <v>35</v>
      </c>
      <c r="AB266" s="18">
        <v>0</v>
      </c>
      <c r="AC266" s="19">
        <v>0</v>
      </c>
      <c r="AD266" s="19">
        <v>91.891891891891902</v>
      </c>
      <c r="AE266" s="19">
        <v>76.84210526315789</v>
      </c>
      <c r="AF266" s="19">
        <v>63.157894736842103</v>
      </c>
      <c r="AG266" s="19">
        <v>80.909090909090907</v>
      </c>
      <c r="AH266" s="19">
        <v>31.531531531531531</v>
      </c>
      <c r="AI266" s="19">
        <v>22.522522522522522</v>
      </c>
      <c r="AJ266" s="3">
        <v>607.14285714285711</v>
      </c>
      <c r="AK266" s="6">
        <v>4</v>
      </c>
      <c r="AL266" s="6">
        <v>83</v>
      </c>
      <c r="AM266" s="6">
        <v>15</v>
      </c>
      <c r="AN266" s="6">
        <v>43</v>
      </c>
      <c r="AO266" s="6">
        <v>0</v>
      </c>
      <c r="AP266" s="6">
        <v>0</v>
      </c>
      <c r="AQ266" s="6">
        <v>29</v>
      </c>
      <c r="AR266" s="6">
        <v>21</v>
      </c>
      <c r="AS266" s="6">
        <v>11.666666666666666</v>
      </c>
      <c r="AT266" s="119">
        <v>0</v>
      </c>
      <c r="AU266" s="119">
        <v>0</v>
      </c>
      <c r="AV266" s="119">
        <v>0</v>
      </c>
      <c r="AW266" s="119">
        <v>0</v>
      </c>
      <c r="AX266" s="119">
        <v>0</v>
      </c>
      <c r="AY266" s="6">
        <v>27.810650887573964</v>
      </c>
      <c r="AZ266" s="6">
        <v>0</v>
      </c>
      <c r="BA266" s="6">
        <v>0</v>
      </c>
      <c r="BB266" s="6">
        <v>4</v>
      </c>
      <c r="BC266" s="6">
        <v>7</v>
      </c>
      <c r="BD266" s="6">
        <v>3.9325842696629212</v>
      </c>
      <c r="BE266" s="6">
        <v>0</v>
      </c>
      <c r="BF266" s="6">
        <v>0</v>
      </c>
      <c r="BG266" s="6">
        <v>6</v>
      </c>
      <c r="BH266" s="6">
        <v>3.9735099337748347</v>
      </c>
      <c r="BI266" s="6">
        <v>3</v>
      </c>
      <c r="BJ266" s="6">
        <v>13.043478260869565</v>
      </c>
      <c r="BK266" s="6">
        <v>133</v>
      </c>
    </row>
    <row r="267" spans="1:63" x14ac:dyDescent="0.35">
      <c r="A267" s="27">
        <v>261</v>
      </c>
      <c r="C267" s="17" t="s">
        <v>12</v>
      </c>
      <c r="D267" s="15">
        <v>127</v>
      </c>
      <c r="E267" s="18">
        <v>0</v>
      </c>
      <c r="F267" s="18">
        <v>0</v>
      </c>
      <c r="G267" s="18">
        <v>12</v>
      </c>
      <c r="H267" s="18">
        <v>108</v>
      </c>
      <c r="I267" s="18">
        <v>12</v>
      </c>
      <c r="J267" s="19">
        <v>41.732283464566926</v>
      </c>
      <c r="K267" s="19">
        <v>11</v>
      </c>
      <c r="L267" s="19">
        <v>15.277777777777779</v>
      </c>
      <c r="M267" s="18">
        <v>0</v>
      </c>
      <c r="N267" s="19">
        <v>0</v>
      </c>
      <c r="O267" s="19">
        <v>3</v>
      </c>
      <c r="P267" s="19">
        <v>100</v>
      </c>
      <c r="Q267" s="19">
        <v>35.849056603773583</v>
      </c>
      <c r="R267" s="18">
        <v>0</v>
      </c>
      <c r="S267" s="19">
        <v>0</v>
      </c>
      <c r="T267" s="18">
        <v>0</v>
      </c>
      <c r="U267" s="19">
        <v>0</v>
      </c>
      <c r="V267" s="18">
        <v>0</v>
      </c>
      <c r="W267" s="19">
        <v>0</v>
      </c>
      <c r="X267" s="19">
        <v>0</v>
      </c>
      <c r="Y267" s="19">
        <v>0</v>
      </c>
      <c r="Z267" s="19">
        <v>22.857142857142858</v>
      </c>
      <c r="AA267" s="19">
        <v>55.714285714285715</v>
      </c>
      <c r="AB267" s="18">
        <v>8</v>
      </c>
      <c r="AC267" s="19">
        <v>8.5106382978723403</v>
      </c>
      <c r="AD267" s="19">
        <v>84.375</v>
      </c>
      <c r="AE267" s="19">
        <v>68.888888888888886</v>
      </c>
      <c r="AF267" s="19">
        <v>70</v>
      </c>
      <c r="AG267" s="19">
        <v>80.219780219780219</v>
      </c>
      <c r="AH267" s="19">
        <v>33.333333333333329</v>
      </c>
      <c r="AI267" s="19">
        <v>41.379310344827587</v>
      </c>
      <c r="AJ267" s="3">
        <v>751.47058823529414</v>
      </c>
      <c r="AK267" s="6">
        <v>0</v>
      </c>
      <c r="AL267" s="6">
        <v>19</v>
      </c>
      <c r="AM267" s="6">
        <v>0</v>
      </c>
      <c r="AN267" s="6">
        <v>30</v>
      </c>
      <c r="AO267" s="6">
        <v>0</v>
      </c>
      <c r="AP267" s="6">
        <v>4</v>
      </c>
      <c r="AQ267" s="6">
        <v>64</v>
      </c>
      <c r="AR267" s="6">
        <v>21</v>
      </c>
      <c r="AS267" s="6">
        <v>16.535433070866144</v>
      </c>
      <c r="AT267" s="119">
        <v>0</v>
      </c>
      <c r="AU267" s="119">
        <v>0</v>
      </c>
      <c r="AV267" s="119">
        <v>0</v>
      </c>
      <c r="AW267" s="119">
        <v>0</v>
      </c>
      <c r="AX267" s="119">
        <v>0</v>
      </c>
      <c r="AY267" s="6">
        <v>24.193548387096776</v>
      </c>
      <c r="AZ267" s="6">
        <v>0</v>
      </c>
      <c r="BA267" s="6">
        <v>0</v>
      </c>
      <c r="BB267" s="6">
        <v>3</v>
      </c>
      <c r="BC267" s="6">
        <v>8</v>
      </c>
      <c r="BD267" s="6">
        <v>6.1538461538461542</v>
      </c>
      <c r="BE267" s="6">
        <v>0</v>
      </c>
      <c r="BF267" s="6">
        <v>0</v>
      </c>
      <c r="BG267" s="6">
        <v>9</v>
      </c>
      <c r="BH267" s="6">
        <v>7.5</v>
      </c>
      <c r="BI267" s="6">
        <v>0</v>
      </c>
      <c r="BJ267" s="6">
        <v>0</v>
      </c>
      <c r="BK267" s="6">
        <v>108</v>
      </c>
    </row>
    <row r="268" spans="1:63" x14ac:dyDescent="0.35">
      <c r="A268" s="27">
        <v>262</v>
      </c>
      <c r="C268" s="17" t="s">
        <v>13</v>
      </c>
      <c r="D268" s="15">
        <v>46</v>
      </c>
      <c r="E268" s="18">
        <v>0</v>
      </c>
      <c r="F268" s="18">
        <v>0</v>
      </c>
      <c r="G268" s="18">
        <v>3</v>
      </c>
      <c r="H268" s="18">
        <v>35</v>
      </c>
      <c r="I268" s="18">
        <v>5</v>
      </c>
      <c r="J268" s="19">
        <v>34.782608695652172</v>
      </c>
      <c r="K268" s="19">
        <v>0</v>
      </c>
      <c r="L268" s="19">
        <v>0</v>
      </c>
      <c r="M268" s="18">
        <v>0</v>
      </c>
      <c r="N268" s="19">
        <v>0</v>
      </c>
      <c r="O268" s="19">
        <v>0</v>
      </c>
      <c r="P268" s="19">
        <v>0</v>
      </c>
      <c r="Q268" s="19">
        <v>0</v>
      </c>
      <c r="R268" s="18">
        <v>0</v>
      </c>
      <c r="S268" s="19">
        <v>0</v>
      </c>
      <c r="T268" s="18">
        <v>0</v>
      </c>
      <c r="U268" s="19">
        <v>0</v>
      </c>
      <c r="V268" s="18">
        <v>0</v>
      </c>
      <c r="W268" s="19">
        <v>0</v>
      </c>
      <c r="X268" s="19">
        <v>0</v>
      </c>
      <c r="Y268" s="19">
        <v>0</v>
      </c>
      <c r="Z268" s="19">
        <v>23.076923076923077</v>
      </c>
      <c r="AA268" s="19">
        <v>76.923076923076934</v>
      </c>
      <c r="AB268" s="18">
        <v>6</v>
      </c>
      <c r="AC268" s="19">
        <v>20</v>
      </c>
      <c r="AD268" s="19">
        <v>100</v>
      </c>
      <c r="AE268" s="19">
        <v>57.142857142857139</v>
      </c>
      <c r="AF268" s="19">
        <v>0</v>
      </c>
      <c r="AG268" s="19">
        <v>64.705882352941174</v>
      </c>
      <c r="AH268" s="19">
        <v>38.461538461538467</v>
      </c>
      <c r="AI268" s="19">
        <v>11.538461538461538</v>
      </c>
      <c r="AJ268" s="3">
        <v>416.66666666666669</v>
      </c>
      <c r="AK268" s="6">
        <v>0</v>
      </c>
      <c r="AL268" s="6">
        <v>26</v>
      </c>
      <c r="AM268" s="6">
        <v>0</v>
      </c>
      <c r="AN268" s="6">
        <v>9</v>
      </c>
      <c r="AO268" s="6">
        <v>0</v>
      </c>
      <c r="AP268" s="6">
        <v>4</v>
      </c>
      <c r="AQ268" s="6">
        <v>3</v>
      </c>
      <c r="AR268" s="6">
        <v>3</v>
      </c>
      <c r="AS268" s="6">
        <v>6.5217391304347823</v>
      </c>
      <c r="AT268" s="119">
        <v>0</v>
      </c>
      <c r="AU268" s="119">
        <v>0</v>
      </c>
      <c r="AV268" s="119">
        <v>0</v>
      </c>
      <c r="AW268" s="119">
        <v>0</v>
      </c>
      <c r="AX268" s="119">
        <v>0</v>
      </c>
      <c r="AY268" s="6">
        <v>52.272727272727273</v>
      </c>
      <c r="AZ268" s="6">
        <v>0</v>
      </c>
      <c r="BA268" s="6">
        <v>0</v>
      </c>
      <c r="BB268" s="6">
        <v>4</v>
      </c>
      <c r="BC268" s="6">
        <v>6</v>
      </c>
      <c r="BD268" s="6">
        <v>12.5</v>
      </c>
      <c r="BE268" s="6">
        <v>0</v>
      </c>
      <c r="BF268" s="6">
        <v>0</v>
      </c>
      <c r="BG268" s="6">
        <v>0</v>
      </c>
      <c r="BH268" s="6">
        <v>0</v>
      </c>
      <c r="BI268" s="6">
        <v>4</v>
      </c>
      <c r="BJ268" s="6">
        <v>57.142857142857139</v>
      </c>
      <c r="BK268" s="6">
        <v>35</v>
      </c>
    </row>
    <row r="269" spans="1:63" x14ac:dyDescent="0.35">
      <c r="A269" s="27">
        <v>263</v>
      </c>
      <c r="C269" s="17" t="s">
        <v>4</v>
      </c>
      <c r="D269" s="15">
        <v>593</v>
      </c>
      <c r="E269" s="18">
        <v>0</v>
      </c>
      <c r="F269" s="18">
        <v>10</v>
      </c>
      <c r="G269" s="18">
        <v>8</v>
      </c>
      <c r="H269" s="18">
        <v>209</v>
      </c>
      <c r="I269" s="18">
        <v>374</v>
      </c>
      <c r="J269" s="19">
        <v>45.531197301854974</v>
      </c>
      <c r="K269" s="19">
        <v>0</v>
      </c>
      <c r="L269" s="19">
        <v>0</v>
      </c>
      <c r="M269" s="18">
        <v>0</v>
      </c>
      <c r="N269" s="19">
        <v>0</v>
      </c>
      <c r="O269" s="19">
        <v>35</v>
      </c>
      <c r="P269" s="19">
        <v>77.142857142857153</v>
      </c>
      <c r="Q269" s="19">
        <v>17.647058823529413</v>
      </c>
      <c r="R269" s="18">
        <v>0</v>
      </c>
      <c r="S269" s="19">
        <v>0</v>
      </c>
      <c r="T269" s="18">
        <v>0</v>
      </c>
      <c r="U269" s="19">
        <v>0</v>
      </c>
      <c r="V269" s="18">
        <v>0</v>
      </c>
      <c r="W269" s="19">
        <v>0</v>
      </c>
      <c r="X269" s="19">
        <v>0</v>
      </c>
      <c r="Y269" s="19">
        <v>0</v>
      </c>
      <c r="Z269" s="19">
        <v>45</v>
      </c>
      <c r="AA269" s="19">
        <v>31.666666666666664</v>
      </c>
      <c r="AB269" s="18">
        <v>16</v>
      </c>
      <c r="AC269" s="19">
        <v>9.2485549132947966</v>
      </c>
      <c r="AD269" s="19">
        <v>78.813559322033896</v>
      </c>
      <c r="AE269" s="19">
        <v>70.329670329670336</v>
      </c>
      <c r="AF269" s="19">
        <v>100</v>
      </c>
      <c r="AG269" s="19">
        <v>75</v>
      </c>
      <c r="AH269" s="19">
        <v>34.013605442176868</v>
      </c>
      <c r="AI269" s="19">
        <v>32.653061224489797</v>
      </c>
      <c r="AJ269" s="3">
        <v>384.54545454545456</v>
      </c>
      <c r="AK269" s="6">
        <v>0</v>
      </c>
      <c r="AL269" s="6">
        <v>483</v>
      </c>
      <c r="AM269" s="6">
        <v>0</v>
      </c>
      <c r="AN269" s="6">
        <v>0</v>
      </c>
      <c r="AO269" s="6">
        <v>0</v>
      </c>
      <c r="AP269" s="6">
        <v>0</v>
      </c>
      <c r="AQ269" s="6">
        <v>91</v>
      </c>
      <c r="AR269" s="6">
        <v>15</v>
      </c>
      <c r="AS269" s="6">
        <v>2.5295109612141653</v>
      </c>
      <c r="AT269" s="119">
        <v>0</v>
      </c>
      <c r="AU269" s="119">
        <v>0</v>
      </c>
      <c r="AV269" s="119">
        <v>0</v>
      </c>
      <c r="AW269" s="119">
        <v>0</v>
      </c>
      <c r="AX269" s="119">
        <v>0</v>
      </c>
      <c r="AY269" s="6">
        <v>12.365591397849462</v>
      </c>
      <c r="AZ269" s="6">
        <v>0</v>
      </c>
      <c r="BA269" s="6">
        <v>0</v>
      </c>
      <c r="BB269" s="6">
        <v>87</v>
      </c>
      <c r="BC269" s="6">
        <v>43</v>
      </c>
      <c r="BD269" s="6">
        <v>7.3630136986301373</v>
      </c>
      <c r="BE269" s="6">
        <v>0</v>
      </c>
      <c r="BF269" s="6">
        <v>0</v>
      </c>
      <c r="BG269" s="6">
        <v>0</v>
      </c>
      <c r="BH269" s="6">
        <v>0</v>
      </c>
      <c r="BI269" s="6">
        <v>40</v>
      </c>
      <c r="BJ269" s="6">
        <v>11.173184357541899</v>
      </c>
      <c r="BK269" s="6">
        <v>209</v>
      </c>
    </row>
    <row r="270" spans="1:63" x14ac:dyDescent="0.35">
      <c r="A270" s="27">
        <v>264</v>
      </c>
      <c r="C270" s="17" t="s">
        <v>274</v>
      </c>
      <c r="D270" s="15">
        <v>118</v>
      </c>
      <c r="E270" s="18">
        <v>0</v>
      </c>
      <c r="F270" s="18">
        <v>0</v>
      </c>
      <c r="G270" s="18">
        <v>7</v>
      </c>
      <c r="H270" s="18">
        <v>97</v>
      </c>
      <c r="I270" s="18">
        <v>6</v>
      </c>
      <c r="J270" s="19">
        <v>63.559322033898304</v>
      </c>
      <c r="K270" s="19">
        <v>6</v>
      </c>
      <c r="L270" s="19">
        <v>8.5714285714285712</v>
      </c>
      <c r="M270" s="18">
        <v>0</v>
      </c>
      <c r="N270" s="19">
        <v>0</v>
      </c>
      <c r="O270" s="19">
        <v>0</v>
      </c>
      <c r="P270" s="19">
        <v>0</v>
      </c>
      <c r="Q270" s="19">
        <v>0</v>
      </c>
      <c r="R270" s="18">
        <v>0</v>
      </c>
      <c r="S270" s="19">
        <v>0</v>
      </c>
      <c r="T270" s="18">
        <v>0</v>
      </c>
      <c r="U270" s="19">
        <v>0</v>
      </c>
      <c r="V270" s="18">
        <v>0</v>
      </c>
      <c r="W270" s="19">
        <v>0</v>
      </c>
      <c r="X270" s="18">
        <v>0</v>
      </c>
      <c r="Y270" s="19">
        <v>0</v>
      </c>
      <c r="Z270" s="19">
        <v>36.231884057971016</v>
      </c>
      <c r="AA270" s="19">
        <v>44.927536231884055</v>
      </c>
      <c r="AB270" s="18">
        <v>0</v>
      </c>
      <c r="AC270" s="19">
        <v>0</v>
      </c>
      <c r="AD270" s="19">
        <v>84.375</v>
      </c>
      <c r="AE270" s="19">
        <v>78.260869565217391</v>
      </c>
      <c r="AF270" s="19">
        <v>100</v>
      </c>
      <c r="AG270" s="19">
        <v>81.609195402298852</v>
      </c>
      <c r="AH270" s="19">
        <v>29.11392405063291</v>
      </c>
      <c r="AI270" s="19">
        <v>32.911392405063289</v>
      </c>
      <c r="AJ270" s="3">
        <v>533.75</v>
      </c>
      <c r="AK270" s="6">
        <v>7</v>
      </c>
      <c r="AL270" s="6">
        <v>50</v>
      </c>
      <c r="AM270" s="6">
        <v>0</v>
      </c>
      <c r="AN270" s="6">
        <v>0</v>
      </c>
      <c r="AO270" s="6">
        <v>0</v>
      </c>
      <c r="AP270" s="6">
        <v>0</v>
      </c>
      <c r="AQ270" s="6">
        <v>57</v>
      </c>
      <c r="AR270" s="6">
        <v>7</v>
      </c>
      <c r="AS270" s="6">
        <v>5.9322033898305087</v>
      </c>
      <c r="AT270" s="119">
        <v>0</v>
      </c>
      <c r="AU270" s="119">
        <v>0</v>
      </c>
      <c r="AV270" s="119">
        <v>0</v>
      </c>
      <c r="AW270" s="119">
        <v>0</v>
      </c>
      <c r="AX270" s="119">
        <v>0</v>
      </c>
      <c r="AY270" s="6">
        <v>30.088495575221241</v>
      </c>
      <c r="AZ270" s="6">
        <v>0</v>
      </c>
      <c r="BA270" s="6">
        <v>0</v>
      </c>
      <c r="BB270" s="6">
        <v>0</v>
      </c>
      <c r="BC270" s="6">
        <v>21</v>
      </c>
      <c r="BD270" s="6">
        <v>18.421052631578945</v>
      </c>
      <c r="BE270" s="6">
        <v>0</v>
      </c>
      <c r="BF270" s="6">
        <v>0</v>
      </c>
      <c r="BG270" s="6">
        <v>17</v>
      </c>
      <c r="BH270" s="6">
        <v>16.831683168316832</v>
      </c>
      <c r="BI270" s="6">
        <v>4</v>
      </c>
      <c r="BJ270" s="6">
        <v>100</v>
      </c>
      <c r="BK270" s="6">
        <v>97</v>
      </c>
    </row>
    <row r="271" spans="1:63" x14ac:dyDescent="0.35">
      <c r="A271" s="27">
        <v>265</v>
      </c>
      <c r="C271" s="17" t="s">
        <v>15</v>
      </c>
      <c r="D271" s="15">
        <v>167</v>
      </c>
      <c r="E271" s="18">
        <v>4</v>
      </c>
      <c r="F271" s="18">
        <v>6</v>
      </c>
      <c r="G271" s="18">
        <v>0</v>
      </c>
      <c r="H271" s="18">
        <v>114</v>
      </c>
      <c r="I271" s="18">
        <v>43</v>
      </c>
      <c r="J271" s="19">
        <v>49.101796407185624</v>
      </c>
      <c r="K271" s="19">
        <v>0</v>
      </c>
      <c r="L271" s="19">
        <v>0</v>
      </c>
      <c r="M271" s="18">
        <v>0</v>
      </c>
      <c r="N271" s="19">
        <v>0</v>
      </c>
      <c r="O271" s="19">
        <v>10</v>
      </c>
      <c r="P271" s="19">
        <v>100</v>
      </c>
      <c r="Q271" s="19">
        <v>0</v>
      </c>
      <c r="R271" s="18">
        <v>0</v>
      </c>
      <c r="S271" s="19">
        <v>0</v>
      </c>
      <c r="T271" s="18">
        <v>0</v>
      </c>
      <c r="U271" s="19">
        <v>0</v>
      </c>
      <c r="V271" s="18">
        <v>0</v>
      </c>
      <c r="W271" s="19">
        <v>0</v>
      </c>
      <c r="X271" s="19">
        <v>0</v>
      </c>
      <c r="Y271" s="19">
        <v>0</v>
      </c>
      <c r="Z271" s="19">
        <v>13.333333333333334</v>
      </c>
      <c r="AA271" s="19">
        <v>26.666666666666668</v>
      </c>
      <c r="AB271" s="18">
        <v>6</v>
      </c>
      <c r="AC271" s="19">
        <v>7.4074074074074066</v>
      </c>
      <c r="AD271" s="19">
        <v>80.952380952380949</v>
      </c>
      <c r="AE271" s="19">
        <v>43.859649122807014</v>
      </c>
      <c r="AF271" s="19">
        <v>0</v>
      </c>
      <c r="AG271" s="19">
        <v>62.962962962962962</v>
      </c>
      <c r="AH271" s="19">
        <v>44.61538461538462</v>
      </c>
      <c r="AI271" s="19">
        <v>46.153846153846153</v>
      </c>
      <c r="AJ271" s="3">
        <v>388.46153846153845</v>
      </c>
      <c r="AK271" s="6">
        <v>0</v>
      </c>
      <c r="AL271" s="6">
        <v>91</v>
      </c>
      <c r="AM271" s="6">
        <v>0</v>
      </c>
      <c r="AN271" s="6">
        <v>13</v>
      </c>
      <c r="AO271" s="6">
        <v>0</v>
      </c>
      <c r="AP271" s="6">
        <v>24</v>
      </c>
      <c r="AQ271" s="6">
        <v>18</v>
      </c>
      <c r="AR271" s="6">
        <v>5</v>
      </c>
      <c r="AS271" s="6">
        <v>2.9940119760479043</v>
      </c>
      <c r="AT271" s="119">
        <v>0</v>
      </c>
      <c r="AU271" s="119">
        <v>0</v>
      </c>
      <c r="AV271" s="119">
        <v>0</v>
      </c>
      <c r="AW271" s="119">
        <v>0</v>
      </c>
      <c r="AX271" s="119">
        <v>0</v>
      </c>
      <c r="AY271" s="6">
        <v>21.472392638036812</v>
      </c>
      <c r="AZ271" s="6">
        <v>0</v>
      </c>
      <c r="BA271" s="6">
        <v>0</v>
      </c>
      <c r="BB271" s="6">
        <v>6</v>
      </c>
      <c r="BC271" s="6">
        <v>23</v>
      </c>
      <c r="BD271" s="6">
        <v>13.690476190476192</v>
      </c>
      <c r="BE271" s="6">
        <v>0</v>
      </c>
      <c r="BF271" s="6">
        <v>0</v>
      </c>
      <c r="BG271" s="6">
        <v>10</v>
      </c>
      <c r="BH271" s="6">
        <v>8.4745762711864394</v>
      </c>
      <c r="BI271" s="6">
        <v>10</v>
      </c>
      <c r="BJ271" s="6">
        <v>25</v>
      </c>
      <c r="BK271" s="6">
        <v>114</v>
      </c>
    </row>
    <row r="272" spans="1:63" x14ac:dyDescent="0.35">
      <c r="A272" s="27">
        <v>266</v>
      </c>
      <c r="C272" s="17" t="s">
        <v>134</v>
      </c>
      <c r="D272" s="15">
        <v>375</v>
      </c>
      <c r="E272" s="18">
        <v>0</v>
      </c>
      <c r="F272" s="18">
        <v>14</v>
      </c>
      <c r="G272" s="18">
        <v>34</v>
      </c>
      <c r="H272" s="18">
        <v>248</v>
      </c>
      <c r="I272" s="18">
        <v>80</v>
      </c>
      <c r="J272" s="19">
        <v>57.599999999999994</v>
      </c>
      <c r="K272" s="19">
        <v>9</v>
      </c>
      <c r="L272" s="19">
        <v>7.8260869565217401</v>
      </c>
      <c r="M272" s="18">
        <v>0</v>
      </c>
      <c r="N272" s="19">
        <v>0</v>
      </c>
      <c r="O272" s="19">
        <v>18</v>
      </c>
      <c r="P272" s="19">
        <v>77.777777777777786</v>
      </c>
      <c r="Q272" s="19">
        <v>0</v>
      </c>
      <c r="R272" s="18">
        <v>0</v>
      </c>
      <c r="S272" s="19">
        <v>0</v>
      </c>
      <c r="T272" s="18">
        <v>0</v>
      </c>
      <c r="U272" s="19">
        <v>0</v>
      </c>
      <c r="V272" s="18">
        <v>0</v>
      </c>
      <c r="W272" s="19">
        <v>0</v>
      </c>
      <c r="X272" s="19">
        <v>0</v>
      </c>
      <c r="Y272" s="19">
        <v>0</v>
      </c>
      <c r="Z272" s="19">
        <v>56.25</v>
      </c>
      <c r="AA272" s="19">
        <v>25</v>
      </c>
      <c r="AB272" s="18">
        <v>0</v>
      </c>
      <c r="AC272" s="19">
        <v>0</v>
      </c>
      <c r="AD272" s="19">
        <v>73.91304347826086</v>
      </c>
      <c r="AE272" s="19">
        <v>72.727272727272734</v>
      </c>
      <c r="AF272" s="19">
        <v>100</v>
      </c>
      <c r="AG272" s="19">
        <v>73.68421052631578</v>
      </c>
      <c r="AH272" s="19">
        <v>44.444444444444443</v>
      </c>
      <c r="AI272" s="19">
        <v>16.666666666666664</v>
      </c>
      <c r="AJ272" s="3">
        <v>666.875</v>
      </c>
      <c r="AK272" s="6">
        <v>77</v>
      </c>
      <c r="AL272" s="6">
        <v>149</v>
      </c>
      <c r="AM272" s="6">
        <v>22</v>
      </c>
      <c r="AN272" s="6">
        <v>9</v>
      </c>
      <c r="AO272" s="6">
        <v>0</v>
      </c>
      <c r="AP272" s="6">
        <v>4</v>
      </c>
      <c r="AQ272" s="6">
        <v>99</v>
      </c>
      <c r="AR272" s="6">
        <v>36</v>
      </c>
      <c r="AS272" s="6">
        <v>9.6</v>
      </c>
      <c r="AT272" s="119">
        <v>0</v>
      </c>
      <c r="AU272" s="119">
        <v>0</v>
      </c>
      <c r="AV272" s="119">
        <v>0</v>
      </c>
      <c r="AW272" s="119">
        <v>0</v>
      </c>
      <c r="AX272" s="119">
        <v>0</v>
      </c>
      <c r="AY272" s="6">
        <v>8.4745762711864394</v>
      </c>
      <c r="AZ272" s="6">
        <v>0</v>
      </c>
      <c r="BA272" s="6">
        <v>0</v>
      </c>
      <c r="BB272" s="6">
        <v>11</v>
      </c>
      <c r="BC272" s="6">
        <v>28</v>
      </c>
      <c r="BD272" s="6">
        <v>7.3878627968337733</v>
      </c>
      <c r="BE272" s="6">
        <v>0</v>
      </c>
      <c r="BF272" s="6">
        <v>0</v>
      </c>
      <c r="BG272" s="6">
        <v>20</v>
      </c>
      <c r="BH272" s="6">
        <v>7.0921985815602842</v>
      </c>
      <c r="BI272" s="6">
        <v>11</v>
      </c>
      <c r="BJ272" s="6">
        <v>12.5</v>
      </c>
      <c r="BK272" s="6">
        <v>248</v>
      </c>
    </row>
    <row r="273" spans="1:63" x14ac:dyDescent="0.35">
      <c r="A273" s="27">
        <v>267</v>
      </c>
      <c r="C273" s="17" t="s">
        <v>20</v>
      </c>
      <c r="D273" s="15">
        <v>346</v>
      </c>
      <c r="E273" s="18">
        <v>0</v>
      </c>
      <c r="F273" s="18">
        <v>4</v>
      </c>
      <c r="G273" s="18">
        <v>12</v>
      </c>
      <c r="H273" s="18">
        <v>226</v>
      </c>
      <c r="I273" s="18">
        <v>96</v>
      </c>
      <c r="J273" s="19">
        <v>54.624277456647398</v>
      </c>
      <c r="K273" s="19">
        <v>11</v>
      </c>
      <c r="L273" s="19">
        <v>9.6491228070175428</v>
      </c>
      <c r="M273" s="18">
        <v>0</v>
      </c>
      <c r="N273" s="19">
        <v>0</v>
      </c>
      <c r="O273" s="19">
        <v>26</v>
      </c>
      <c r="P273" s="19">
        <v>100</v>
      </c>
      <c r="Q273" s="19">
        <v>100</v>
      </c>
      <c r="R273" s="18">
        <v>0</v>
      </c>
      <c r="S273" s="19">
        <v>0</v>
      </c>
      <c r="T273" s="18">
        <v>0</v>
      </c>
      <c r="U273" s="19">
        <v>0</v>
      </c>
      <c r="V273" s="18">
        <v>0</v>
      </c>
      <c r="W273" s="19">
        <v>0</v>
      </c>
      <c r="X273" s="19">
        <v>0</v>
      </c>
      <c r="Y273" s="19">
        <v>0</v>
      </c>
      <c r="Z273" s="19">
        <v>28.07017543859649</v>
      </c>
      <c r="AA273" s="19">
        <v>50.877192982456144</v>
      </c>
      <c r="AB273" s="18">
        <v>12</v>
      </c>
      <c r="AC273" s="19">
        <v>5.3571428571428568</v>
      </c>
      <c r="AD273" s="19">
        <v>85.576923076923066</v>
      </c>
      <c r="AE273" s="19">
        <v>76.811594202898547</v>
      </c>
      <c r="AF273" s="19">
        <v>87.5</v>
      </c>
      <c r="AG273" s="19">
        <v>78.378378378378372</v>
      </c>
      <c r="AH273" s="19">
        <v>21.904761904761905</v>
      </c>
      <c r="AI273" s="19">
        <v>40.476190476190474</v>
      </c>
      <c r="AJ273" s="3">
        <v>497.22222222222223</v>
      </c>
      <c r="AK273" s="6">
        <v>0</v>
      </c>
      <c r="AL273" s="6">
        <v>270</v>
      </c>
      <c r="AM273" s="6">
        <v>28</v>
      </c>
      <c r="AN273" s="6">
        <v>6</v>
      </c>
      <c r="AO273" s="6">
        <v>0</v>
      </c>
      <c r="AP273" s="6">
        <v>0</v>
      </c>
      <c r="AQ273" s="6">
        <v>37</v>
      </c>
      <c r="AR273" s="6">
        <v>17</v>
      </c>
      <c r="AS273" s="6">
        <v>4.9132947976878611</v>
      </c>
      <c r="AT273" s="119">
        <v>0</v>
      </c>
      <c r="AU273" s="119">
        <v>0</v>
      </c>
      <c r="AV273" s="119">
        <v>0</v>
      </c>
      <c r="AW273" s="119">
        <v>0</v>
      </c>
      <c r="AX273" s="119">
        <v>0</v>
      </c>
      <c r="AY273" s="6">
        <v>21.568627450980394</v>
      </c>
      <c r="AZ273" s="6">
        <v>0</v>
      </c>
      <c r="BA273" s="6">
        <v>0</v>
      </c>
      <c r="BB273" s="6">
        <v>32</v>
      </c>
      <c r="BC273" s="6">
        <v>4</v>
      </c>
      <c r="BD273" s="6">
        <v>1.2012012012012012</v>
      </c>
      <c r="BE273" s="6">
        <v>0</v>
      </c>
      <c r="BF273" s="6">
        <v>0</v>
      </c>
      <c r="BG273" s="6">
        <v>0</v>
      </c>
      <c r="BH273" s="6">
        <v>0</v>
      </c>
      <c r="BI273" s="6">
        <v>5</v>
      </c>
      <c r="BJ273" s="6">
        <v>5.2083333333333339</v>
      </c>
      <c r="BK273" s="6">
        <v>226</v>
      </c>
    </row>
    <row r="274" spans="1:63" x14ac:dyDescent="0.35">
      <c r="A274" s="27">
        <v>268</v>
      </c>
      <c r="C274" s="17" t="s">
        <v>29</v>
      </c>
      <c r="D274" s="15">
        <v>58</v>
      </c>
      <c r="E274" s="18">
        <v>0</v>
      </c>
      <c r="F274" s="18">
        <v>0</v>
      </c>
      <c r="G274" s="18">
        <v>0</v>
      </c>
      <c r="H274" s="18">
        <v>41</v>
      </c>
      <c r="I274" s="18">
        <v>15</v>
      </c>
      <c r="J274" s="19">
        <v>43.103448275862064</v>
      </c>
      <c r="K274" s="19">
        <v>0</v>
      </c>
      <c r="L274" s="19">
        <v>0</v>
      </c>
      <c r="M274" s="18">
        <v>0</v>
      </c>
      <c r="N274" s="19">
        <v>0</v>
      </c>
      <c r="O274" s="19">
        <v>9</v>
      </c>
      <c r="P274" s="19">
        <v>66.666666666666657</v>
      </c>
      <c r="Q274" s="19">
        <v>0</v>
      </c>
      <c r="R274" s="18">
        <v>0</v>
      </c>
      <c r="S274" s="19">
        <v>0</v>
      </c>
      <c r="T274" s="18">
        <v>0</v>
      </c>
      <c r="U274" s="19">
        <v>0</v>
      </c>
      <c r="V274" s="18">
        <v>0</v>
      </c>
      <c r="W274" s="19">
        <v>0</v>
      </c>
      <c r="X274" s="19">
        <v>0</v>
      </c>
      <c r="Y274" s="19">
        <v>0</v>
      </c>
      <c r="Z274" s="19">
        <v>50.909090909090907</v>
      </c>
      <c r="AA274" s="19">
        <v>30</v>
      </c>
      <c r="AB274" s="18">
        <v>8</v>
      </c>
      <c r="AC274" s="19">
        <v>4.3010752688172049</v>
      </c>
      <c r="AD274" s="19">
        <v>84.042553191489361</v>
      </c>
      <c r="AE274" s="19">
        <v>73.880597014925371</v>
      </c>
      <c r="AF274" s="19">
        <v>70.588235294117652</v>
      </c>
      <c r="AG274" s="19">
        <v>79.047619047619051</v>
      </c>
      <c r="AH274" s="19">
        <v>34.408602150537639</v>
      </c>
      <c r="AI274" s="19">
        <v>29.032258064516132</v>
      </c>
      <c r="AJ274" s="3">
        <v>390</v>
      </c>
      <c r="AK274" s="6">
        <v>0</v>
      </c>
      <c r="AL274" s="6">
        <v>39</v>
      </c>
      <c r="AM274" s="6">
        <v>0</v>
      </c>
      <c r="AN274" s="6">
        <v>11</v>
      </c>
      <c r="AO274" s="6">
        <v>0</v>
      </c>
      <c r="AP274" s="6">
        <v>0</v>
      </c>
      <c r="AQ274" s="6">
        <v>3</v>
      </c>
      <c r="AR274" s="6">
        <v>0</v>
      </c>
      <c r="AS274" s="6">
        <v>0</v>
      </c>
      <c r="AT274" s="119">
        <v>0</v>
      </c>
      <c r="AU274" s="119">
        <v>0</v>
      </c>
      <c r="AV274" s="119">
        <v>0</v>
      </c>
      <c r="AW274" s="119">
        <v>0</v>
      </c>
      <c r="AX274" s="119">
        <v>0</v>
      </c>
      <c r="AY274" s="6">
        <v>26.47058823529412</v>
      </c>
      <c r="AZ274" s="6">
        <v>0</v>
      </c>
      <c r="BA274" s="6">
        <v>0</v>
      </c>
      <c r="BB274" s="6">
        <v>5</v>
      </c>
      <c r="BC274" s="6">
        <v>12</v>
      </c>
      <c r="BD274" s="6">
        <v>18.181818181818183</v>
      </c>
      <c r="BE274" s="6">
        <v>0</v>
      </c>
      <c r="BF274" s="6">
        <v>0</v>
      </c>
      <c r="BG274" s="6">
        <v>0</v>
      </c>
      <c r="BH274" s="6">
        <v>0</v>
      </c>
      <c r="BI274" s="6">
        <v>7</v>
      </c>
      <c r="BJ274" s="6">
        <v>43.75</v>
      </c>
      <c r="BK274" s="6">
        <v>41</v>
      </c>
    </row>
    <row r="275" spans="1:63" x14ac:dyDescent="0.35">
      <c r="A275" s="27">
        <v>269</v>
      </c>
      <c r="C275" s="17" t="s">
        <v>24</v>
      </c>
      <c r="D275" s="15">
        <v>94</v>
      </c>
      <c r="E275" s="18">
        <v>0</v>
      </c>
      <c r="F275" s="18">
        <v>0</v>
      </c>
      <c r="G275" s="18">
        <v>9</v>
      </c>
      <c r="H275" s="18">
        <v>82</v>
      </c>
      <c r="I275" s="18">
        <v>8</v>
      </c>
      <c r="J275" s="19">
        <v>41.48936170212766</v>
      </c>
      <c r="K275" s="19">
        <v>0</v>
      </c>
      <c r="L275" s="19">
        <v>0</v>
      </c>
      <c r="M275" s="18">
        <v>0</v>
      </c>
      <c r="N275" s="19">
        <v>0</v>
      </c>
      <c r="O275" s="19">
        <v>12</v>
      </c>
      <c r="P275" s="19">
        <v>75</v>
      </c>
      <c r="Q275" s="19">
        <v>40.816326530612244</v>
      </c>
      <c r="R275" s="18">
        <v>0</v>
      </c>
      <c r="S275" s="19">
        <v>0</v>
      </c>
      <c r="T275" s="18">
        <v>0</v>
      </c>
      <c r="U275" s="19">
        <v>0</v>
      </c>
      <c r="V275" s="18">
        <v>0</v>
      </c>
      <c r="W275" s="19">
        <v>0</v>
      </c>
      <c r="X275" s="19">
        <v>0</v>
      </c>
      <c r="Y275" s="19">
        <v>0</v>
      </c>
      <c r="Z275" s="19">
        <v>18.367346938775512</v>
      </c>
      <c r="AA275" s="19">
        <v>61.224489795918366</v>
      </c>
      <c r="AB275" s="18">
        <v>8</v>
      </c>
      <c r="AC275" s="19">
        <v>12.121212121212121</v>
      </c>
      <c r="AD275" s="19">
        <v>71.428571428571431</v>
      </c>
      <c r="AE275" s="19">
        <v>63.636363636363633</v>
      </c>
      <c r="AF275" s="19">
        <v>40</v>
      </c>
      <c r="AG275" s="19">
        <v>77.777777777777786</v>
      </c>
      <c r="AH275" s="19">
        <v>32.758620689655174</v>
      </c>
      <c r="AI275" s="19">
        <v>36.206896551724135</v>
      </c>
      <c r="AJ275" s="3">
        <v>621.875</v>
      </c>
      <c r="AK275" s="6">
        <v>0</v>
      </c>
      <c r="AL275" s="6">
        <v>19</v>
      </c>
      <c r="AM275" s="6">
        <v>0</v>
      </c>
      <c r="AN275" s="6">
        <v>66</v>
      </c>
      <c r="AO275" s="6">
        <v>0</v>
      </c>
      <c r="AP275" s="6">
        <v>0</v>
      </c>
      <c r="AQ275" s="6">
        <v>7</v>
      </c>
      <c r="AR275" s="6">
        <v>8</v>
      </c>
      <c r="AS275" s="6">
        <v>8.5106382978723403</v>
      </c>
      <c r="AT275" s="119">
        <v>0</v>
      </c>
      <c r="AU275" s="119">
        <v>0</v>
      </c>
      <c r="AV275" s="119">
        <v>0</v>
      </c>
      <c r="AW275" s="119">
        <v>0</v>
      </c>
      <c r="AX275" s="119">
        <v>0</v>
      </c>
      <c r="AY275" s="6">
        <v>50.526315789473685</v>
      </c>
      <c r="AZ275" s="6">
        <v>0</v>
      </c>
      <c r="BA275" s="6">
        <v>0</v>
      </c>
      <c r="BB275" s="6">
        <v>4</v>
      </c>
      <c r="BC275" s="6">
        <v>7</v>
      </c>
      <c r="BD275" s="6">
        <v>7.0000000000000009</v>
      </c>
      <c r="BE275" s="6">
        <v>0</v>
      </c>
      <c r="BF275" s="6">
        <v>0</v>
      </c>
      <c r="BG275" s="6">
        <v>7</v>
      </c>
      <c r="BH275" s="6">
        <v>7.8651685393258424</v>
      </c>
      <c r="BI275" s="6">
        <v>0</v>
      </c>
      <c r="BJ275" s="6">
        <v>0</v>
      </c>
      <c r="BK275" s="6">
        <v>82</v>
      </c>
    </row>
    <row r="276" spans="1:63" x14ac:dyDescent="0.35">
      <c r="A276" s="27">
        <v>270</v>
      </c>
      <c r="C276" s="17" t="s">
        <v>21</v>
      </c>
      <c r="D276" s="15">
        <v>1298</v>
      </c>
      <c r="E276" s="18">
        <v>16</v>
      </c>
      <c r="F276" s="18">
        <v>86</v>
      </c>
      <c r="G276" s="18">
        <v>116</v>
      </c>
      <c r="H276" s="18">
        <v>952</v>
      </c>
      <c r="I276" s="18">
        <v>145</v>
      </c>
      <c r="J276" s="19">
        <v>68.489984591679516</v>
      </c>
      <c r="K276" s="19">
        <v>45</v>
      </c>
      <c r="L276" s="19">
        <v>8.1669691470054442</v>
      </c>
      <c r="M276" s="18">
        <v>0</v>
      </c>
      <c r="N276" s="19">
        <v>0</v>
      </c>
      <c r="O276" s="19">
        <v>67</v>
      </c>
      <c r="P276" s="19">
        <v>92.537313432835816</v>
      </c>
      <c r="Q276" s="19">
        <v>32.584269662921351</v>
      </c>
      <c r="R276" s="18">
        <v>5</v>
      </c>
      <c r="S276" s="19">
        <v>8.4745762711864394</v>
      </c>
      <c r="T276" s="18">
        <v>0</v>
      </c>
      <c r="U276" s="19">
        <v>0</v>
      </c>
      <c r="V276" s="18">
        <v>5</v>
      </c>
      <c r="W276" s="19">
        <v>15.625</v>
      </c>
      <c r="X276" s="19">
        <v>5</v>
      </c>
      <c r="Y276" s="19">
        <v>9.433962264150944</v>
      </c>
      <c r="Z276" s="19">
        <v>33.864541832669318</v>
      </c>
      <c r="AA276" s="19">
        <v>44.422310756972109</v>
      </c>
      <c r="AB276" s="18">
        <v>31</v>
      </c>
      <c r="AC276" s="19">
        <v>3.5879629629629628</v>
      </c>
      <c r="AD276" s="19">
        <v>89.78102189781022</v>
      </c>
      <c r="AE276" s="19">
        <v>76.775147928994087</v>
      </c>
      <c r="AF276" s="19">
        <v>79.120879120879124</v>
      </c>
      <c r="AG276" s="19">
        <v>81.854838709677423</v>
      </c>
      <c r="AH276" s="19">
        <v>42.035928143712574</v>
      </c>
      <c r="AI276" s="19">
        <v>25.269461077844312</v>
      </c>
      <c r="AJ276" s="3">
        <v>604.6791443850268</v>
      </c>
      <c r="AK276" s="6">
        <v>0</v>
      </c>
      <c r="AL276" s="6">
        <v>1191</v>
      </c>
      <c r="AM276" s="6">
        <v>0</v>
      </c>
      <c r="AN276" s="6">
        <v>5</v>
      </c>
      <c r="AO276" s="6">
        <v>0</v>
      </c>
      <c r="AP276" s="6">
        <v>0</v>
      </c>
      <c r="AQ276" s="6">
        <v>83</v>
      </c>
      <c r="AR276" s="6">
        <v>256</v>
      </c>
      <c r="AS276" s="6">
        <v>19.72265023112481</v>
      </c>
      <c r="AT276" s="119">
        <v>0</v>
      </c>
      <c r="AU276" s="119">
        <v>0</v>
      </c>
      <c r="AV276" s="119">
        <v>0</v>
      </c>
      <c r="AW276" s="119">
        <v>0</v>
      </c>
      <c r="AX276" s="119">
        <v>0</v>
      </c>
      <c r="AY276" s="6">
        <v>36.808846761453395</v>
      </c>
      <c r="AZ276" s="6">
        <v>5</v>
      </c>
      <c r="BA276" s="6">
        <v>0.98039215686274506</v>
      </c>
      <c r="BB276" s="6">
        <v>32</v>
      </c>
      <c r="BC276" s="6">
        <v>25</v>
      </c>
      <c r="BD276" s="6">
        <v>1.9245573518090839</v>
      </c>
      <c r="BE276" s="6">
        <v>0</v>
      </c>
      <c r="BF276" s="6">
        <v>0</v>
      </c>
      <c r="BG276" s="6">
        <v>10</v>
      </c>
      <c r="BH276" s="6">
        <v>0.93632958801498134</v>
      </c>
      <c r="BI276" s="6">
        <v>13</v>
      </c>
      <c r="BJ276" s="6">
        <v>9.2198581560283674</v>
      </c>
      <c r="BK276" s="6">
        <v>952</v>
      </c>
    </row>
    <row r="277" spans="1:63" x14ac:dyDescent="0.35">
      <c r="A277" s="27">
        <v>271</v>
      </c>
      <c r="C277" s="17" t="s">
        <v>9</v>
      </c>
      <c r="D277" s="15">
        <v>366</v>
      </c>
      <c r="E277" s="18">
        <v>0</v>
      </c>
      <c r="F277" s="18">
        <v>5</v>
      </c>
      <c r="G277" s="18">
        <v>4</v>
      </c>
      <c r="H277" s="18">
        <v>211</v>
      </c>
      <c r="I277" s="18">
        <v>147</v>
      </c>
      <c r="J277" s="19">
        <v>53.278688524590166</v>
      </c>
      <c r="K277" s="19">
        <v>7</v>
      </c>
      <c r="L277" s="19">
        <v>11.475409836065573</v>
      </c>
      <c r="M277" s="18">
        <v>0</v>
      </c>
      <c r="N277" s="19">
        <v>0</v>
      </c>
      <c r="O277" s="19">
        <v>31</v>
      </c>
      <c r="P277" s="19">
        <v>87.096774193548384</v>
      </c>
      <c r="Q277" s="19">
        <v>0</v>
      </c>
      <c r="R277" s="18">
        <v>0</v>
      </c>
      <c r="S277" s="19">
        <v>0</v>
      </c>
      <c r="T277" s="18">
        <v>0</v>
      </c>
      <c r="U277" s="19">
        <v>0</v>
      </c>
      <c r="V277" s="18">
        <v>0</v>
      </c>
      <c r="W277" s="19">
        <v>0</v>
      </c>
      <c r="X277" s="18">
        <v>0</v>
      </c>
      <c r="Y277" s="19">
        <v>0</v>
      </c>
      <c r="Z277" s="19">
        <v>40.983606557377051</v>
      </c>
      <c r="AA277" s="19">
        <v>39.344262295081968</v>
      </c>
      <c r="AB277" s="18">
        <v>3</v>
      </c>
      <c r="AC277" s="19">
        <v>1.89873417721519</v>
      </c>
      <c r="AD277" s="19">
        <v>70.526315789473685</v>
      </c>
      <c r="AE277" s="19">
        <v>72.41379310344827</v>
      </c>
      <c r="AF277" s="19">
        <v>0</v>
      </c>
      <c r="AG277" s="19">
        <v>71.497584541062793</v>
      </c>
      <c r="AH277" s="19">
        <v>34.532374100719423</v>
      </c>
      <c r="AI277" s="19">
        <v>28.776978417266186</v>
      </c>
      <c r="AJ277" s="3">
        <v>452.77777777777777</v>
      </c>
      <c r="AK277" s="6">
        <v>4</v>
      </c>
      <c r="AL277" s="6">
        <v>282</v>
      </c>
      <c r="AM277" s="6">
        <v>0</v>
      </c>
      <c r="AN277" s="6">
        <v>0</v>
      </c>
      <c r="AO277" s="6">
        <v>3</v>
      </c>
      <c r="AP277" s="6">
        <v>0</v>
      </c>
      <c r="AQ277" s="6">
        <v>67</v>
      </c>
      <c r="AR277" s="6">
        <v>3</v>
      </c>
      <c r="AS277" s="6">
        <v>0.81967213114754101</v>
      </c>
      <c r="AT277" s="119">
        <v>0</v>
      </c>
      <c r="AU277" s="119">
        <v>0</v>
      </c>
      <c r="AV277" s="119">
        <v>0</v>
      </c>
      <c r="AW277" s="119">
        <v>0</v>
      </c>
      <c r="AX277" s="119">
        <v>0</v>
      </c>
      <c r="AY277" s="6">
        <v>19.553072625698324</v>
      </c>
      <c r="AZ277" s="6">
        <v>0</v>
      </c>
      <c r="BA277" s="6">
        <v>0</v>
      </c>
      <c r="BB277" s="6">
        <v>52</v>
      </c>
      <c r="BC277" s="6">
        <v>36</v>
      </c>
      <c r="BD277" s="6">
        <v>10.027855153203342</v>
      </c>
      <c r="BE277" s="6">
        <v>0</v>
      </c>
      <c r="BF277" s="6">
        <v>0</v>
      </c>
      <c r="BG277" s="6">
        <v>11</v>
      </c>
      <c r="BH277" s="6">
        <v>5</v>
      </c>
      <c r="BI277" s="6">
        <v>31</v>
      </c>
      <c r="BJ277" s="6">
        <v>21.088435374149661</v>
      </c>
      <c r="BK277" s="6">
        <v>211</v>
      </c>
    </row>
    <row r="278" spans="1:63" x14ac:dyDescent="0.35">
      <c r="A278" s="27">
        <v>272</v>
      </c>
      <c r="C278" s="17" t="s">
        <v>3</v>
      </c>
      <c r="D278" s="15">
        <v>91</v>
      </c>
      <c r="E278" s="18">
        <v>0</v>
      </c>
      <c r="F278" s="18">
        <v>3</v>
      </c>
      <c r="G278" s="18">
        <v>10</v>
      </c>
      <c r="H278" s="18">
        <v>66</v>
      </c>
      <c r="I278" s="18">
        <v>18</v>
      </c>
      <c r="J278" s="19">
        <v>58.241758241758248</v>
      </c>
      <c r="K278" s="19">
        <v>0</v>
      </c>
      <c r="L278" s="19">
        <v>0</v>
      </c>
      <c r="M278" s="18">
        <v>0</v>
      </c>
      <c r="N278" s="19">
        <v>0</v>
      </c>
      <c r="O278" s="19">
        <v>6</v>
      </c>
      <c r="P278" s="19">
        <v>100</v>
      </c>
      <c r="Q278" s="19">
        <v>0</v>
      </c>
      <c r="R278" s="18">
        <v>0</v>
      </c>
      <c r="S278" s="19">
        <v>0</v>
      </c>
      <c r="T278" s="18">
        <v>0</v>
      </c>
      <c r="U278" s="19">
        <v>0</v>
      </c>
      <c r="V278" s="18">
        <v>0</v>
      </c>
      <c r="W278" s="19">
        <v>0</v>
      </c>
      <c r="X278" s="19">
        <v>0</v>
      </c>
      <c r="Y278" s="19">
        <v>0</v>
      </c>
      <c r="Z278" s="19">
        <v>61.111111111111114</v>
      </c>
      <c r="AA278" s="19">
        <v>0</v>
      </c>
      <c r="AB278" s="18">
        <v>8</v>
      </c>
      <c r="AC278" s="19">
        <v>14.035087719298245</v>
      </c>
      <c r="AD278" s="19">
        <v>76.470588235294116</v>
      </c>
      <c r="AE278" s="19">
        <v>54.838709677419352</v>
      </c>
      <c r="AF278" s="19">
        <v>100</v>
      </c>
      <c r="AG278" s="19">
        <v>71.929824561403507</v>
      </c>
      <c r="AH278" s="19">
        <v>70.212765957446805</v>
      </c>
      <c r="AI278" s="19">
        <v>0</v>
      </c>
      <c r="AJ278" s="3">
        <v>495.83333333333337</v>
      </c>
      <c r="AK278" s="6">
        <v>0</v>
      </c>
      <c r="AL278" s="6">
        <v>83</v>
      </c>
      <c r="AM278" s="6">
        <v>0</v>
      </c>
      <c r="AN278" s="6">
        <v>0</v>
      </c>
      <c r="AO278" s="6">
        <v>0</v>
      </c>
      <c r="AP278" s="6">
        <v>0</v>
      </c>
      <c r="AQ278" s="6">
        <v>6</v>
      </c>
      <c r="AR278" s="6">
        <v>4</v>
      </c>
      <c r="AS278" s="6">
        <v>4.395604395604396</v>
      </c>
      <c r="AT278" s="119">
        <v>0</v>
      </c>
      <c r="AU278" s="119">
        <v>0</v>
      </c>
      <c r="AV278" s="119">
        <v>0</v>
      </c>
      <c r="AW278" s="119">
        <v>0</v>
      </c>
      <c r="AX278" s="119">
        <v>0</v>
      </c>
      <c r="AY278" s="6">
        <v>57.777777777777771</v>
      </c>
      <c r="AZ278" s="6">
        <v>0</v>
      </c>
      <c r="BA278" s="6">
        <v>0</v>
      </c>
      <c r="BB278" s="6">
        <v>5</v>
      </c>
      <c r="BC278" s="6">
        <v>0</v>
      </c>
      <c r="BD278" s="6">
        <v>0</v>
      </c>
      <c r="BE278" s="6">
        <v>0</v>
      </c>
      <c r="BF278" s="6">
        <v>0</v>
      </c>
      <c r="BG278" s="6">
        <v>0</v>
      </c>
      <c r="BH278" s="6">
        <v>0</v>
      </c>
      <c r="BI278" s="6">
        <v>0</v>
      </c>
      <c r="BJ278" s="6">
        <v>0</v>
      </c>
      <c r="BK278" s="6">
        <v>66</v>
      </c>
    </row>
    <row r="279" spans="1:63" x14ac:dyDescent="0.35">
      <c r="A279" s="27">
        <v>273</v>
      </c>
      <c r="C279" s="17" t="s">
        <v>275</v>
      </c>
      <c r="D279" s="15">
        <v>146</v>
      </c>
      <c r="E279" s="18">
        <v>3</v>
      </c>
      <c r="F279" s="18">
        <v>19</v>
      </c>
      <c r="G279" s="18">
        <v>9</v>
      </c>
      <c r="H279" s="18">
        <v>101</v>
      </c>
      <c r="I279" s="18">
        <v>20</v>
      </c>
      <c r="J279" s="19">
        <v>61.643835616438359</v>
      </c>
      <c r="K279" s="19">
        <v>0</v>
      </c>
      <c r="L279" s="19">
        <v>0</v>
      </c>
      <c r="M279" s="18">
        <v>0</v>
      </c>
      <c r="N279" s="19">
        <v>0</v>
      </c>
      <c r="O279" s="19">
        <v>8</v>
      </c>
      <c r="P279" s="19">
        <v>100</v>
      </c>
      <c r="Q279" s="19">
        <v>7.1428571428571423</v>
      </c>
      <c r="R279" s="18">
        <v>0</v>
      </c>
      <c r="S279" s="19">
        <v>0</v>
      </c>
      <c r="T279" s="18">
        <v>0</v>
      </c>
      <c r="U279" s="19">
        <v>0</v>
      </c>
      <c r="V279" s="18">
        <v>0</v>
      </c>
      <c r="W279" s="19">
        <v>0</v>
      </c>
      <c r="X279" s="19">
        <v>0</v>
      </c>
      <c r="Y279" s="19">
        <v>0</v>
      </c>
      <c r="Z279" s="19">
        <v>34.615384615384613</v>
      </c>
      <c r="AA279" s="19">
        <v>50</v>
      </c>
      <c r="AB279" s="18">
        <v>7</v>
      </c>
      <c r="AC279" s="19">
        <v>8.0459770114942533</v>
      </c>
      <c r="AD279" s="19">
        <v>91.17647058823529</v>
      </c>
      <c r="AE279" s="19">
        <v>61.016949152542374</v>
      </c>
      <c r="AF279" s="19">
        <v>100</v>
      </c>
      <c r="AG279" s="19">
        <v>73.958333333333343</v>
      </c>
      <c r="AH279" s="19">
        <v>14.666666666666666</v>
      </c>
      <c r="AI279" s="19">
        <v>62.666666666666671</v>
      </c>
      <c r="AJ279" s="3">
        <v>660</v>
      </c>
      <c r="AK279" s="6">
        <v>9</v>
      </c>
      <c r="AL279" s="6">
        <v>57</v>
      </c>
      <c r="AM279" s="6">
        <v>0</v>
      </c>
      <c r="AN279" s="6">
        <v>23</v>
      </c>
      <c r="AO279" s="6">
        <v>0</v>
      </c>
      <c r="AP279" s="6">
        <v>0</v>
      </c>
      <c r="AQ279" s="6">
        <v>45</v>
      </c>
      <c r="AR279" s="6">
        <v>7</v>
      </c>
      <c r="AS279" s="6">
        <v>4.7945205479452051</v>
      </c>
      <c r="AT279" s="119">
        <v>0</v>
      </c>
      <c r="AU279" s="119">
        <v>0</v>
      </c>
      <c r="AV279" s="119">
        <v>0</v>
      </c>
      <c r="AW279" s="119">
        <v>0</v>
      </c>
      <c r="AX279" s="119">
        <v>0</v>
      </c>
      <c r="AY279" s="6">
        <v>16.43835616438356</v>
      </c>
      <c r="AZ279" s="6">
        <v>0</v>
      </c>
      <c r="BA279" s="6">
        <v>0</v>
      </c>
      <c r="BB279" s="6">
        <v>3</v>
      </c>
      <c r="BC279" s="6">
        <v>0</v>
      </c>
      <c r="BD279" s="6">
        <v>0</v>
      </c>
      <c r="BE279" s="6">
        <v>0</v>
      </c>
      <c r="BF279" s="6">
        <v>0</v>
      </c>
      <c r="BG279" s="6">
        <v>0</v>
      </c>
      <c r="BH279" s="6">
        <v>0</v>
      </c>
      <c r="BI279" s="6">
        <v>0</v>
      </c>
      <c r="BJ279" s="6">
        <v>0</v>
      </c>
      <c r="BK279" s="6">
        <v>101</v>
      </c>
    </row>
    <row r="280" spans="1:63" x14ac:dyDescent="0.35">
      <c r="A280" s="27">
        <v>274</v>
      </c>
      <c r="C280" s="17" t="s">
        <v>28</v>
      </c>
      <c r="D280" s="15">
        <v>4</v>
      </c>
      <c r="E280" s="18">
        <v>0</v>
      </c>
      <c r="F280" s="18">
        <v>0</v>
      </c>
      <c r="G280" s="18">
        <v>0</v>
      </c>
      <c r="H280" s="18">
        <v>4</v>
      </c>
      <c r="I280" s="18">
        <v>0</v>
      </c>
      <c r="J280" s="19">
        <v>125</v>
      </c>
      <c r="K280" s="19">
        <v>0</v>
      </c>
      <c r="L280" s="19">
        <v>0</v>
      </c>
      <c r="M280" s="18">
        <v>0</v>
      </c>
      <c r="N280" s="19">
        <v>0</v>
      </c>
      <c r="O280" s="19">
        <v>0</v>
      </c>
      <c r="P280" s="19">
        <v>0</v>
      </c>
      <c r="Q280" s="19">
        <v>8.2278481012658222</v>
      </c>
      <c r="R280" s="18">
        <v>0</v>
      </c>
      <c r="S280" s="19">
        <v>0</v>
      </c>
      <c r="T280" s="18">
        <v>0</v>
      </c>
      <c r="U280" s="19">
        <v>0</v>
      </c>
      <c r="V280" s="18">
        <v>0</v>
      </c>
      <c r="W280" s="19">
        <v>0</v>
      </c>
      <c r="X280" s="18">
        <v>0</v>
      </c>
      <c r="Y280" s="19">
        <v>0</v>
      </c>
      <c r="Z280" s="19">
        <v>100</v>
      </c>
      <c r="AA280" s="19">
        <v>0</v>
      </c>
      <c r="AB280" s="18">
        <v>0</v>
      </c>
      <c r="AC280" s="19">
        <v>0</v>
      </c>
      <c r="AD280" s="19">
        <v>0</v>
      </c>
      <c r="AE280" s="19">
        <v>0</v>
      </c>
      <c r="AF280" s="19">
        <v>0</v>
      </c>
      <c r="AG280" s="19">
        <v>0</v>
      </c>
      <c r="AH280" s="19">
        <v>0</v>
      </c>
      <c r="AI280" s="19">
        <v>0</v>
      </c>
      <c r="AJ280" s="3">
        <v>225</v>
      </c>
      <c r="AK280" s="6">
        <v>0</v>
      </c>
      <c r="AL280" s="6">
        <v>0</v>
      </c>
      <c r="AM280" s="6">
        <v>0</v>
      </c>
      <c r="AN280" s="6">
        <v>4</v>
      </c>
      <c r="AO280" s="6">
        <v>0</v>
      </c>
      <c r="AP280" s="6">
        <v>0</v>
      </c>
      <c r="AQ280" s="6">
        <v>0</v>
      </c>
      <c r="AR280" s="6">
        <v>0</v>
      </c>
      <c r="AS280" s="6">
        <v>0</v>
      </c>
      <c r="AT280" s="119">
        <v>0</v>
      </c>
      <c r="AU280" s="119">
        <v>0</v>
      </c>
      <c r="AV280" s="119">
        <v>0</v>
      </c>
      <c r="AW280" s="119">
        <v>0</v>
      </c>
      <c r="AX280" s="119">
        <v>0</v>
      </c>
      <c r="AY280" s="6">
        <v>100</v>
      </c>
      <c r="AZ280" s="6">
        <v>0</v>
      </c>
      <c r="BA280" s="6">
        <v>0</v>
      </c>
      <c r="BB280" s="6">
        <v>0</v>
      </c>
      <c r="BC280" s="6">
        <v>0</v>
      </c>
      <c r="BD280" s="6">
        <v>0</v>
      </c>
      <c r="BE280" s="6">
        <v>0</v>
      </c>
      <c r="BF280" s="6">
        <v>0</v>
      </c>
      <c r="BG280" s="6">
        <v>0</v>
      </c>
      <c r="BH280" s="6">
        <v>0</v>
      </c>
      <c r="BI280" s="6">
        <v>0</v>
      </c>
      <c r="BJ280" s="6">
        <v>0</v>
      </c>
      <c r="BK280" s="6">
        <v>4</v>
      </c>
    </row>
    <row r="281" spans="1:63" x14ac:dyDescent="0.35">
      <c r="A281" s="27">
        <v>275</v>
      </c>
      <c r="C281" s="17" t="s">
        <v>25</v>
      </c>
      <c r="D281" s="15">
        <v>43</v>
      </c>
      <c r="E281" s="18">
        <v>0</v>
      </c>
      <c r="F281" s="18">
        <v>4</v>
      </c>
      <c r="G281" s="18">
        <v>4</v>
      </c>
      <c r="H281" s="18">
        <v>30</v>
      </c>
      <c r="I281" s="18">
        <v>0</v>
      </c>
      <c r="J281" s="19">
        <v>32.558139534883722</v>
      </c>
      <c r="K281" s="19">
        <v>0</v>
      </c>
      <c r="L281" s="19">
        <v>0</v>
      </c>
      <c r="M281" s="18">
        <v>0</v>
      </c>
      <c r="N281" s="19">
        <v>0</v>
      </c>
      <c r="O281" s="19">
        <v>5</v>
      </c>
      <c r="P281" s="19">
        <v>100</v>
      </c>
      <c r="Q281" s="19">
        <v>21.568627450980394</v>
      </c>
      <c r="R281" s="18">
        <v>0</v>
      </c>
      <c r="S281" s="19">
        <v>0</v>
      </c>
      <c r="T281" s="18">
        <v>0</v>
      </c>
      <c r="U281" s="19">
        <v>0</v>
      </c>
      <c r="V281" s="18">
        <v>0</v>
      </c>
      <c r="W281" s="19">
        <v>0</v>
      </c>
      <c r="X281" s="18">
        <v>0</v>
      </c>
      <c r="Y281" s="19">
        <v>0</v>
      </c>
      <c r="Z281" s="19">
        <v>47.058823529411761</v>
      </c>
      <c r="AA281" s="19">
        <v>17.647058823529413</v>
      </c>
      <c r="AB281" s="18">
        <v>5</v>
      </c>
      <c r="AC281" s="19">
        <v>17.857142857142858</v>
      </c>
      <c r="AD281" s="19">
        <v>57.894736842105267</v>
      </c>
      <c r="AE281" s="19">
        <v>50</v>
      </c>
      <c r="AF281" s="19">
        <v>0</v>
      </c>
      <c r="AG281" s="19">
        <v>58.064516129032263</v>
      </c>
      <c r="AH281" s="19">
        <v>54.54545454545454</v>
      </c>
      <c r="AI281" s="19">
        <v>18.181818181818183</v>
      </c>
      <c r="AJ281" s="3">
        <v>650</v>
      </c>
      <c r="AK281" s="6">
        <v>0</v>
      </c>
      <c r="AL281" s="6">
        <v>41</v>
      </c>
      <c r="AM281" s="6">
        <v>0</v>
      </c>
      <c r="AN281" s="6">
        <v>0</v>
      </c>
      <c r="AO281" s="6">
        <v>0</v>
      </c>
      <c r="AP281" s="6">
        <v>0</v>
      </c>
      <c r="AQ281" s="6">
        <v>3</v>
      </c>
      <c r="AR281" s="6">
        <v>0</v>
      </c>
      <c r="AS281" s="6">
        <v>0</v>
      </c>
      <c r="AT281" s="119">
        <v>0</v>
      </c>
      <c r="AU281" s="119">
        <v>0</v>
      </c>
      <c r="AV281" s="119">
        <v>0</v>
      </c>
      <c r="AW281" s="119">
        <v>0</v>
      </c>
      <c r="AX281" s="119">
        <v>0</v>
      </c>
      <c r="AY281" s="6">
        <v>23.076923076923077</v>
      </c>
      <c r="AZ281" s="6">
        <v>0</v>
      </c>
      <c r="BA281" s="6">
        <v>0</v>
      </c>
      <c r="BB281" s="6">
        <v>0</v>
      </c>
      <c r="BC281" s="6">
        <v>3</v>
      </c>
      <c r="BD281" s="6">
        <v>8.1081081081081088</v>
      </c>
      <c r="BE281" s="6">
        <v>0</v>
      </c>
      <c r="BF281" s="6">
        <v>0</v>
      </c>
      <c r="BG281" s="6">
        <v>3</v>
      </c>
      <c r="BH281" s="6">
        <v>9.375</v>
      </c>
      <c r="BI281" s="6">
        <v>0</v>
      </c>
      <c r="BJ281" s="6">
        <v>0</v>
      </c>
      <c r="BK281" s="6">
        <v>30</v>
      </c>
    </row>
    <row r="282" spans="1:63" x14ac:dyDescent="0.35">
      <c r="A282" s="27">
        <v>276</v>
      </c>
      <c r="C282" s="17" t="s">
        <v>11</v>
      </c>
      <c r="D282" s="15">
        <v>592</v>
      </c>
      <c r="E282" s="18">
        <v>0</v>
      </c>
      <c r="F282" s="18">
        <v>6</v>
      </c>
      <c r="G282" s="18">
        <v>22</v>
      </c>
      <c r="H282" s="18">
        <v>395</v>
      </c>
      <c r="I282" s="18">
        <v>168</v>
      </c>
      <c r="J282" s="19">
        <v>50</v>
      </c>
      <c r="K282" s="19">
        <v>18</v>
      </c>
      <c r="L282" s="19">
        <v>9.5238095238095237</v>
      </c>
      <c r="M282" s="18">
        <v>0</v>
      </c>
      <c r="N282" s="19">
        <v>0</v>
      </c>
      <c r="O282" s="19">
        <v>35</v>
      </c>
      <c r="P282" s="19">
        <v>54.285714285714285</v>
      </c>
      <c r="Q282" s="19">
        <v>4.225352112676056</v>
      </c>
      <c r="R282" s="18">
        <v>0</v>
      </c>
      <c r="S282" s="19">
        <v>0</v>
      </c>
      <c r="T282" s="18">
        <v>0</v>
      </c>
      <c r="U282" s="19">
        <v>0</v>
      </c>
      <c r="V282" s="18">
        <v>0</v>
      </c>
      <c r="W282" s="19">
        <v>0</v>
      </c>
      <c r="X282" s="18">
        <v>0</v>
      </c>
      <c r="Y282" s="19">
        <v>0</v>
      </c>
      <c r="Z282" s="19">
        <v>30.05464480874317</v>
      </c>
      <c r="AA282" s="19">
        <v>46.448087431693992</v>
      </c>
      <c r="AB282" s="18">
        <v>12</v>
      </c>
      <c r="AC282" s="19">
        <v>3.6144578313253009</v>
      </c>
      <c r="AD282" s="19">
        <v>90.049751243781088</v>
      </c>
      <c r="AE282" s="19">
        <v>69.518716577540104</v>
      </c>
      <c r="AF282" s="19">
        <v>72.727272727272734</v>
      </c>
      <c r="AG282" s="19">
        <v>79.722222222222229</v>
      </c>
      <c r="AH282" s="19">
        <v>31.974921630094045</v>
      </c>
      <c r="AI282" s="19">
        <v>33.542319749216297</v>
      </c>
      <c r="AJ282" s="3">
        <v>565.78947368421052</v>
      </c>
      <c r="AK282" s="6">
        <v>173</v>
      </c>
      <c r="AL282" s="6">
        <v>295</v>
      </c>
      <c r="AM282" s="6">
        <v>58</v>
      </c>
      <c r="AN282" s="6">
        <v>4</v>
      </c>
      <c r="AO282" s="6">
        <v>0</v>
      </c>
      <c r="AP282" s="6">
        <v>4</v>
      </c>
      <c r="AQ282" s="6">
        <v>59</v>
      </c>
      <c r="AR282" s="6">
        <v>43</v>
      </c>
      <c r="AS282" s="6">
        <v>7.2635135135135132</v>
      </c>
      <c r="AT282" s="119">
        <v>0</v>
      </c>
      <c r="AU282" s="119">
        <v>0</v>
      </c>
      <c r="AV282" s="119">
        <v>0</v>
      </c>
      <c r="AW282" s="119">
        <v>0</v>
      </c>
      <c r="AX282" s="119">
        <v>0</v>
      </c>
      <c r="AY282" s="6">
        <v>68.75</v>
      </c>
      <c r="AZ282" s="6">
        <v>0</v>
      </c>
      <c r="BA282" s="6">
        <v>0</v>
      </c>
      <c r="BB282" s="6">
        <v>34</v>
      </c>
      <c r="BC282" s="6">
        <v>29</v>
      </c>
      <c r="BD282" s="6">
        <v>4.9488054607508536</v>
      </c>
      <c r="BE282" s="6">
        <v>0</v>
      </c>
      <c r="BF282" s="6">
        <v>0</v>
      </c>
      <c r="BG282" s="6">
        <v>16</v>
      </c>
      <c r="BH282" s="6">
        <v>3.8554216867469884</v>
      </c>
      <c r="BI282" s="6">
        <v>15</v>
      </c>
      <c r="BJ282" s="6">
        <v>9.0361445783132535</v>
      </c>
      <c r="BK282" s="6">
        <v>395</v>
      </c>
    </row>
    <row r="283" spans="1:63" x14ac:dyDescent="0.35">
      <c r="A283" s="27">
        <v>277</v>
      </c>
      <c r="C283" s="17" t="s">
        <v>276</v>
      </c>
      <c r="D283" s="15">
        <v>34</v>
      </c>
      <c r="E283" s="18">
        <v>0</v>
      </c>
      <c r="F283" s="18">
        <v>0</v>
      </c>
      <c r="G283" s="18">
        <v>0</v>
      </c>
      <c r="H283" s="18">
        <v>34</v>
      </c>
      <c r="I283" s="18">
        <v>0</v>
      </c>
      <c r="J283" s="19">
        <v>52.941176470588239</v>
      </c>
      <c r="K283" s="19">
        <v>0</v>
      </c>
      <c r="L283" s="19">
        <v>0</v>
      </c>
      <c r="M283" s="18">
        <v>0</v>
      </c>
      <c r="N283" s="19">
        <v>0</v>
      </c>
      <c r="O283" s="19">
        <v>0</v>
      </c>
      <c r="P283" s="19">
        <v>0</v>
      </c>
      <c r="Q283" s="19">
        <v>22.282608695652172</v>
      </c>
      <c r="R283" s="18">
        <v>0</v>
      </c>
      <c r="S283" s="19">
        <v>0</v>
      </c>
      <c r="T283" s="18">
        <v>0</v>
      </c>
      <c r="U283" s="19">
        <v>0</v>
      </c>
      <c r="V283" s="18">
        <v>0</v>
      </c>
      <c r="W283" s="19">
        <v>0</v>
      </c>
      <c r="X283" s="18">
        <v>0</v>
      </c>
      <c r="Y283" s="19">
        <v>0</v>
      </c>
      <c r="Z283" s="19">
        <v>0</v>
      </c>
      <c r="AA283" s="19">
        <v>0</v>
      </c>
      <c r="AB283" s="18">
        <v>0</v>
      </c>
      <c r="AC283" s="19">
        <v>0</v>
      </c>
      <c r="AD283" s="19">
        <v>100</v>
      </c>
      <c r="AE283" s="19">
        <v>71.428571428571431</v>
      </c>
      <c r="AF283" s="19">
        <v>0</v>
      </c>
      <c r="AG283" s="19">
        <v>81.818181818181827</v>
      </c>
      <c r="AH283" s="19">
        <v>61.29032258064516</v>
      </c>
      <c r="AI283" s="19">
        <v>9.67741935483871</v>
      </c>
      <c r="AJ283" s="3">
        <v>475</v>
      </c>
      <c r="AK283" s="6">
        <v>0</v>
      </c>
      <c r="AL283" s="6">
        <v>16</v>
      </c>
      <c r="AM283" s="6">
        <v>0</v>
      </c>
      <c r="AN283" s="6">
        <v>0</v>
      </c>
      <c r="AO283" s="6">
        <v>0</v>
      </c>
      <c r="AP283" s="6">
        <v>0</v>
      </c>
      <c r="AQ283" s="6">
        <v>13</v>
      </c>
      <c r="AR283" s="6">
        <v>0</v>
      </c>
      <c r="AS283" s="6">
        <v>0</v>
      </c>
      <c r="AT283" s="119">
        <v>0</v>
      </c>
      <c r="AU283" s="119">
        <v>0</v>
      </c>
      <c r="AV283" s="119">
        <v>0</v>
      </c>
      <c r="AW283" s="119">
        <v>0</v>
      </c>
      <c r="AX283" s="119">
        <v>0</v>
      </c>
      <c r="AY283" s="6">
        <v>11.111111111111111</v>
      </c>
      <c r="AZ283" s="6">
        <v>0</v>
      </c>
      <c r="BA283" s="6">
        <v>0</v>
      </c>
      <c r="BB283" s="6">
        <v>0</v>
      </c>
      <c r="BC283" s="6">
        <v>5</v>
      </c>
      <c r="BD283" s="6">
        <v>18.518518518518519</v>
      </c>
      <c r="BE283" s="6">
        <v>0</v>
      </c>
      <c r="BF283" s="6">
        <v>0</v>
      </c>
      <c r="BG283" s="6">
        <v>5</v>
      </c>
      <c r="BH283" s="6">
        <v>18.518518518518519</v>
      </c>
      <c r="BI283" s="6">
        <v>0</v>
      </c>
      <c r="BJ283" s="6">
        <v>0</v>
      </c>
      <c r="BK283" s="6">
        <v>34</v>
      </c>
    </row>
    <row r="284" spans="1:63" x14ac:dyDescent="0.35">
      <c r="A284" s="27">
        <v>278</v>
      </c>
      <c r="C284" s="17" t="s">
        <v>14</v>
      </c>
      <c r="D284" s="15">
        <v>132</v>
      </c>
      <c r="E284" s="18">
        <v>3</v>
      </c>
      <c r="F284" s="18">
        <v>5</v>
      </c>
      <c r="G284" s="18">
        <v>0</v>
      </c>
      <c r="H284" s="18">
        <v>92</v>
      </c>
      <c r="I284" s="18">
        <v>26</v>
      </c>
      <c r="J284" s="19">
        <v>43.18181818181818</v>
      </c>
      <c r="K284" s="19">
        <v>6</v>
      </c>
      <c r="L284" s="19">
        <v>18.181818181818183</v>
      </c>
      <c r="M284" s="18">
        <v>0</v>
      </c>
      <c r="N284" s="19">
        <v>0</v>
      </c>
      <c r="O284" s="19">
        <v>10</v>
      </c>
      <c r="P284" s="19">
        <v>100</v>
      </c>
      <c r="Q284" s="19">
        <v>13.392857142857142</v>
      </c>
      <c r="R284" s="18">
        <v>0</v>
      </c>
      <c r="S284" s="19">
        <v>0</v>
      </c>
      <c r="T284" s="18">
        <v>0</v>
      </c>
      <c r="U284" s="19">
        <v>0</v>
      </c>
      <c r="V284" s="18">
        <v>0</v>
      </c>
      <c r="W284" s="19">
        <v>0</v>
      </c>
      <c r="X284" s="19">
        <v>0</v>
      </c>
      <c r="Y284" s="19">
        <v>0</v>
      </c>
      <c r="Z284" s="19">
        <v>20</v>
      </c>
      <c r="AA284" s="19">
        <v>70</v>
      </c>
      <c r="AB284" s="18">
        <v>4</v>
      </c>
      <c r="AC284" s="19">
        <v>7.1428571428571423</v>
      </c>
      <c r="AD284" s="19">
        <v>61.403508771929829</v>
      </c>
      <c r="AE284" s="19">
        <v>41.463414634146339</v>
      </c>
      <c r="AF284" s="19">
        <v>100</v>
      </c>
      <c r="AG284" s="19">
        <v>54.651162790697668</v>
      </c>
      <c r="AH284" s="19">
        <v>47.916666666666671</v>
      </c>
      <c r="AI284" s="19">
        <v>35.416666666666671</v>
      </c>
      <c r="AJ284" s="3">
        <v>390</v>
      </c>
      <c r="AK284" s="6">
        <v>0</v>
      </c>
      <c r="AL284" s="6">
        <v>17</v>
      </c>
      <c r="AM284" s="6">
        <v>0</v>
      </c>
      <c r="AN284" s="6">
        <v>81</v>
      </c>
      <c r="AO284" s="6">
        <v>3</v>
      </c>
      <c r="AP284" s="6">
        <v>0</v>
      </c>
      <c r="AQ284" s="6">
        <v>22</v>
      </c>
      <c r="AR284" s="6">
        <v>16</v>
      </c>
      <c r="AS284" s="6">
        <v>12.121212121212121</v>
      </c>
      <c r="AT284" s="119">
        <v>0</v>
      </c>
      <c r="AU284" s="119">
        <v>0</v>
      </c>
      <c r="AV284" s="119">
        <v>0</v>
      </c>
      <c r="AW284" s="119">
        <v>0</v>
      </c>
      <c r="AX284" s="119">
        <v>0</v>
      </c>
      <c r="AY284" s="6">
        <v>25.6</v>
      </c>
      <c r="AZ284" s="6">
        <v>0</v>
      </c>
      <c r="BA284" s="6">
        <v>0</v>
      </c>
      <c r="BB284" s="6">
        <v>3</v>
      </c>
      <c r="BC284" s="6">
        <v>28</v>
      </c>
      <c r="BD284" s="6">
        <v>20.74074074074074</v>
      </c>
      <c r="BE284" s="6">
        <v>0</v>
      </c>
      <c r="BF284" s="6">
        <v>0</v>
      </c>
      <c r="BG284" s="6">
        <v>14</v>
      </c>
      <c r="BH284" s="6">
        <v>15.053763440860216</v>
      </c>
      <c r="BI284" s="6">
        <v>13</v>
      </c>
      <c r="BJ284" s="6">
        <v>56.521739130434781</v>
      </c>
      <c r="BK284" s="6">
        <v>92</v>
      </c>
    </row>
    <row r="285" spans="1:63" x14ac:dyDescent="0.35">
      <c r="A285" s="27">
        <v>279</v>
      </c>
      <c r="C285" s="17" t="s">
        <v>18</v>
      </c>
      <c r="D285" s="15">
        <v>265</v>
      </c>
      <c r="E285" s="18">
        <v>3</v>
      </c>
      <c r="F285" s="18">
        <v>10</v>
      </c>
      <c r="G285" s="18">
        <v>25</v>
      </c>
      <c r="H285" s="18">
        <v>212</v>
      </c>
      <c r="I285" s="18">
        <v>14</v>
      </c>
      <c r="J285" s="19">
        <v>65.283018867924525</v>
      </c>
      <c r="K285" s="19">
        <v>20</v>
      </c>
      <c r="L285" s="19">
        <v>14.925373134328357</v>
      </c>
      <c r="M285" s="18">
        <v>0</v>
      </c>
      <c r="N285" s="19">
        <v>0</v>
      </c>
      <c r="O285" s="19">
        <v>19</v>
      </c>
      <c r="P285" s="19">
        <v>84.210526315789465</v>
      </c>
      <c r="Q285" s="19">
        <v>15.632183908045977</v>
      </c>
      <c r="R285" s="18">
        <v>0</v>
      </c>
      <c r="S285" s="19">
        <v>0</v>
      </c>
      <c r="T285" s="18">
        <v>0</v>
      </c>
      <c r="U285" s="19">
        <v>0</v>
      </c>
      <c r="V285" s="18">
        <v>0</v>
      </c>
      <c r="W285" s="19">
        <v>0</v>
      </c>
      <c r="X285" s="19">
        <v>0</v>
      </c>
      <c r="Y285" s="19">
        <v>0</v>
      </c>
      <c r="Z285" s="19">
        <v>31.25</v>
      </c>
      <c r="AA285" s="19">
        <v>35.15625</v>
      </c>
      <c r="AB285" s="18">
        <v>8</v>
      </c>
      <c r="AC285" s="19">
        <v>4.7904191616766472</v>
      </c>
      <c r="AD285" s="19">
        <v>77.941176470588232</v>
      </c>
      <c r="AE285" s="19">
        <v>68.456375838926178</v>
      </c>
      <c r="AF285" s="19">
        <v>70</v>
      </c>
      <c r="AG285" s="19">
        <v>73.68421052631578</v>
      </c>
      <c r="AH285" s="19">
        <v>31.645569620253166</v>
      </c>
      <c r="AI285" s="19">
        <v>25.949367088607595</v>
      </c>
      <c r="AJ285" s="3">
        <v>511.02941176470586</v>
      </c>
      <c r="AK285" s="6">
        <v>106</v>
      </c>
      <c r="AL285" s="6">
        <v>55</v>
      </c>
      <c r="AM285" s="6">
        <v>0</v>
      </c>
      <c r="AN285" s="6">
        <v>0</v>
      </c>
      <c r="AO285" s="6">
        <v>0</v>
      </c>
      <c r="AP285" s="6">
        <v>4</v>
      </c>
      <c r="AQ285" s="6">
        <v>88</v>
      </c>
      <c r="AR285" s="6">
        <v>27</v>
      </c>
      <c r="AS285" s="6">
        <v>10.188679245283019</v>
      </c>
      <c r="AT285" s="119">
        <v>0</v>
      </c>
      <c r="AU285" s="119">
        <v>0</v>
      </c>
      <c r="AV285" s="119">
        <v>0</v>
      </c>
      <c r="AW285" s="119">
        <v>0</v>
      </c>
      <c r="AX285" s="119">
        <v>0</v>
      </c>
      <c r="AY285" s="6">
        <v>13.909774436090224</v>
      </c>
      <c r="AZ285" s="6">
        <v>0</v>
      </c>
      <c r="BA285" s="6">
        <v>0</v>
      </c>
      <c r="BB285" s="6">
        <v>0</v>
      </c>
      <c r="BC285" s="6">
        <v>48</v>
      </c>
      <c r="BD285" s="6">
        <v>18.181818181818183</v>
      </c>
      <c r="BE285" s="6">
        <v>4</v>
      </c>
      <c r="BF285" s="6">
        <v>14.285714285714285</v>
      </c>
      <c r="BG285" s="6">
        <v>40</v>
      </c>
      <c r="BH285" s="6">
        <v>16.949152542372879</v>
      </c>
      <c r="BI285" s="6">
        <v>5</v>
      </c>
      <c r="BJ285" s="6">
        <v>26.315789473684209</v>
      </c>
      <c r="BK285" s="6">
        <v>212</v>
      </c>
    </row>
    <row r="286" spans="1:63" x14ac:dyDescent="0.35">
      <c r="A286" s="27">
        <v>280</v>
      </c>
      <c r="C286" s="17"/>
      <c r="D286" s="15">
        <v>16791</v>
      </c>
      <c r="E286" s="18">
        <v>556</v>
      </c>
      <c r="F286" s="18">
        <v>1460</v>
      </c>
      <c r="G286" s="18">
        <v>1457</v>
      </c>
      <c r="H286" s="18">
        <v>10389</v>
      </c>
      <c r="I286" s="18">
        <v>3487</v>
      </c>
      <c r="J286" s="19">
        <v>52.42093978917277</v>
      </c>
      <c r="K286" s="19">
        <v>469</v>
      </c>
      <c r="L286" s="19">
        <v>8.0321972940572017</v>
      </c>
      <c r="M286" s="18">
        <v>15</v>
      </c>
      <c r="N286" s="19">
        <v>4.1208791208791204</v>
      </c>
      <c r="O286" s="19">
        <v>661</v>
      </c>
      <c r="P286" s="19">
        <v>82.299546142208783</v>
      </c>
      <c r="Q286" s="19">
        <v>8.9552238805970141</v>
      </c>
      <c r="R286" s="18">
        <v>13</v>
      </c>
      <c r="S286" s="19">
        <v>3.1400966183574881</v>
      </c>
      <c r="T286" s="18">
        <v>16</v>
      </c>
      <c r="U286" s="19">
        <v>8</v>
      </c>
      <c r="V286" s="18">
        <v>17</v>
      </c>
      <c r="W286" s="19">
        <v>8.3333333333333321</v>
      </c>
      <c r="X286" s="19">
        <v>33</v>
      </c>
      <c r="Y286" s="19">
        <v>8.1481481481481488</v>
      </c>
      <c r="Z286" s="19">
        <v>31.738623103850642</v>
      </c>
      <c r="AA286" s="19">
        <v>45.653442240373394</v>
      </c>
      <c r="AB286" s="18">
        <v>302</v>
      </c>
      <c r="AC286" s="19">
        <v>5.1378019734603608</v>
      </c>
      <c r="AD286" s="19">
        <v>81.098546042003221</v>
      </c>
      <c r="AE286" s="19">
        <v>69.614395886889454</v>
      </c>
      <c r="AF286" s="19">
        <v>68.558951965065503</v>
      </c>
      <c r="AG286" s="19">
        <v>77.021932830705964</v>
      </c>
      <c r="AH286" s="19">
        <v>34.412955465587039</v>
      </c>
      <c r="AI286" s="19">
        <v>32.351858667648145</v>
      </c>
      <c r="AJ286" s="3">
        <v>530.75968222442896</v>
      </c>
      <c r="AK286" s="6">
        <v>643</v>
      </c>
      <c r="AL286" s="6">
        <v>5665</v>
      </c>
      <c r="AM286" s="6">
        <v>954</v>
      </c>
      <c r="AN286" s="6">
        <v>569</v>
      </c>
      <c r="AO286" s="6">
        <v>16</v>
      </c>
      <c r="AP286" s="6">
        <v>256</v>
      </c>
      <c r="AQ286" s="6">
        <v>2463</v>
      </c>
      <c r="AR286" s="6">
        <v>1142</v>
      </c>
      <c r="AS286" s="6">
        <v>6.8012625811446608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25.26337749035152</v>
      </c>
      <c r="AZ286" s="6">
        <v>39</v>
      </c>
      <c r="BA286" s="6">
        <v>1.1187607573149743</v>
      </c>
      <c r="BB286" s="6">
        <v>689</v>
      </c>
      <c r="BC286" s="6">
        <v>1112</v>
      </c>
      <c r="BD286" s="6">
        <v>10.372166775487361</v>
      </c>
      <c r="BE286" s="6">
        <v>26</v>
      </c>
      <c r="BF286" s="6">
        <v>3.5040431266846364</v>
      </c>
      <c r="BG286" s="6">
        <v>584</v>
      </c>
      <c r="BH286" s="6">
        <v>7.5335397316821471</v>
      </c>
      <c r="BI286" s="6">
        <v>497</v>
      </c>
      <c r="BJ286" s="6">
        <v>19.429241594996093</v>
      </c>
      <c r="BK286" s="6">
        <v>10389</v>
      </c>
    </row>
    <row r="287" spans="1:63" x14ac:dyDescent="0.35">
      <c r="A287" s="27">
        <v>281</v>
      </c>
      <c r="B287" s="20" t="s">
        <v>39</v>
      </c>
      <c r="C287" s="17" t="s">
        <v>26</v>
      </c>
      <c r="D287" s="15">
        <v>35</v>
      </c>
      <c r="E287" s="18">
        <v>0</v>
      </c>
      <c r="F287" s="18">
        <v>0</v>
      </c>
      <c r="G287" s="18">
        <v>0</v>
      </c>
      <c r="H287" s="18">
        <v>31</v>
      </c>
      <c r="I287" s="18">
        <v>3</v>
      </c>
      <c r="J287" s="19">
        <v>45.714285714285715</v>
      </c>
      <c r="K287" s="19">
        <v>3</v>
      </c>
      <c r="L287" s="19">
        <v>12</v>
      </c>
      <c r="M287" s="18">
        <v>0</v>
      </c>
      <c r="N287" s="19">
        <v>0</v>
      </c>
      <c r="O287" s="19">
        <v>0</v>
      </c>
      <c r="P287" s="19">
        <v>0</v>
      </c>
      <c r="Q287" s="19">
        <v>18.164794007490638</v>
      </c>
      <c r="R287" s="18">
        <v>0</v>
      </c>
      <c r="S287" s="19">
        <v>0</v>
      </c>
      <c r="T287" s="18">
        <v>0</v>
      </c>
      <c r="U287" s="19">
        <v>0</v>
      </c>
      <c r="V287" s="18">
        <v>0</v>
      </c>
      <c r="W287" s="19">
        <v>0</v>
      </c>
      <c r="X287" s="19">
        <v>0</v>
      </c>
      <c r="Y287" s="19">
        <v>0</v>
      </c>
      <c r="Z287" s="19">
        <v>21.739130434782609</v>
      </c>
      <c r="AA287" s="19">
        <v>60.869565217391312</v>
      </c>
      <c r="AB287" s="18">
        <v>0</v>
      </c>
      <c r="AC287" s="19">
        <v>0</v>
      </c>
      <c r="AD287" s="19">
        <v>80</v>
      </c>
      <c r="AE287" s="19">
        <v>75</v>
      </c>
      <c r="AF287" s="19">
        <v>0</v>
      </c>
      <c r="AG287" s="19">
        <v>80.769230769230774</v>
      </c>
      <c r="AH287" s="19">
        <v>0</v>
      </c>
      <c r="AI287" s="19">
        <v>52.631578947368418</v>
      </c>
      <c r="AJ287" s="3">
        <v>600</v>
      </c>
      <c r="AK287" s="6">
        <v>0</v>
      </c>
      <c r="AL287" s="6">
        <v>0</v>
      </c>
      <c r="AM287" s="6">
        <v>0</v>
      </c>
      <c r="AN287" s="6">
        <v>27</v>
      </c>
      <c r="AO287" s="6">
        <v>0</v>
      </c>
      <c r="AP287" s="6">
        <v>0</v>
      </c>
      <c r="AQ287" s="6">
        <v>5</v>
      </c>
      <c r="AR287" s="6">
        <v>7</v>
      </c>
      <c r="AS287" s="6">
        <v>20</v>
      </c>
      <c r="AT287" s="119">
        <v>0</v>
      </c>
      <c r="AU287" s="119">
        <v>0</v>
      </c>
      <c r="AV287" s="119">
        <v>0</v>
      </c>
      <c r="AW287" s="119">
        <v>0</v>
      </c>
      <c r="AX287" s="119">
        <v>0</v>
      </c>
      <c r="AY287" s="6">
        <v>81.25</v>
      </c>
      <c r="AZ287" s="6">
        <v>0</v>
      </c>
      <c r="BA287" s="6">
        <v>0</v>
      </c>
      <c r="BB287" s="6">
        <v>0</v>
      </c>
      <c r="BC287" s="6">
        <v>3</v>
      </c>
      <c r="BD287" s="6">
        <v>8.1081081081081088</v>
      </c>
      <c r="BE287" s="6">
        <v>0</v>
      </c>
      <c r="BF287" s="6">
        <v>0</v>
      </c>
      <c r="BG287" s="6">
        <v>0</v>
      </c>
      <c r="BH287" s="6">
        <v>0</v>
      </c>
      <c r="BI287" s="6">
        <v>0</v>
      </c>
      <c r="BJ287" s="6">
        <v>0</v>
      </c>
      <c r="BK287" s="6">
        <v>31</v>
      </c>
    </row>
    <row r="288" spans="1:63" x14ac:dyDescent="0.35">
      <c r="A288" s="27">
        <v>282</v>
      </c>
      <c r="C288" s="17" t="s">
        <v>22</v>
      </c>
      <c r="D288" s="15">
        <v>113</v>
      </c>
      <c r="E288" s="18">
        <v>0</v>
      </c>
      <c r="F288" s="18">
        <v>0</v>
      </c>
      <c r="G288" s="18">
        <v>12</v>
      </c>
      <c r="H288" s="18">
        <v>105</v>
      </c>
      <c r="I288" s="18">
        <v>0</v>
      </c>
      <c r="J288" s="19">
        <v>47.787610619469028</v>
      </c>
      <c r="K288" s="19">
        <v>4</v>
      </c>
      <c r="L288" s="19">
        <v>5</v>
      </c>
      <c r="M288" s="18">
        <v>0</v>
      </c>
      <c r="N288" s="19">
        <v>0</v>
      </c>
      <c r="O288" s="19">
        <v>4</v>
      </c>
      <c r="P288" s="19">
        <v>100</v>
      </c>
      <c r="Q288" s="19">
        <v>25.233644859813083</v>
      </c>
      <c r="R288" s="18">
        <v>0</v>
      </c>
      <c r="S288" s="19">
        <v>0</v>
      </c>
      <c r="T288" s="18">
        <v>0</v>
      </c>
      <c r="U288" s="19">
        <v>0</v>
      </c>
      <c r="V288" s="18">
        <v>0</v>
      </c>
      <c r="W288" s="19">
        <v>0</v>
      </c>
      <c r="X288" s="19">
        <v>0</v>
      </c>
      <c r="Y288" s="19">
        <v>0</v>
      </c>
      <c r="Z288" s="19">
        <v>3.8961038961038961</v>
      </c>
      <c r="AA288" s="19">
        <v>92.20779220779221</v>
      </c>
      <c r="AB288" s="18">
        <v>6</v>
      </c>
      <c r="AC288" s="19">
        <v>6.5217391304347823</v>
      </c>
      <c r="AD288" s="19">
        <v>90.909090909090907</v>
      </c>
      <c r="AE288" s="19">
        <v>72.5</v>
      </c>
      <c r="AF288" s="19">
        <v>68.421052631578945</v>
      </c>
      <c r="AG288" s="19">
        <v>86.25</v>
      </c>
      <c r="AH288" s="19">
        <v>14.444444444444443</v>
      </c>
      <c r="AI288" s="19">
        <v>57.777777777777771</v>
      </c>
      <c r="AJ288" s="3">
        <v>1166.6666666666667</v>
      </c>
      <c r="AK288" s="6">
        <v>4</v>
      </c>
      <c r="AL288" s="6">
        <v>4</v>
      </c>
      <c r="AM288" s="6">
        <v>5</v>
      </c>
      <c r="AN288" s="6">
        <v>80</v>
      </c>
      <c r="AO288" s="6">
        <v>0</v>
      </c>
      <c r="AP288" s="6">
        <v>0</v>
      </c>
      <c r="AQ288" s="6">
        <v>19</v>
      </c>
      <c r="AR288" s="6">
        <v>30</v>
      </c>
      <c r="AS288" s="6">
        <v>26.548672566371685</v>
      </c>
      <c r="AT288" s="119">
        <v>0</v>
      </c>
      <c r="AU288" s="119">
        <v>0</v>
      </c>
      <c r="AV288" s="119">
        <v>0</v>
      </c>
      <c r="AW288" s="119">
        <v>0</v>
      </c>
      <c r="AX288" s="119">
        <v>0</v>
      </c>
      <c r="AY288" s="6">
        <v>72.477064220183479</v>
      </c>
      <c r="AZ288" s="6">
        <v>0</v>
      </c>
      <c r="BA288" s="6">
        <v>0</v>
      </c>
      <c r="BB288" s="6">
        <v>0</v>
      </c>
      <c r="BC288" s="6">
        <v>7</v>
      </c>
      <c r="BD288" s="6">
        <v>6.0869565217391308</v>
      </c>
      <c r="BE288" s="6">
        <v>0</v>
      </c>
      <c r="BF288" s="6">
        <v>0</v>
      </c>
      <c r="BG288" s="6">
        <v>3</v>
      </c>
      <c r="BH288" s="6">
        <v>2.6785714285714284</v>
      </c>
      <c r="BI288" s="6">
        <v>3</v>
      </c>
      <c r="BJ288" s="6">
        <v>100</v>
      </c>
      <c r="BK288" s="6">
        <v>105</v>
      </c>
    </row>
    <row r="289" spans="1:63" x14ac:dyDescent="0.35">
      <c r="A289" s="27">
        <v>283</v>
      </c>
      <c r="C289" s="17" t="s">
        <v>133</v>
      </c>
      <c r="D289" s="15">
        <v>122</v>
      </c>
      <c r="E289" s="18">
        <v>0</v>
      </c>
      <c r="F289" s="18">
        <v>4</v>
      </c>
      <c r="G289" s="18">
        <v>0</v>
      </c>
      <c r="H289" s="18">
        <v>90</v>
      </c>
      <c r="I289" s="18">
        <v>33</v>
      </c>
      <c r="J289" s="19">
        <v>63.934426229508205</v>
      </c>
      <c r="K289" s="19">
        <v>3</v>
      </c>
      <c r="L289" s="19">
        <v>5.3571428571428568</v>
      </c>
      <c r="M289" s="18">
        <v>0</v>
      </c>
      <c r="N289" s="19">
        <v>0</v>
      </c>
      <c r="O289" s="19">
        <v>9</v>
      </c>
      <c r="P289" s="19">
        <v>100</v>
      </c>
      <c r="Q289" s="19">
        <v>24.193548387096776</v>
      </c>
      <c r="R289" s="18">
        <v>0</v>
      </c>
      <c r="S289" s="19">
        <v>0</v>
      </c>
      <c r="T289" s="18">
        <v>0</v>
      </c>
      <c r="U289" s="19">
        <v>0</v>
      </c>
      <c r="V289" s="18">
        <v>0</v>
      </c>
      <c r="W289" s="19">
        <v>0</v>
      </c>
      <c r="X289" s="19">
        <v>0</v>
      </c>
      <c r="Y289" s="19">
        <v>0</v>
      </c>
      <c r="Z289" s="19">
        <v>20.689655172413794</v>
      </c>
      <c r="AA289" s="19">
        <v>60.344827586206897</v>
      </c>
      <c r="AB289" s="18">
        <v>7</v>
      </c>
      <c r="AC289" s="19">
        <v>9.3333333333333339</v>
      </c>
      <c r="AD289" s="19">
        <v>77.41935483870968</v>
      </c>
      <c r="AE289" s="19">
        <v>73.584905660377359</v>
      </c>
      <c r="AF289" s="19">
        <v>100</v>
      </c>
      <c r="AG289" s="19">
        <v>76.543209876543202</v>
      </c>
      <c r="AH289" s="19">
        <v>11.29032258064516</v>
      </c>
      <c r="AI289" s="19">
        <v>61.29032258064516</v>
      </c>
      <c r="AJ289" s="3">
        <v>1000</v>
      </c>
      <c r="AK289" s="6">
        <v>0</v>
      </c>
      <c r="AL289" s="6">
        <v>62</v>
      </c>
      <c r="AM289" s="6">
        <v>0</v>
      </c>
      <c r="AN289" s="6">
        <v>19</v>
      </c>
      <c r="AO289" s="6">
        <v>0</v>
      </c>
      <c r="AP289" s="6">
        <v>0</v>
      </c>
      <c r="AQ289" s="6">
        <v>38</v>
      </c>
      <c r="AR289" s="6">
        <v>4</v>
      </c>
      <c r="AS289" s="6">
        <v>3.278688524590164</v>
      </c>
      <c r="AT289" s="119">
        <v>0</v>
      </c>
      <c r="AU289" s="119">
        <v>0</v>
      </c>
      <c r="AV289" s="119">
        <v>0</v>
      </c>
      <c r="AW289" s="119">
        <v>0</v>
      </c>
      <c r="AX289" s="119">
        <v>0</v>
      </c>
      <c r="AY289" s="6">
        <v>38.655462184873954</v>
      </c>
      <c r="AZ289" s="6">
        <v>0</v>
      </c>
      <c r="BA289" s="6">
        <v>0</v>
      </c>
      <c r="BB289" s="6">
        <v>10</v>
      </c>
      <c r="BC289" s="6">
        <v>8</v>
      </c>
      <c r="BD289" s="6">
        <v>6.7796610169491522</v>
      </c>
      <c r="BE289" s="6">
        <v>0</v>
      </c>
      <c r="BF289" s="6">
        <v>0</v>
      </c>
      <c r="BG289" s="6">
        <v>0</v>
      </c>
      <c r="BH289" s="6">
        <v>0</v>
      </c>
      <c r="BI289" s="6">
        <v>4</v>
      </c>
      <c r="BJ289" s="6">
        <v>15.384615384615385</v>
      </c>
      <c r="BK289" s="6">
        <v>90</v>
      </c>
    </row>
    <row r="290" spans="1:63" x14ac:dyDescent="0.35">
      <c r="A290" s="27">
        <v>284</v>
      </c>
      <c r="C290" s="17" t="s">
        <v>136</v>
      </c>
      <c r="D290" s="15">
        <v>62</v>
      </c>
      <c r="E290" s="18">
        <v>0</v>
      </c>
      <c r="F290" s="18">
        <v>0</v>
      </c>
      <c r="G290" s="18">
        <v>5</v>
      </c>
      <c r="H290" s="18">
        <v>39</v>
      </c>
      <c r="I290" s="18">
        <v>14</v>
      </c>
      <c r="J290" s="19">
        <v>58.064516129032263</v>
      </c>
      <c r="K290" s="19">
        <v>0</v>
      </c>
      <c r="L290" s="19">
        <v>0</v>
      </c>
      <c r="M290" s="18">
        <v>0</v>
      </c>
      <c r="N290" s="19">
        <v>0</v>
      </c>
      <c r="O290" s="19">
        <v>4</v>
      </c>
      <c r="P290" s="19">
        <v>100</v>
      </c>
      <c r="Q290" s="19">
        <v>16.293929712460063</v>
      </c>
      <c r="R290" s="18">
        <v>0</v>
      </c>
      <c r="S290" s="19">
        <v>0</v>
      </c>
      <c r="T290" s="18">
        <v>0</v>
      </c>
      <c r="U290" s="19">
        <v>0</v>
      </c>
      <c r="V290" s="18">
        <v>0</v>
      </c>
      <c r="W290" s="19">
        <v>0</v>
      </c>
      <c r="X290" s="19">
        <v>0</v>
      </c>
      <c r="Y290" s="19">
        <v>0</v>
      </c>
      <c r="Z290" s="19">
        <v>19.047619047619047</v>
      </c>
      <c r="AA290" s="19">
        <v>57.142857142857139</v>
      </c>
      <c r="AB290" s="18">
        <v>0</v>
      </c>
      <c r="AC290" s="19">
        <v>0</v>
      </c>
      <c r="AD290" s="19">
        <v>75</v>
      </c>
      <c r="AE290" s="19">
        <v>63.157894736842103</v>
      </c>
      <c r="AF290" s="19">
        <v>100</v>
      </c>
      <c r="AG290" s="19">
        <v>73.91304347826086</v>
      </c>
      <c r="AH290" s="19">
        <v>54.285714285714285</v>
      </c>
      <c r="AI290" s="19">
        <v>37.142857142857146</v>
      </c>
      <c r="AJ290" s="3">
        <v>450</v>
      </c>
      <c r="AK290" s="6">
        <v>35</v>
      </c>
      <c r="AL290" s="6">
        <v>23</v>
      </c>
      <c r="AM290" s="6">
        <v>0</v>
      </c>
      <c r="AN290" s="6">
        <v>0</v>
      </c>
      <c r="AO290" s="6">
        <v>4</v>
      </c>
      <c r="AP290" s="6">
        <v>0</v>
      </c>
      <c r="AQ290" s="6">
        <v>0</v>
      </c>
      <c r="AR290" s="6">
        <v>15</v>
      </c>
      <c r="AS290" s="6">
        <v>24.193548387096776</v>
      </c>
      <c r="AT290" s="119">
        <v>0</v>
      </c>
      <c r="AU290" s="119">
        <v>0</v>
      </c>
      <c r="AV290" s="119">
        <v>0</v>
      </c>
      <c r="AW290" s="119">
        <v>0</v>
      </c>
      <c r="AX290" s="119">
        <v>0</v>
      </c>
      <c r="AY290" s="6">
        <v>45.614035087719294</v>
      </c>
      <c r="AZ290" s="6">
        <v>0</v>
      </c>
      <c r="BA290" s="6">
        <v>0</v>
      </c>
      <c r="BB290" s="6">
        <v>3</v>
      </c>
      <c r="BC290" s="6">
        <v>5</v>
      </c>
      <c r="BD290" s="6">
        <v>8.3333333333333321</v>
      </c>
      <c r="BE290" s="6">
        <v>0</v>
      </c>
      <c r="BF290" s="6">
        <v>0</v>
      </c>
      <c r="BG290" s="6">
        <v>0</v>
      </c>
      <c r="BH290" s="6">
        <v>0</v>
      </c>
      <c r="BI290" s="6">
        <v>0</v>
      </c>
      <c r="BJ290" s="6">
        <v>0</v>
      </c>
      <c r="BK290" s="6">
        <v>39</v>
      </c>
    </row>
    <row r="291" spans="1:63" x14ac:dyDescent="0.35">
      <c r="A291" s="27">
        <v>285</v>
      </c>
      <c r="C291" s="17" t="s">
        <v>16</v>
      </c>
      <c r="D291" s="15">
        <v>87</v>
      </c>
      <c r="E291" s="18">
        <v>3</v>
      </c>
      <c r="F291" s="18">
        <v>3</v>
      </c>
      <c r="G291" s="18">
        <v>8</v>
      </c>
      <c r="H291" s="18">
        <v>69</v>
      </c>
      <c r="I291" s="18">
        <v>15</v>
      </c>
      <c r="J291" s="19">
        <v>59.770114942528743</v>
      </c>
      <c r="K291" s="19">
        <v>0</v>
      </c>
      <c r="L291" s="19">
        <v>0</v>
      </c>
      <c r="M291" s="18">
        <v>0</v>
      </c>
      <c r="N291" s="19">
        <v>0</v>
      </c>
      <c r="O291" s="19">
        <v>4</v>
      </c>
      <c r="P291" s="19">
        <v>100</v>
      </c>
      <c r="Q291" s="19">
        <v>17.253521126760564</v>
      </c>
      <c r="R291" s="18">
        <v>0</v>
      </c>
      <c r="S291" s="19">
        <v>0</v>
      </c>
      <c r="T291" s="18">
        <v>0</v>
      </c>
      <c r="U291" s="19">
        <v>0</v>
      </c>
      <c r="V291" s="18">
        <v>0</v>
      </c>
      <c r="W291" s="19">
        <v>0</v>
      </c>
      <c r="X291" s="19">
        <v>0</v>
      </c>
      <c r="Y291" s="19">
        <v>0</v>
      </c>
      <c r="Z291" s="19">
        <v>9.67741935483871</v>
      </c>
      <c r="AA291" s="19">
        <v>58.064516129032263</v>
      </c>
      <c r="AB291" s="18">
        <v>0</v>
      </c>
      <c r="AC291" s="19">
        <v>0</v>
      </c>
      <c r="AD291" s="19">
        <v>100</v>
      </c>
      <c r="AE291" s="19">
        <v>82.857142857142861</v>
      </c>
      <c r="AF291" s="19">
        <v>0</v>
      </c>
      <c r="AG291" s="19">
        <v>90.476190476190482</v>
      </c>
      <c r="AH291" s="19">
        <v>23.52941176470588</v>
      </c>
      <c r="AI291" s="19">
        <v>47.058823529411761</v>
      </c>
      <c r="AJ291" s="3">
        <v>696.875</v>
      </c>
      <c r="AK291" s="6">
        <v>49</v>
      </c>
      <c r="AL291" s="6">
        <v>9</v>
      </c>
      <c r="AM291" s="6">
        <v>0</v>
      </c>
      <c r="AN291" s="6">
        <v>0</v>
      </c>
      <c r="AO291" s="6">
        <v>0</v>
      </c>
      <c r="AP291" s="6">
        <v>0</v>
      </c>
      <c r="AQ291" s="6">
        <v>25</v>
      </c>
      <c r="AR291" s="6">
        <v>6</v>
      </c>
      <c r="AS291" s="6">
        <v>6.8965517241379306</v>
      </c>
      <c r="AT291" s="119">
        <v>0</v>
      </c>
      <c r="AU291" s="119">
        <v>0</v>
      </c>
      <c r="AV291" s="119">
        <v>0</v>
      </c>
      <c r="AW291" s="119">
        <v>0</v>
      </c>
      <c r="AX291" s="119">
        <v>0</v>
      </c>
      <c r="AY291" s="6">
        <v>26.966292134831459</v>
      </c>
      <c r="AZ291" s="6">
        <v>0</v>
      </c>
      <c r="BA291" s="6">
        <v>0</v>
      </c>
      <c r="BB291" s="6">
        <v>0</v>
      </c>
      <c r="BC291" s="6">
        <v>11</v>
      </c>
      <c r="BD291" s="6">
        <v>12.941176470588237</v>
      </c>
      <c r="BE291" s="6">
        <v>0</v>
      </c>
      <c r="BF291" s="6">
        <v>0</v>
      </c>
      <c r="BG291" s="6">
        <v>11</v>
      </c>
      <c r="BH291" s="6">
        <v>13.924050632911392</v>
      </c>
      <c r="BI291" s="6">
        <v>6</v>
      </c>
      <c r="BJ291" s="6">
        <v>66.666666666666657</v>
      </c>
      <c r="BK291" s="6">
        <v>69</v>
      </c>
    </row>
    <row r="292" spans="1:63" x14ac:dyDescent="0.35">
      <c r="A292" s="27">
        <v>286</v>
      </c>
      <c r="C292" s="17" t="s">
        <v>137</v>
      </c>
      <c r="D292" s="15">
        <v>6732</v>
      </c>
      <c r="E292" s="18">
        <v>60</v>
      </c>
      <c r="F292" s="18">
        <v>371</v>
      </c>
      <c r="G292" s="18">
        <v>896</v>
      </c>
      <c r="H292" s="18">
        <v>4832</v>
      </c>
      <c r="I292" s="18">
        <v>637</v>
      </c>
      <c r="J292" s="19">
        <v>57.234105763517526</v>
      </c>
      <c r="K292" s="19">
        <v>196</v>
      </c>
      <c r="L292" s="19">
        <v>5.5634402497871136</v>
      </c>
      <c r="M292" s="18">
        <v>0</v>
      </c>
      <c r="N292" s="19">
        <v>0</v>
      </c>
      <c r="O292" s="19">
        <v>464</v>
      </c>
      <c r="P292" s="19">
        <v>85.129310344827587</v>
      </c>
      <c r="Q292" s="19">
        <v>10.43956043956044</v>
      </c>
      <c r="R292" s="18">
        <v>7</v>
      </c>
      <c r="S292" s="19">
        <v>1.174496644295302</v>
      </c>
      <c r="T292" s="18">
        <v>14</v>
      </c>
      <c r="U292" s="19">
        <v>5.4054054054054053</v>
      </c>
      <c r="V292" s="18">
        <v>8</v>
      </c>
      <c r="W292" s="19">
        <v>2.3738872403560833</v>
      </c>
      <c r="X292" s="19">
        <v>22</v>
      </c>
      <c r="Y292" s="19">
        <v>3.6666666666666665</v>
      </c>
      <c r="Z292" s="19">
        <v>11.175710594315245</v>
      </c>
      <c r="AA292" s="19">
        <v>78.617571059431526</v>
      </c>
      <c r="AB292" s="18">
        <v>293</v>
      </c>
      <c r="AC292" s="19">
        <v>7.6103896103896105</v>
      </c>
      <c r="AD292" s="19">
        <v>74.34982151963284</v>
      </c>
      <c r="AE292" s="19">
        <v>66.549419627154421</v>
      </c>
      <c r="AF292" s="19">
        <v>48.554913294797686</v>
      </c>
      <c r="AG292" s="19">
        <v>74.704370179948583</v>
      </c>
      <c r="AH292" s="19">
        <v>14.831981460023174</v>
      </c>
      <c r="AI292" s="19">
        <v>55.504055619930469</v>
      </c>
      <c r="AJ292" s="3">
        <v>669.58955223880594</v>
      </c>
      <c r="AK292" s="6">
        <v>528</v>
      </c>
      <c r="AL292" s="6">
        <v>474</v>
      </c>
      <c r="AM292" s="6">
        <v>4</v>
      </c>
      <c r="AN292" s="6">
        <v>14</v>
      </c>
      <c r="AO292" s="6">
        <v>29</v>
      </c>
      <c r="AP292" s="6">
        <v>14</v>
      </c>
      <c r="AQ292" s="6">
        <v>5517</v>
      </c>
      <c r="AR292" s="6">
        <v>1650</v>
      </c>
      <c r="AS292" s="6">
        <v>24.509803921568626</v>
      </c>
      <c r="AT292" s="119">
        <v>0</v>
      </c>
      <c r="AU292" s="119">
        <v>0</v>
      </c>
      <c r="AV292" s="119">
        <v>0</v>
      </c>
      <c r="AW292" s="119">
        <v>0</v>
      </c>
      <c r="AX292" s="119">
        <v>0</v>
      </c>
      <c r="AY292" s="6">
        <v>30.234657039711195</v>
      </c>
      <c r="AZ292" s="6">
        <v>9</v>
      </c>
      <c r="BA292" s="6">
        <v>0.28901734104046239</v>
      </c>
      <c r="BB292" s="6">
        <v>66</v>
      </c>
      <c r="BC292" s="6">
        <v>1727</v>
      </c>
      <c r="BD292" s="6">
        <v>25.707055671330753</v>
      </c>
      <c r="BE292" s="6">
        <v>86</v>
      </c>
      <c r="BF292" s="6">
        <v>9.6737907761529804</v>
      </c>
      <c r="BG292" s="6">
        <v>1191</v>
      </c>
      <c r="BH292" s="6">
        <v>20.865451997196914</v>
      </c>
      <c r="BI292" s="6">
        <v>481</v>
      </c>
      <c r="BJ292" s="6">
        <v>75.748031496062993</v>
      </c>
      <c r="BK292" s="6">
        <v>4832</v>
      </c>
    </row>
    <row r="293" spans="1:63" x14ac:dyDescent="0.35">
      <c r="A293" s="27">
        <v>287</v>
      </c>
      <c r="C293" s="17" t="s">
        <v>2</v>
      </c>
      <c r="D293" s="15">
        <v>6</v>
      </c>
      <c r="E293" s="18">
        <v>0</v>
      </c>
      <c r="F293" s="18">
        <v>0</v>
      </c>
      <c r="G293" s="18">
        <v>0</v>
      </c>
      <c r="H293" s="18">
        <v>3</v>
      </c>
      <c r="I293" s="18">
        <v>0</v>
      </c>
      <c r="J293" s="19">
        <v>0</v>
      </c>
      <c r="K293" s="19">
        <v>0</v>
      </c>
      <c r="L293" s="19">
        <v>0</v>
      </c>
      <c r="M293" s="18">
        <v>0</v>
      </c>
      <c r="N293" s="19">
        <v>0</v>
      </c>
      <c r="O293" s="19">
        <v>0</v>
      </c>
      <c r="P293" s="19">
        <v>0</v>
      </c>
      <c r="Q293" s="19">
        <v>7.7348066298342539</v>
      </c>
      <c r="R293" s="18">
        <v>0</v>
      </c>
      <c r="S293" s="19">
        <v>0</v>
      </c>
      <c r="T293" s="18">
        <v>0</v>
      </c>
      <c r="U293" s="19">
        <v>0</v>
      </c>
      <c r="V293" s="18">
        <v>0</v>
      </c>
      <c r="W293" s="19">
        <v>0</v>
      </c>
      <c r="X293" s="19">
        <v>0</v>
      </c>
      <c r="Y293" s="19">
        <v>0</v>
      </c>
      <c r="Z293" s="19">
        <v>0</v>
      </c>
      <c r="AA293" s="19">
        <v>0</v>
      </c>
      <c r="AB293" s="18">
        <v>0</v>
      </c>
      <c r="AC293" s="19">
        <v>0</v>
      </c>
      <c r="AD293" s="19">
        <v>100</v>
      </c>
      <c r="AE293" s="19">
        <v>0</v>
      </c>
      <c r="AF293" s="19">
        <v>0</v>
      </c>
      <c r="AG293" s="19">
        <v>100</v>
      </c>
      <c r="AH293" s="19">
        <v>100</v>
      </c>
      <c r="AI293" s="19">
        <v>0</v>
      </c>
      <c r="AJ293" s="3">
        <v>0</v>
      </c>
      <c r="AK293" s="6">
        <v>0</v>
      </c>
      <c r="AL293" s="6">
        <v>6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0</v>
      </c>
      <c r="AT293" s="119">
        <v>0</v>
      </c>
      <c r="AU293" s="119">
        <v>0</v>
      </c>
      <c r="AV293" s="119">
        <v>0</v>
      </c>
      <c r="AW293" s="119">
        <v>0</v>
      </c>
      <c r="AX293" s="119">
        <v>0</v>
      </c>
      <c r="AY293" s="6">
        <v>100</v>
      </c>
      <c r="AZ293" s="6">
        <v>0</v>
      </c>
      <c r="BA293" s="6">
        <v>0</v>
      </c>
      <c r="BB293" s="6">
        <v>0</v>
      </c>
      <c r="BC293" s="6">
        <v>0</v>
      </c>
      <c r="BD293" s="6">
        <v>0</v>
      </c>
      <c r="BE293" s="6">
        <v>0</v>
      </c>
      <c r="BF293" s="6">
        <v>0</v>
      </c>
      <c r="BG293" s="6">
        <v>0</v>
      </c>
      <c r="BH293" s="6">
        <v>0</v>
      </c>
      <c r="BI293" s="6">
        <v>0</v>
      </c>
      <c r="BJ293" s="6">
        <v>0</v>
      </c>
      <c r="BK293" s="6">
        <v>3</v>
      </c>
    </row>
    <row r="294" spans="1:63" x14ac:dyDescent="0.35">
      <c r="A294" s="27">
        <v>288</v>
      </c>
      <c r="C294" s="17" t="s">
        <v>6</v>
      </c>
      <c r="D294" s="15">
        <v>199</v>
      </c>
      <c r="E294" s="18">
        <v>0</v>
      </c>
      <c r="F294" s="18">
        <v>0</v>
      </c>
      <c r="G294" s="18">
        <v>0</v>
      </c>
      <c r="H294" s="18">
        <v>89</v>
      </c>
      <c r="I294" s="18">
        <v>108</v>
      </c>
      <c r="J294" s="19">
        <v>51.758793969849251</v>
      </c>
      <c r="K294" s="19">
        <v>0</v>
      </c>
      <c r="L294" s="19">
        <v>0</v>
      </c>
      <c r="M294" s="18">
        <v>0</v>
      </c>
      <c r="N294" s="19">
        <v>0</v>
      </c>
      <c r="O294" s="19">
        <v>8</v>
      </c>
      <c r="P294" s="19">
        <v>100</v>
      </c>
      <c r="Q294" s="19">
        <v>10.891089108910892</v>
      </c>
      <c r="R294" s="18">
        <v>0</v>
      </c>
      <c r="S294" s="19">
        <v>0</v>
      </c>
      <c r="T294" s="18">
        <v>0</v>
      </c>
      <c r="U294" s="19">
        <v>0</v>
      </c>
      <c r="V294" s="18">
        <v>0</v>
      </c>
      <c r="W294" s="19">
        <v>0</v>
      </c>
      <c r="X294" s="19">
        <v>0</v>
      </c>
      <c r="Y294" s="19">
        <v>0</v>
      </c>
      <c r="Z294" s="19">
        <v>29.411764705882355</v>
      </c>
      <c r="AA294" s="19">
        <v>70.588235294117652</v>
      </c>
      <c r="AB294" s="18">
        <v>6</v>
      </c>
      <c r="AC294" s="19">
        <v>7.59493670886076</v>
      </c>
      <c r="AD294" s="19">
        <v>79.411764705882348</v>
      </c>
      <c r="AE294" s="19">
        <v>82.978723404255319</v>
      </c>
      <c r="AF294" s="19">
        <v>0</v>
      </c>
      <c r="AG294" s="19">
        <v>78.888888888888886</v>
      </c>
      <c r="AH294" s="19">
        <v>6.3492063492063489</v>
      </c>
      <c r="AI294" s="19">
        <v>66.666666666666657</v>
      </c>
      <c r="AJ294" s="3">
        <v>485.71428571428572</v>
      </c>
      <c r="AK294" s="6">
        <v>0</v>
      </c>
      <c r="AL294" s="6">
        <v>150</v>
      </c>
      <c r="AM294" s="6">
        <v>0</v>
      </c>
      <c r="AN294" s="6">
        <v>0</v>
      </c>
      <c r="AO294" s="6">
        <v>3</v>
      </c>
      <c r="AP294" s="6">
        <v>0</v>
      </c>
      <c r="AQ294" s="6">
        <v>36</v>
      </c>
      <c r="AR294" s="6">
        <v>4</v>
      </c>
      <c r="AS294" s="6">
        <v>2.0100502512562812</v>
      </c>
      <c r="AT294" s="119">
        <v>0</v>
      </c>
      <c r="AU294" s="119">
        <v>0</v>
      </c>
      <c r="AV294" s="119">
        <v>0</v>
      </c>
      <c r="AW294" s="119">
        <v>0</v>
      </c>
      <c r="AX294" s="119">
        <v>0</v>
      </c>
      <c r="AY294" s="6">
        <v>18.461538461538463</v>
      </c>
      <c r="AZ294" s="6">
        <v>0</v>
      </c>
      <c r="BA294" s="6">
        <v>0</v>
      </c>
      <c r="BB294" s="6">
        <v>30</v>
      </c>
      <c r="BC294" s="6">
        <v>21</v>
      </c>
      <c r="BD294" s="6">
        <v>10.552763819095476</v>
      </c>
      <c r="BE294" s="6">
        <v>0</v>
      </c>
      <c r="BF294" s="6">
        <v>0</v>
      </c>
      <c r="BG294" s="6">
        <v>3</v>
      </c>
      <c r="BH294" s="6">
        <v>3.296703296703297</v>
      </c>
      <c r="BI294" s="6">
        <v>15</v>
      </c>
      <c r="BJ294" s="6">
        <v>14.705882352941178</v>
      </c>
      <c r="BK294" s="6">
        <v>89</v>
      </c>
    </row>
    <row r="295" spans="1:63" x14ac:dyDescent="0.35">
      <c r="A295" s="27">
        <v>289</v>
      </c>
      <c r="C295" s="17" t="s">
        <v>10</v>
      </c>
      <c r="D295" s="15">
        <v>296</v>
      </c>
      <c r="E295" s="18">
        <v>0</v>
      </c>
      <c r="F295" s="18">
        <v>8</v>
      </c>
      <c r="G295" s="18">
        <v>11</v>
      </c>
      <c r="H295" s="18">
        <v>93</v>
      </c>
      <c r="I295" s="18">
        <v>190</v>
      </c>
      <c r="J295" s="19">
        <v>54.054054054054056</v>
      </c>
      <c r="K295" s="19">
        <v>4</v>
      </c>
      <c r="L295" s="19">
        <v>10.810810810810811</v>
      </c>
      <c r="M295" s="18">
        <v>0</v>
      </c>
      <c r="N295" s="19">
        <v>0</v>
      </c>
      <c r="O295" s="19">
        <v>14</v>
      </c>
      <c r="P295" s="19">
        <v>71.428571428571431</v>
      </c>
      <c r="Q295" s="19">
        <v>20.535714285714285</v>
      </c>
      <c r="R295" s="18">
        <v>0</v>
      </c>
      <c r="S295" s="19">
        <v>0</v>
      </c>
      <c r="T295" s="18">
        <v>0</v>
      </c>
      <c r="U295" s="19">
        <v>0</v>
      </c>
      <c r="V295" s="18">
        <v>0</v>
      </c>
      <c r="W295" s="19">
        <v>0</v>
      </c>
      <c r="X295" s="19">
        <v>0</v>
      </c>
      <c r="Y295" s="19">
        <v>0</v>
      </c>
      <c r="Z295" s="19">
        <v>0</v>
      </c>
      <c r="AA295" s="19">
        <v>89.473684210526315</v>
      </c>
      <c r="AB295" s="18">
        <v>0</v>
      </c>
      <c r="AC295" s="19">
        <v>0</v>
      </c>
      <c r="AD295" s="19">
        <v>70.370370370370367</v>
      </c>
      <c r="AE295" s="19">
        <v>71.428571428571431</v>
      </c>
      <c r="AF295" s="19">
        <v>100</v>
      </c>
      <c r="AG295" s="19">
        <v>77.215189873417728</v>
      </c>
      <c r="AH295" s="19">
        <v>9.0909090909090917</v>
      </c>
      <c r="AI295" s="19">
        <v>69.696969696969703</v>
      </c>
      <c r="AJ295" s="3">
        <v>530</v>
      </c>
      <c r="AK295" s="6">
        <v>0</v>
      </c>
      <c r="AL295" s="6">
        <v>187</v>
      </c>
      <c r="AM295" s="6">
        <v>0</v>
      </c>
      <c r="AN295" s="6">
        <v>23</v>
      </c>
      <c r="AO295" s="6">
        <v>56</v>
      </c>
      <c r="AP295" s="6">
        <v>0</v>
      </c>
      <c r="AQ295" s="6">
        <v>23</v>
      </c>
      <c r="AR295" s="6">
        <v>15</v>
      </c>
      <c r="AS295" s="6">
        <v>5.0675675675675675</v>
      </c>
      <c r="AT295" s="119">
        <v>0</v>
      </c>
      <c r="AU295" s="119">
        <v>0</v>
      </c>
      <c r="AV295" s="119">
        <v>0</v>
      </c>
      <c r="AW295" s="119">
        <v>0</v>
      </c>
      <c r="AX295" s="119">
        <v>0</v>
      </c>
      <c r="AY295" s="6">
        <v>21.561338289962826</v>
      </c>
      <c r="AZ295" s="6">
        <v>0</v>
      </c>
      <c r="BA295" s="6">
        <v>0</v>
      </c>
      <c r="BB295" s="6">
        <v>51</v>
      </c>
      <c r="BC295" s="6">
        <v>11</v>
      </c>
      <c r="BD295" s="6">
        <v>3.7037037037037033</v>
      </c>
      <c r="BE295" s="6">
        <v>0</v>
      </c>
      <c r="BF295" s="6">
        <v>0</v>
      </c>
      <c r="BG295" s="6">
        <v>3</v>
      </c>
      <c r="BH295" s="6">
        <v>2.8037383177570092</v>
      </c>
      <c r="BI295" s="6">
        <v>9</v>
      </c>
      <c r="BJ295" s="6">
        <v>4.8128342245989302</v>
      </c>
      <c r="BK295" s="6">
        <v>93</v>
      </c>
    </row>
    <row r="296" spans="1:63" x14ac:dyDescent="0.35">
      <c r="A296" s="27">
        <v>290</v>
      </c>
      <c r="C296" s="17" t="s">
        <v>272</v>
      </c>
      <c r="D296" s="15">
        <v>49</v>
      </c>
      <c r="E296" s="18">
        <v>0</v>
      </c>
      <c r="F296" s="18">
        <v>0</v>
      </c>
      <c r="G296" s="18">
        <v>5</v>
      </c>
      <c r="H296" s="18">
        <v>35</v>
      </c>
      <c r="I296" s="18">
        <v>4</v>
      </c>
      <c r="J296" s="19">
        <v>51.020408163265309</v>
      </c>
      <c r="K296" s="19">
        <v>0</v>
      </c>
      <c r="L296" s="19">
        <v>0</v>
      </c>
      <c r="M296" s="18">
        <v>0</v>
      </c>
      <c r="N296" s="19">
        <v>0</v>
      </c>
      <c r="O296" s="19">
        <v>0</v>
      </c>
      <c r="P296" s="19">
        <v>0</v>
      </c>
      <c r="Q296" s="19">
        <v>11.635220125786164</v>
      </c>
      <c r="R296" s="18">
        <v>0</v>
      </c>
      <c r="S296" s="19">
        <v>0</v>
      </c>
      <c r="T296" s="18">
        <v>0</v>
      </c>
      <c r="U296" s="19">
        <v>0</v>
      </c>
      <c r="V296" s="18">
        <v>0</v>
      </c>
      <c r="W296" s="19">
        <v>0</v>
      </c>
      <c r="X296" s="19">
        <v>0</v>
      </c>
      <c r="Y296" s="19">
        <v>0</v>
      </c>
      <c r="Z296" s="19">
        <v>0</v>
      </c>
      <c r="AA296" s="19">
        <v>100</v>
      </c>
      <c r="AB296" s="18">
        <v>0</v>
      </c>
      <c r="AC296" s="19">
        <v>0</v>
      </c>
      <c r="AD296" s="19">
        <v>100</v>
      </c>
      <c r="AE296" s="19">
        <v>100</v>
      </c>
      <c r="AF296" s="19">
        <v>100</v>
      </c>
      <c r="AG296" s="19">
        <v>100</v>
      </c>
      <c r="AH296" s="19">
        <v>20.689655172413794</v>
      </c>
      <c r="AI296" s="19">
        <v>31.03448275862069</v>
      </c>
      <c r="AJ296" s="3">
        <v>525</v>
      </c>
      <c r="AK296" s="6">
        <v>0</v>
      </c>
      <c r="AL296" s="6">
        <v>32</v>
      </c>
      <c r="AM296" s="6">
        <v>0</v>
      </c>
      <c r="AN296" s="6">
        <v>5</v>
      </c>
      <c r="AO296" s="6">
        <v>3</v>
      </c>
      <c r="AP296" s="6">
        <v>0</v>
      </c>
      <c r="AQ296" s="6">
        <v>7</v>
      </c>
      <c r="AR296" s="6">
        <v>4</v>
      </c>
      <c r="AS296" s="6">
        <v>8.1632653061224492</v>
      </c>
      <c r="AT296" s="119">
        <v>0</v>
      </c>
      <c r="AU296" s="119">
        <v>0</v>
      </c>
      <c r="AV296" s="119">
        <v>0</v>
      </c>
      <c r="AW296" s="119">
        <v>0</v>
      </c>
      <c r="AX296" s="119">
        <v>0</v>
      </c>
      <c r="AY296" s="6">
        <v>88.888888888888886</v>
      </c>
      <c r="AZ296" s="6">
        <v>0</v>
      </c>
      <c r="BA296" s="6">
        <v>0</v>
      </c>
      <c r="BB296" s="6">
        <v>0</v>
      </c>
      <c r="BC296" s="6">
        <v>0</v>
      </c>
      <c r="BD296" s="6">
        <v>0</v>
      </c>
      <c r="BE296" s="6">
        <v>0</v>
      </c>
      <c r="BF296" s="6">
        <v>0</v>
      </c>
      <c r="BG296" s="6">
        <v>0</v>
      </c>
      <c r="BH296" s="6">
        <v>0</v>
      </c>
      <c r="BI296" s="6">
        <v>0</v>
      </c>
      <c r="BJ296" s="6">
        <v>0</v>
      </c>
      <c r="BK296" s="6">
        <v>35</v>
      </c>
    </row>
    <row r="297" spans="1:63" x14ac:dyDescent="0.35">
      <c r="A297" s="27">
        <v>291</v>
      </c>
      <c r="C297" s="17" t="s">
        <v>1</v>
      </c>
      <c r="D297" s="15">
        <v>135</v>
      </c>
      <c r="E297" s="18">
        <v>0</v>
      </c>
      <c r="F297" s="18">
        <v>6</v>
      </c>
      <c r="G297" s="18">
        <v>7</v>
      </c>
      <c r="H297" s="18">
        <v>108</v>
      </c>
      <c r="I297" s="18">
        <v>19</v>
      </c>
      <c r="J297" s="19">
        <v>54.814814814814817</v>
      </c>
      <c r="K297" s="19">
        <v>4</v>
      </c>
      <c r="L297" s="19">
        <v>8.695652173913043</v>
      </c>
      <c r="M297" s="18">
        <v>0</v>
      </c>
      <c r="N297" s="19">
        <v>0</v>
      </c>
      <c r="O297" s="19">
        <v>8</v>
      </c>
      <c r="P297" s="19">
        <v>100</v>
      </c>
      <c r="Q297" s="19">
        <v>15.460992907801419</v>
      </c>
      <c r="R297" s="18">
        <v>0</v>
      </c>
      <c r="S297" s="19">
        <v>0</v>
      </c>
      <c r="T297" s="18">
        <v>0</v>
      </c>
      <c r="U297" s="19">
        <v>0</v>
      </c>
      <c r="V297" s="18">
        <v>0</v>
      </c>
      <c r="W297" s="19">
        <v>0</v>
      </c>
      <c r="X297" s="19">
        <v>0</v>
      </c>
      <c r="Y297" s="19">
        <v>0</v>
      </c>
      <c r="Z297" s="19">
        <v>16.279069767441861</v>
      </c>
      <c r="AA297" s="19">
        <v>69.767441860465112</v>
      </c>
      <c r="AB297" s="18">
        <v>11</v>
      </c>
      <c r="AC297" s="19">
        <v>10.377358490566039</v>
      </c>
      <c r="AD297" s="19">
        <v>84.782608695652172</v>
      </c>
      <c r="AE297" s="19">
        <v>79.365079365079367</v>
      </c>
      <c r="AF297" s="19">
        <v>100</v>
      </c>
      <c r="AG297" s="19">
        <v>79.411764705882348</v>
      </c>
      <c r="AH297" s="19">
        <v>15.730337078651685</v>
      </c>
      <c r="AI297" s="19">
        <v>57.303370786516851</v>
      </c>
      <c r="AJ297" s="3">
        <v>991.66666666666674</v>
      </c>
      <c r="AK297" s="6">
        <v>0</v>
      </c>
      <c r="AL297" s="6">
        <v>36</v>
      </c>
      <c r="AM297" s="6">
        <v>66</v>
      </c>
      <c r="AN297" s="6">
        <v>6</v>
      </c>
      <c r="AO297" s="6">
        <v>0</v>
      </c>
      <c r="AP297" s="6">
        <v>3</v>
      </c>
      <c r="AQ297" s="6">
        <v>23</v>
      </c>
      <c r="AR297" s="6">
        <v>6</v>
      </c>
      <c r="AS297" s="6">
        <v>4.4444444444444446</v>
      </c>
      <c r="AT297" s="119">
        <v>0</v>
      </c>
      <c r="AU297" s="119">
        <v>0</v>
      </c>
      <c r="AV297" s="119">
        <v>0</v>
      </c>
      <c r="AW297" s="119">
        <v>0</v>
      </c>
      <c r="AX297" s="119">
        <v>0</v>
      </c>
      <c r="AY297" s="6">
        <v>37.777777777777779</v>
      </c>
      <c r="AZ297" s="6">
        <v>0</v>
      </c>
      <c r="BA297" s="6">
        <v>0</v>
      </c>
      <c r="BB297" s="6">
        <v>4</v>
      </c>
      <c r="BC297" s="6">
        <v>0</v>
      </c>
      <c r="BD297" s="6">
        <v>0</v>
      </c>
      <c r="BE297" s="6">
        <v>0</v>
      </c>
      <c r="BF297" s="6">
        <v>0</v>
      </c>
      <c r="BG297" s="6">
        <v>0</v>
      </c>
      <c r="BH297" s="6">
        <v>0</v>
      </c>
      <c r="BI297" s="6">
        <v>0</v>
      </c>
      <c r="BJ297" s="6">
        <v>0</v>
      </c>
      <c r="BK297" s="6">
        <v>108</v>
      </c>
    </row>
    <row r="298" spans="1:63" x14ac:dyDescent="0.35">
      <c r="A298" s="27">
        <v>292</v>
      </c>
      <c r="C298" s="17" t="s">
        <v>7</v>
      </c>
      <c r="D298" s="15">
        <v>2033</v>
      </c>
      <c r="E298" s="18">
        <v>0</v>
      </c>
      <c r="F298" s="18">
        <v>24</v>
      </c>
      <c r="G298" s="18">
        <v>24</v>
      </c>
      <c r="H298" s="18">
        <v>418</v>
      </c>
      <c r="I298" s="18">
        <v>1569</v>
      </c>
      <c r="J298" s="19">
        <v>55.189375307427447</v>
      </c>
      <c r="K298" s="19">
        <v>0</v>
      </c>
      <c r="L298" s="19">
        <v>0</v>
      </c>
      <c r="M298" s="18">
        <v>0</v>
      </c>
      <c r="N298" s="19">
        <v>0</v>
      </c>
      <c r="O298" s="19">
        <v>141</v>
      </c>
      <c r="P298" s="19">
        <v>79.432624113475185</v>
      </c>
      <c r="Q298" s="19">
        <v>9.1743119266055047</v>
      </c>
      <c r="R298" s="18">
        <v>0</v>
      </c>
      <c r="S298" s="19">
        <v>0</v>
      </c>
      <c r="T298" s="18">
        <v>0</v>
      </c>
      <c r="U298" s="19">
        <v>0</v>
      </c>
      <c r="V298" s="18">
        <v>0</v>
      </c>
      <c r="W298" s="19">
        <v>0</v>
      </c>
      <c r="X298" s="18">
        <v>0</v>
      </c>
      <c r="Y298" s="19">
        <v>0</v>
      </c>
      <c r="Z298" s="19">
        <v>29.6875</v>
      </c>
      <c r="AA298" s="19">
        <v>50</v>
      </c>
      <c r="AB298" s="18">
        <v>15</v>
      </c>
      <c r="AC298" s="19">
        <v>4.7770700636942678</v>
      </c>
      <c r="AD298" s="19">
        <v>72.444444444444443</v>
      </c>
      <c r="AE298" s="19">
        <v>65.989847715736033</v>
      </c>
      <c r="AF298" s="19">
        <v>57.692307692307686</v>
      </c>
      <c r="AG298" s="19">
        <v>71.502590673575128</v>
      </c>
      <c r="AH298" s="19">
        <v>29.931972789115648</v>
      </c>
      <c r="AI298" s="19">
        <v>39.455782312925166</v>
      </c>
      <c r="AJ298" s="3">
        <v>240.98984771573603</v>
      </c>
      <c r="AK298" s="6">
        <v>0</v>
      </c>
      <c r="AL298" s="6">
        <v>1911</v>
      </c>
      <c r="AM298" s="6">
        <v>0</v>
      </c>
      <c r="AN298" s="6">
        <v>9</v>
      </c>
      <c r="AO298" s="6">
        <v>4</v>
      </c>
      <c r="AP298" s="6">
        <v>0</v>
      </c>
      <c r="AQ298" s="6">
        <v>83</v>
      </c>
      <c r="AR298" s="6">
        <v>26</v>
      </c>
      <c r="AS298" s="6">
        <v>1.2788981800295129</v>
      </c>
      <c r="AT298" s="119">
        <v>0</v>
      </c>
      <c r="AU298" s="119">
        <v>0</v>
      </c>
      <c r="AV298" s="119">
        <v>0</v>
      </c>
      <c r="AW298" s="119">
        <v>0</v>
      </c>
      <c r="AX298" s="119">
        <v>0</v>
      </c>
      <c r="AY298" s="6">
        <v>9.0433873497124928</v>
      </c>
      <c r="AZ298" s="6">
        <v>0</v>
      </c>
      <c r="BA298" s="6">
        <v>0</v>
      </c>
      <c r="BB298" s="6">
        <v>321</v>
      </c>
      <c r="BC298" s="6">
        <v>719</v>
      </c>
      <c r="BD298" s="6">
        <v>35.523715415019765</v>
      </c>
      <c r="BE298" s="6">
        <v>0</v>
      </c>
      <c r="BF298" s="6">
        <v>0</v>
      </c>
      <c r="BG298" s="6">
        <v>26</v>
      </c>
      <c r="BH298" s="6">
        <v>5.8165548098434003</v>
      </c>
      <c r="BI298" s="6">
        <v>695</v>
      </c>
      <c r="BJ298" s="6">
        <v>44.437340153452688</v>
      </c>
      <c r="BK298" s="6">
        <v>418</v>
      </c>
    </row>
    <row r="299" spans="1:63" x14ac:dyDescent="0.35">
      <c r="A299" s="27">
        <v>293</v>
      </c>
      <c r="C299" s="17" t="s">
        <v>273</v>
      </c>
      <c r="D299" s="15">
        <v>664</v>
      </c>
      <c r="E299" s="18">
        <v>25</v>
      </c>
      <c r="F299" s="18">
        <v>72</v>
      </c>
      <c r="G299" s="18">
        <v>73</v>
      </c>
      <c r="H299" s="18">
        <v>424</v>
      </c>
      <c r="I299" s="18">
        <v>94</v>
      </c>
      <c r="J299" s="19">
        <v>53.463855421686745</v>
      </c>
      <c r="K299" s="19">
        <v>9</v>
      </c>
      <c r="L299" s="19">
        <v>3.0927835051546393</v>
      </c>
      <c r="M299" s="18">
        <v>0</v>
      </c>
      <c r="N299" s="19">
        <v>0</v>
      </c>
      <c r="O299" s="19">
        <v>30</v>
      </c>
      <c r="P299" s="19">
        <v>73.333333333333329</v>
      </c>
      <c r="Q299" s="19">
        <v>12.345679012345679</v>
      </c>
      <c r="R299" s="18">
        <v>0</v>
      </c>
      <c r="S299" s="19">
        <v>0</v>
      </c>
      <c r="T299" s="18">
        <v>0</v>
      </c>
      <c r="U299" s="19">
        <v>0</v>
      </c>
      <c r="V299" s="18">
        <v>3</v>
      </c>
      <c r="W299" s="19">
        <v>12</v>
      </c>
      <c r="X299" s="19">
        <v>3</v>
      </c>
      <c r="Y299" s="19">
        <v>5.6603773584905666</v>
      </c>
      <c r="Z299" s="19">
        <v>14.393939393939394</v>
      </c>
      <c r="AA299" s="19">
        <v>78.787878787878782</v>
      </c>
      <c r="AB299" s="18">
        <v>18</v>
      </c>
      <c r="AC299" s="19">
        <v>4.774535809018567</v>
      </c>
      <c r="AD299" s="19">
        <v>83.798882681564251</v>
      </c>
      <c r="AE299" s="19">
        <v>73.061224489795919</v>
      </c>
      <c r="AF299" s="19">
        <v>56.09756097560976</v>
      </c>
      <c r="AG299" s="19">
        <v>80.108991825613074</v>
      </c>
      <c r="AH299" s="19">
        <v>14.285714285714285</v>
      </c>
      <c r="AI299" s="19">
        <v>54.571428571428569</v>
      </c>
      <c r="AJ299" s="3">
        <v>782.58928571428578</v>
      </c>
      <c r="AK299" s="6">
        <v>36</v>
      </c>
      <c r="AL299" s="6">
        <v>189</v>
      </c>
      <c r="AM299" s="6">
        <v>4</v>
      </c>
      <c r="AN299" s="6">
        <v>0</v>
      </c>
      <c r="AO299" s="6">
        <v>10</v>
      </c>
      <c r="AP299" s="6">
        <v>9</v>
      </c>
      <c r="AQ299" s="6">
        <v>407</v>
      </c>
      <c r="AR299" s="6">
        <v>116</v>
      </c>
      <c r="AS299" s="6">
        <v>17.46987951807229</v>
      </c>
      <c r="AT299" s="119">
        <v>0</v>
      </c>
      <c r="AU299" s="119">
        <v>0</v>
      </c>
      <c r="AV299" s="119">
        <v>0</v>
      </c>
      <c r="AW299" s="119">
        <v>0</v>
      </c>
      <c r="AX299" s="119">
        <v>0</v>
      </c>
      <c r="AY299" s="6">
        <v>29.216867469879521</v>
      </c>
      <c r="AZ299" s="6">
        <v>7</v>
      </c>
      <c r="BA299" s="6">
        <v>2.6217228464419478</v>
      </c>
      <c r="BB299" s="6">
        <v>18</v>
      </c>
      <c r="BC299" s="6">
        <v>51</v>
      </c>
      <c r="BD299" s="6">
        <v>7.6807228915662646</v>
      </c>
      <c r="BE299" s="6">
        <v>0</v>
      </c>
      <c r="BF299" s="6">
        <v>0</v>
      </c>
      <c r="BG299" s="6">
        <v>21</v>
      </c>
      <c r="BH299" s="6">
        <v>4.2084168336673349</v>
      </c>
      <c r="BI299" s="6">
        <v>22</v>
      </c>
      <c r="BJ299" s="6">
        <v>23.655913978494624</v>
      </c>
      <c r="BK299" s="6">
        <v>424</v>
      </c>
    </row>
    <row r="300" spans="1:63" x14ac:dyDescent="0.35">
      <c r="A300" s="27">
        <v>294</v>
      </c>
      <c r="C300" s="17" t="s">
        <v>23</v>
      </c>
      <c r="D300" s="15">
        <v>6549</v>
      </c>
      <c r="E300" s="18">
        <v>188</v>
      </c>
      <c r="F300" s="18">
        <v>609</v>
      </c>
      <c r="G300" s="18">
        <v>583</v>
      </c>
      <c r="H300" s="18">
        <v>4972</v>
      </c>
      <c r="I300" s="18">
        <v>375</v>
      </c>
      <c r="J300" s="19">
        <v>45.258818140174071</v>
      </c>
      <c r="K300" s="19">
        <v>127</v>
      </c>
      <c r="L300" s="19">
        <v>2.8035320088300222</v>
      </c>
      <c r="M300" s="18">
        <v>0</v>
      </c>
      <c r="N300" s="19">
        <v>0</v>
      </c>
      <c r="O300" s="19">
        <v>117</v>
      </c>
      <c r="P300" s="19">
        <v>74.358974358974365</v>
      </c>
      <c r="Q300" s="19">
        <v>9.0909090909090917</v>
      </c>
      <c r="R300" s="18">
        <v>7</v>
      </c>
      <c r="S300" s="19">
        <v>1.5625</v>
      </c>
      <c r="T300" s="18">
        <v>12</v>
      </c>
      <c r="U300" s="19">
        <v>4.4609665427509295</v>
      </c>
      <c r="V300" s="18">
        <v>21</v>
      </c>
      <c r="W300" s="19">
        <v>12</v>
      </c>
      <c r="X300" s="19">
        <v>33</v>
      </c>
      <c r="Y300" s="19">
        <v>7.4492099322799099</v>
      </c>
      <c r="Z300" s="19">
        <v>10.389930898321817</v>
      </c>
      <c r="AA300" s="19">
        <v>84.674234945705834</v>
      </c>
      <c r="AB300" s="18">
        <v>267</v>
      </c>
      <c r="AC300" s="19">
        <v>5.5532445923460898</v>
      </c>
      <c r="AD300" s="19">
        <v>90.774360874397928</v>
      </c>
      <c r="AE300" s="19">
        <v>78.114942528735625</v>
      </c>
      <c r="AF300" s="19">
        <v>82.35294117647058</v>
      </c>
      <c r="AG300" s="19">
        <v>86.734028683181236</v>
      </c>
      <c r="AH300" s="19">
        <v>22.495487364620939</v>
      </c>
      <c r="AI300" s="19">
        <v>53.091155234657037</v>
      </c>
      <c r="AJ300" s="3">
        <v>931.34020618556701</v>
      </c>
      <c r="AK300" s="6">
        <v>13</v>
      </c>
      <c r="AL300" s="6">
        <v>894</v>
      </c>
      <c r="AM300" s="6">
        <v>4656</v>
      </c>
      <c r="AN300" s="6">
        <v>125</v>
      </c>
      <c r="AO300" s="6">
        <v>33</v>
      </c>
      <c r="AP300" s="6">
        <v>386</v>
      </c>
      <c r="AQ300" s="6">
        <v>311</v>
      </c>
      <c r="AR300" s="6">
        <v>2607</v>
      </c>
      <c r="AS300" s="6">
        <v>39.807604214383872</v>
      </c>
      <c r="AT300" s="119">
        <v>0</v>
      </c>
      <c r="AU300" s="119">
        <v>0</v>
      </c>
      <c r="AV300" s="119">
        <v>0</v>
      </c>
      <c r="AW300" s="119">
        <v>0</v>
      </c>
      <c r="AX300" s="119">
        <v>0</v>
      </c>
      <c r="AY300" s="6">
        <v>67.232704402515722</v>
      </c>
      <c r="AZ300" s="6">
        <v>7</v>
      </c>
      <c r="BA300" s="6">
        <v>0.1709819247679531</v>
      </c>
      <c r="BB300" s="6">
        <v>60</v>
      </c>
      <c r="BC300" s="6">
        <v>142</v>
      </c>
      <c r="BD300" s="6">
        <v>2.1799201719373653</v>
      </c>
      <c r="BE300" s="6">
        <v>4</v>
      </c>
      <c r="BF300" s="6">
        <v>0.6932409012131715</v>
      </c>
      <c r="BG300" s="6">
        <v>68</v>
      </c>
      <c r="BH300" s="6">
        <v>1.2312149194278472</v>
      </c>
      <c r="BI300" s="6">
        <v>35</v>
      </c>
      <c r="BJ300" s="6">
        <v>9.1863517060367457</v>
      </c>
      <c r="BK300" s="6">
        <v>4972</v>
      </c>
    </row>
    <row r="301" spans="1:63" x14ac:dyDescent="0.35">
      <c r="A301" s="27">
        <v>295</v>
      </c>
      <c r="C301" s="17" t="s">
        <v>19</v>
      </c>
      <c r="D301" s="15">
        <v>576</v>
      </c>
      <c r="E301" s="18">
        <v>3</v>
      </c>
      <c r="F301" s="18">
        <v>17</v>
      </c>
      <c r="G301" s="18">
        <v>51</v>
      </c>
      <c r="H301" s="18">
        <v>452</v>
      </c>
      <c r="I301" s="18">
        <v>55</v>
      </c>
      <c r="J301" s="19">
        <v>62.152777777777779</v>
      </c>
      <c r="K301" s="19">
        <v>17</v>
      </c>
      <c r="L301" s="19">
        <v>4.5576407506702417</v>
      </c>
      <c r="M301" s="18">
        <v>0</v>
      </c>
      <c r="N301" s="19">
        <v>0</v>
      </c>
      <c r="O301" s="19">
        <v>27</v>
      </c>
      <c r="P301" s="19">
        <v>70.370370370370367</v>
      </c>
      <c r="Q301" s="19">
        <v>12.727272727272727</v>
      </c>
      <c r="R301" s="18">
        <v>3</v>
      </c>
      <c r="S301" s="19">
        <v>7.1428571428571423</v>
      </c>
      <c r="T301" s="18">
        <v>0</v>
      </c>
      <c r="U301" s="19">
        <v>0</v>
      </c>
      <c r="V301" s="18">
        <v>0</v>
      </c>
      <c r="W301" s="19">
        <v>0</v>
      </c>
      <c r="X301" s="19">
        <v>0</v>
      </c>
      <c r="Y301" s="19">
        <v>0</v>
      </c>
      <c r="Z301" s="19">
        <v>14.739884393063585</v>
      </c>
      <c r="AA301" s="19">
        <v>79.190751445086704</v>
      </c>
      <c r="AB301" s="18">
        <v>17</v>
      </c>
      <c r="AC301" s="19">
        <v>4.0669856459330145</v>
      </c>
      <c r="AD301" s="19">
        <v>87.261146496815286</v>
      </c>
      <c r="AE301" s="19">
        <v>80.487804878048792</v>
      </c>
      <c r="AF301" s="19">
        <v>58.82352941176471</v>
      </c>
      <c r="AG301" s="19">
        <v>86.597938144329902</v>
      </c>
      <c r="AH301" s="19">
        <v>13.705583756345177</v>
      </c>
      <c r="AI301" s="19">
        <v>54.82233502538071</v>
      </c>
      <c r="AJ301" s="3">
        <v>968.88888888888891</v>
      </c>
      <c r="AK301" s="6">
        <v>53</v>
      </c>
      <c r="AL301" s="6">
        <v>311</v>
      </c>
      <c r="AM301" s="6">
        <v>25</v>
      </c>
      <c r="AN301" s="6">
        <v>66</v>
      </c>
      <c r="AO301" s="6">
        <v>0</v>
      </c>
      <c r="AP301" s="6">
        <v>0</v>
      </c>
      <c r="AQ301" s="6">
        <v>94</v>
      </c>
      <c r="AR301" s="6">
        <v>104</v>
      </c>
      <c r="AS301" s="6">
        <v>18.055555555555554</v>
      </c>
      <c r="AT301" s="119">
        <v>0</v>
      </c>
      <c r="AU301" s="119">
        <v>0</v>
      </c>
      <c r="AV301" s="119">
        <v>0</v>
      </c>
      <c r="AW301" s="119">
        <v>0</v>
      </c>
      <c r="AX301" s="119">
        <v>0</v>
      </c>
      <c r="AY301" s="6">
        <v>36.170212765957451</v>
      </c>
      <c r="AZ301" s="6">
        <v>0</v>
      </c>
      <c r="BA301" s="6">
        <v>0</v>
      </c>
      <c r="BB301" s="6">
        <v>6</v>
      </c>
      <c r="BC301" s="6">
        <v>29</v>
      </c>
      <c r="BD301" s="6">
        <v>5.0522648083623691</v>
      </c>
      <c r="BE301" s="6">
        <v>0</v>
      </c>
      <c r="BF301" s="6">
        <v>0</v>
      </c>
      <c r="BG301" s="6">
        <v>12</v>
      </c>
      <c r="BH301" s="6">
        <v>2.3904382470119523</v>
      </c>
      <c r="BI301" s="6">
        <v>18</v>
      </c>
      <c r="BJ301" s="6">
        <v>31.03448275862069</v>
      </c>
      <c r="BK301" s="6">
        <v>452</v>
      </c>
    </row>
    <row r="302" spans="1:63" x14ac:dyDescent="0.35">
      <c r="A302" s="27">
        <v>296</v>
      </c>
      <c r="C302" s="17" t="s">
        <v>12</v>
      </c>
      <c r="D302" s="15">
        <v>243</v>
      </c>
      <c r="E302" s="18">
        <v>0</v>
      </c>
      <c r="F302" s="18">
        <v>7</v>
      </c>
      <c r="G302" s="18">
        <v>3</v>
      </c>
      <c r="H302" s="18">
        <v>217</v>
      </c>
      <c r="I302" s="18">
        <v>17</v>
      </c>
      <c r="J302" s="19">
        <v>46.913580246913575</v>
      </c>
      <c r="K302" s="19">
        <v>15</v>
      </c>
      <c r="L302" s="19">
        <v>9.316770186335404</v>
      </c>
      <c r="M302" s="18">
        <v>0</v>
      </c>
      <c r="N302" s="19">
        <v>0</v>
      </c>
      <c r="O302" s="19">
        <v>12</v>
      </c>
      <c r="P302" s="19">
        <v>66.666666666666657</v>
      </c>
      <c r="Q302" s="19">
        <v>12.844036697247708</v>
      </c>
      <c r="R302" s="18">
        <v>0</v>
      </c>
      <c r="S302" s="19">
        <v>0</v>
      </c>
      <c r="T302" s="18">
        <v>0</v>
      </c>
      <c r="U302" s="19">
        <v>0</v>
      </c>
      <c r="V302" s="18">
        <v>0</v>
      </c>
      <c r="W302" s="19">
        <v>0</v>
      </c>
      <c r="X302" s="19">
        <v>0</v>
      </c>
      <c r="Y302" s="19">
        <v>0</v>
      </c>
      <c r="Z302" s="19">
        <v>9.9337748344370862</v>
      </c>
      <c r="AA302" s="19">
        <v>79.47019867549669</v>
      </c>
      <c r="AB302" s="18">
        <v>10</v>
      </c>
      <c r="AC302" s="19">
        <v>5.4644808743169397</v>
      </c>
      <c r="AD302" s="19">
        <v>89.075630252100851</v>
      </c>
      <c r="AE302" s="19">
        <v>79.569892473118273</v>
      </c>
      <c r="AF302" s="19">
        <v>67.741935483870961</v>
      </c>
      <c r="AG302" s="19">
        <v>84.699453551912569</v>
      </c>
      <c r="AH302" s="19">
        <v>15.606936416184972</v>
      </c>
      <c r="AI302" s="19">
        <v>67.052023121387279</v>
      </c>
      <c r="AJ302" s="3">
        <v>1214.2857142857142</v>
      </c>
      <c r="AK302" s="6">
        <v>0</v>
      </c>
      <c r="AL302" s="6">
        <v>17</v>
      </c>
      <c r="AM302" s="6">
        <v>0</v>
      </c>
      <c r="AN302" s="6">
        <v>44</v>
      </c>
      <c r="AO302" s="6">
        <v>0</v>
      </c>
      <c r="AP302" s="6">
        <v>22</v>
      </c>
      <c r="AQ302" s="6">
        <v>148</v>
      </c>
      <c r="AR302" s="6">
        <v>36</v>
      </c>
      <c r="AS302" s="6">
        <v>14.814814814814813</v>
      </c>
      <c r="AT302" s="119">
        <v>0</v>
      </c>
      <c r="AU302" s="119">
        <v>0</v>
      </c>
      <c r="AV302" s="119">
        <v>0</v>
      </c>
      <c r="AW302" s="119">
        <v>0</v>
      </c>
      <c r="AX302" s="119">
        <v>0</v>
      </c>
      <c r="AY302" s="6">
        <v>45.491803278688522</v>
      </c>
      <c r="AZ302" s="6">
        <v>0</v>
      </c>
      <c r="BA302" s="6">
        <v>0</v>
      </c>
      <c r="BB302" s="6">
        <v>0</v>
      </c>
      <c r="BC302" s="6">
        <v>12</v>
      </c>
      <c r="BD302" s="6">
        <v>5.02092050209205</v>
      </c>
      <c r="BE302" s="6">
        <v>0</v>
      </c>
      <c r="BF302" s="6">
        <v>0</v>
      </c>
      <c r="BG302" s="6">
        <v>5</v>
      </c>
      <c r="BH302" s="6">
        <v>2.3041474654377883</v>
      </c>
      <c r="BI302" s="6">
        <v>4</v>
      </c>
      <c r="BJ302" s="6">
        <v>23.52941176470588</v>
      </c>
      <c r="BK302" s="6">
        <v>217</v>
      </c>
    </row>
    <row r="303" spans="1:63" x14ac:dyDescent="0.35">
      <c r="A303" s="27">
        <v>297</v>
      </c>
      <c r="C303" s="17" t="s">
        <v>13</v>
      </c>
      <c r="D303" s="15">
        <v>57</v>
      </c>
      <c r="E303" s="18">
        <v>0</v>
      </c>
      <c r="F303" s="18">
        <v>0</v>
      </c>
      <c r="G303" s="18">
        <v>6</v>
      </c>
      <c r="H303" s="18">
        <v>31</v>
      </c>
      <c r="I303" s="18">
        <v>23</v>
      </c>
      <c r="J303" s="19">
        <v>45.614035087719294</v>
      </c>
      <c r="K303" s="19">
        <v>0</v>
      </c>
      <c r="L303" s="19">
        <v>0</v>
      </c>
      <c r="M303" s="18">
        <v>0</v>
      </c>
      <c r="N303" s="19">
        <v>0</v>
      </c>
      <c r="O303" s="19">
        <v>0</v>
      </c>
      <c r="P303" s="19">
        <v>0</v>
      </c>
      <c r="Q303" s="19">
        <v>10.526315789473683</v>
      </c>
      <c r="R303" s="18">
        <v>0</v>
      </c>
      <c r="S303" s="19">
        <v>0</v>
      </c>
      <c r="T303" s="18">
        <v>0</v>
      </c>
      <c r="U303" s="19">
        <v>0</v>
      </c>
      <c r="V303" s="18">
        <v>0</v>
      </c>
      <c r="W303" s="19">
        <v>0</v>
      </c>
      <c r="X303" s="19">
        <v>0</v>
      </c>
      <c r="Y303" s="19">
        <v>0</v>
      </c>
      <c r="Z303" s="19">
        <v>0</v>
      </c>
      <c r="AA303" s="19">
        <v>100</v>
      </c>
      <c r="AB303" s="18">
        <v>3</v>
      </c>
      <c r="AC303" s="19">
        <v>12.5</v>
      </c>
      <c r="AD303" s="19">
        <v>61.904761904761905</v>
      </c>
      <c r="AE303" s="19">
        <v>70</v>
      </c>
      <c r="AF303" s="19">
        <v>0</v>
      </c>
      <c r="AG303" s="19">
        <v>76.923076923076934</v>
      </c>
      <c r="AH303" s="19">
        <v>0</v>
      </c>
      <c r="AI303" s="19">
        <v>100</v>
      </c>
      <c r="AJ303" s="3">
        <v>650</v>
      </c>
      <c r="AK303" s="6">
        <v>0</v>
      </c>
      <c r="AL303" s="6">
        <v>10</v>
      </c>
      <c r="AM303" s="6">
        <v>0</v>
      </c>
      <c r="AN303" s="6">
        <v>18</v>
      </c>
      <c r="AO303" s="6">
        <v>11</v>
      </c>
      <c r="AP303" s="6">
        <v>0</v>
      </c>
      <c r="AQ303" s="6">
        <v>8</v>
      </c>
      <c r="AR303" s="6">
        <v>5</v>
      </c>
      <c r="AS303" s="6">
        <v>8.7719298245614024</v>
      </c>
      <c r="AT303" s="119">
        <v>0</v>
      </c>
      <c r="AU303" s="119">
        <v>0</v>
      </c>
      <c r="AV303" s="119">
        <v>0</v>
      </c>
      <c r="AW303" s="119">
        <v>0</v>
      </c>
      <c r="AX303" s="119">
        <v>0</v>
      </c>
      <c r="AY303" s="6">
        <v>35.714285714285715</v>
      </c>
      <c r="AZ303" s="6">
        <v>0</v>
      </c>
      <c r="BA303" s="6">
        <v>0</v>
      </c>
      <c r="BB303" s="6">
        <v>3</v>
      </c>
      <c r="BC303" s="6">
        <v>3</v>
      </c>
      <c r="BD303" s="6">
        <v>5.1724137931034484</v>
      </c>
      <c r="BE303" s="6">
        <v>0</v>
      </c>
      <c r="BF303" s="6">
        <v>0</v>
      </c>
      <c r="BG303" s="6">
        <v>0</v>
      </c>
      <c r="BH303" s="6">
        <v>0</v>
      </c>
      <c r="BI303" s="6">
        <v>3</v>
      </c>
      <c r="BJ303" s="6">
        <v>15.789473684210526</v>
      </c>
      <c r="BK303" s="6">
        <v>31</v>
      </c>
    </row>
    <row r="304" spans="1:63" x14ac:dyDescent="0.35">
      <c r="A304" s="27">
        <v>298</v>
      </c>
      <c r="C304" s="17" t="s">
        <v>4</v>
      </c>
      <c r="D304" s="15">
        <v>1045</v>
      </c>
      <c r="E304" s="18">
        <v>0</v>
      </c>
      <c r="F304" s="18">
        <v>14</v>
      </c>
      <c r="G304" s="18">
        <v>23</v>
      </c>
      <c r="H304" s="18">
        <v>375</v>
      </c>
      <c r="I304" s="18">
        <v>636</v>
      </c>
      <c r="J304" s="19">
        <v>51.291866028708135</v>
      </c>
      <c r="K304" s="19">
        <v>12</v>
      </c>
      <c r="L304" s="19">
        <v>6.1538461538461542</v>
      </c>
      <c r="M304" s="18">
        <v>0</v>
      </c>
      <c r="N304" s="19">
        <v>0</v>
      </c>
      <c r="O304" s="19">
        <v>58</v>
      </c>
      <c r="P304" s="19">
        <v>93.103448275862064</v>
      </c>
      <c r="Q304" s="19">
        <v>11.627906976744185</v>
      </c>
      <c r="R304" s="18">
        <v>4</v>
      </c>
      <c r="S304" s="19">
        <v>23.52941176470588</v>
      </c>
      <c r="T304" s="18">
        <v>0</v>
      </c>
      <c r="U304" s="19">
        <v>0</v>
      </c>
      <c r="V304" s="18">
        <v>0</v>
      </c>
      <c r="W304" s="19">
        <v>0</v>
      </c>
      <c r="X304" s="19">
        <v>0</v>
      </c>
      <c r="Y304" s="19">
        <v>0</v>
      </c>
      <c r="Z304" s="19">
        <v>37.869822485207102</v>
      </c>
      <c r="AA304" s="19">
        <v>52.662721893491124</v>
      </c>
      <c r="AB304" s="18">
        <v>16</v>
      </c>
      <c r="AC304" s="19">
        <v>4.86322188449848</v>
      </c>
      <c r="AD304" s="19">
        <v>84.360189573459721</v>
      </c>
      <c r="AE304" s="19">
        <v>75.925925925925924</v>
      </c>
      <c r="AF304" s="19">
        <v>74.193548387096769</v>
      </c>
      <c r="AG304" s="19">
        <v>79.635258358662625</v>
      </c>
      <c r="AH304" s="19">
        <v>24.262295081967213</v>
      </c>
      <c r="AI304" s="19">
        <v>47.868852459016395</v>
      </c>
      <c r="AJ304" s="3">
        <v>446.26865671641792</v>
      </c>
      <c r="AK304" s="6">
        <v>7</v>
      </c>
      <c r="AL304" s="6">
        <v>849</v>
      </c>
      <c r="AM304" s="6">
        <v>0</v>
      </c>
      <c r="AN304" s="6">
        <v>0</v>
      </c>
      <c r="AO304" s="6">
        <v>27</v>
      </c>
      <c r="AP304" s="6">
        <v>0</v>
      </c>
      <c r="AQ304" s="6">
        <v>147</v>
      </c>
      <c r="AR304" s="6">
        <v>48</v>
      </c>
      <c r="AS304" s="6">
        <v>4.5933014354066986</v>
      </c>
      <c r="AT304" s="119">
        <v>0</v>
      </c>
      <c r="AU304" s="119">
        <v>0</v>
      </c>
      <c r="AV304" s="119">
        <v>0</v>
      </c>
      <c r="AW304" s="119">
        <v>0</v>
      </c>
      <c r="AX304" s="119">
        <v>0</v>
      </c>
      <c r="AY304" s="6">
        <v>22.828282828282827</v>
      </c>
      <c r="AZ304" s="6">
        <v>0</v>
      </c>
      <c r="BA304" s="6">
        <v>0</v>
      </c>
      <c r="BB304" s="6">
        <v>181</v>
      </c>
      <c r="BC304" s="6">
        <v>106</v>
      </c>
      <c r="BD304" s="6">
        <v>10.182516810758885</v>
      </c>
      <c r="BE304" s="6">
        <v>0</v>
      </c>
      <c r="BF304" s="6">
        <v>0</v>
      </c>
      <c r="BG304" s="6">
        <v>6</v>
      </c>
      <c r="BH304" s="6">
        <v>1.5151515151515151</v>
      </c>
      <c r="BI304" s="6">
        <v>98</v>
      </c>
      <c r="BJ304" s="6">
        <v>15.580286168521463</v>
      </c>
      <c r="BK304" s="6">
        <v>375</v>
      </c>
    </row>
    <row r="305" spans="1:63" x14ac:dyDescent="0.35">
      <c r="A305" s="27">
        <v>299</v>
      </c>
      <c r="C305" s="17" t="s">
        <v>274</v>
      </c>
      <c r="D305" s="15">
        <v>684</v>
      </c>
      <c r="E305" s="18">
        <v>15</v>
      </c>
      <c r="F305" s="18">
        <v>58</v>
      </c>
      <c r="G305" s="18">
        <v>78</v>
      </c>
      <c r="H305" s="18">
        <v>517</v>
      </c>
      <c r="I305" s="18">
        <v>26</v>
      </c>
      <c r="J305" s="19">
        <v>58.62573099415205</v>
      </c>
      <c r="K305" s="19">
        <v>20</v>
      </c>
      <c r="L305" s="19">
        <v>5.1546391752577314</v>
      </c>
      <c r="M305" s="18">
        <v>0</v>
      </c>
      <c r="N305" s="19">
        <v>0</v>
      </c>
      <c r="O305" s="19">
        <v>38</v>
      </c>
      <c r="P305" s="19">
        <v>86.842105263157904</v>
      </c>
      <c r="Q305" s="19">
        <v>5</v>
      </c>
      <c r="R305" s="18">
        <v>0</v>
      </c>
      <c r="S305" s="19">
        <v>0</v>
      </c>
      <c r="T305" s="18">
        <v>0</v>
      </c>
      <c r="U305" s="19">
        <v>0</v>
      </c>
      <c r="V305" s="18">
        <v>4</v>
      </c>
      <c r="W305" s="19">
        <v>18.181818181818183</v>
      </c>
      <c r="X305" s="19">
        <v>4</v>
      </c>
      <c r="Y305" s="19">
        <v>10.526315789473683</v>
      </c>
      <c r="Z305" s="19">
        <v>29.88826815642458</v>
      </c>
      <c r="AA305" s="19">
        <v>58.938547486033521</v>
      </c>
      <c r="AB305" s="18">
        <v>21</v>
      </c>
      <c r="AC305" s="19">
        <v>4.6357615894039732</v>
      </c>
      <c r="AD305" s="19">
        <v>85.929648241206024</v>
      </c>
      <c r="AE305" s="19">
        <v>72.100313479623821</v>
      </c>
      <c r="AF305" s="19">
        <v>65.714285714285708</v>
      </c>
      <c r="AG305" s="19">
        <v>80.593607305936075</v>
      </c>
      <c r="AH305" s="19">
        <v>29.828850855745721</v>
      </c>
      <c r="AI305" s="19">
        <v>44.498777506112468</v>
      </c>
      <c r="AJ305" s="3">
        <v>694.44444444444446</v>
      </c>
      <c r="AK305" s="6">
        <v>18</v>
      </c>
      <c r="AL305" s="6">
        <v>342</v>
      </c>
      <c r="AM305" s="6">
        <v>0</v>
      </c>
      <c r="AN305" s="6">
        <v>0</v>
      </c>
      <c r="AO305" s="6">
        <v>0</v>
      </c>
      <c r="AP305" s="6">
        <v>0</v>
      </c>
      <c r="AQ305" s="6">
        <v>305</v>
      </c>
      <c r="AR305" s="6">
        <v>107</v>
      </c>
      <c r="AS305" s="6">
        <v>15.64327485380117</v>
      </c>
      <c r="AT305" s="119">
        <v>0</v>
      </c>
      <c r="AU305" s="119">
        <v>0</v>
      </c>
      <c r="AV305" s="119">
        <v>0</v>
      </c>
      <c r="AW305" s="119">
        <v>0</v>
      </c>
      <c r="AX305" s="119">
        <v>0</v>
      </c>
      <c r="AY305" s="6">
        <v>59.347181008902069</v>
      </c>
      <c r="AZ305" s="6">
        <v>0</v>
      </c>
      <c r="BA305" s="6">
        <v>0</v>
      </c>
      <c r="BB305" s="6">
        <v>0</v>
      </c>
      <c r="BC305" s="6">
        <v>115</v>
      </c>
      <c r="BD305" s="6">
        <v>16.911764705882355</v>
      </c>
      <c r="BE305" s="6">
        <v>4</v>
      </c>
      <c r="BF305" s="6">
        <v>4.7619047619047619</v>
      </c>
      <c r="BG305" s="6">
        <v>92</v>
      </c>
      <c r="BH305" s="6">
        <v>15.358931552587645</v>
      </c>
      <c r="BI305" s="6">
        <v>24</v>
      </c>
      <c r="BJ305" s="6">
        <v>82.758620689655174</v>
      </c>
      <c r="BK305" s="6">
        <v>517</v>
      </c>
    </row>
    <row r="306" spans="1:63" x14ac:dyDescent="0.35">
      <c r="A306" s="27">
        <v>300</v>
      </c>
      <c r="C306" s="17" t="s">
        <v>15</v>
      </c>
      <c r="D306" s="15">
        <v>154</v>
      </c>
      <c r="E306" s="18">
        <v>0</v>
      </c>
      <c r="F306" s="18">
        <v>0</v>
      </c>
      <c r="G306" s="18">
        <v>3</v>
      </c>
      <c r="H306" s="18">
        <v>84</v>
      </c>
      <c r="I306" s="18">
        <v>65</v>
      </c>
      <c r="J306" s="19">
        <v>44.805194805194802</v>
      </c>
      <c r="K306" s="19">
        <v>0</v>
      </c>
      <c r="L306" s="19">
        <v>0</v>
      </c>
      <c r="M306" s="18">
        <v>0</v>
      </c>
      <c r="N306" s="19">
        <v>0</v>
      </c>
      <c r="O306" s="19">
        <v>10</v>
      </c>
      <c r="P306" s="19">
        <v>100</v>
      </c>
      <c r="Q306" s="19">
        <v>14.718019257221457</v>
      </c>
      <c r="R306" s="18">
        <v>0</v>
      </c>
      <c r="S306" s="19">
        <v>0</v>
      </c>
      <c r="T306" s="18">
        <v>0</v>
      </c>
      <c r="U306" s="19">
        <v>0</v>
      </c>
      <c r="V306" s="18">
        <v>0</v>
      </c>
      <c r="W306" s="19">
        <v>0</v>
      </c>
      <c r="X306" s="19">
        <v>0</v>
      </c>
      <c r="Y306" s="19">
        <v>0</v>
      </c>
      <c r="Z306" s="19">
        <v>0</v>
      </c>
      <c r="AA306" s="19">
        <v>63.157894736842103</v>
      </c>
      <c r="AB306" s="18">
        <v>0</v>
      </c>
      <c r="AC306" s="19">
        <v>0</v>
      </c>
      <c r="AD306" s="19">
        <v>76.59574468085107</v>
      </c>
      <c r="AE306" s="19">
        <v>55.000000000000007</v>
      </c>
      <c r="AF306" s="19">
        <v>100</v>
      </c>
      <c r="AG306" s="19">
        <v>67.088607594936718</v>
      </c>
      <c r="AH306" s="19">
        <v>20.967741935483872</v>
      </c>
      <c r="AI306" s="19">
        <v>45.161290322580641</v>
      </c>
      <c r="AJ306" s="3">
        <v>442.85714285714283</v>
      </c>
      <c r="AK306" s="6">
        <v>0</v>
      </c>
      <c r="AL306" s="6">
        <v>91</v>
      </c>
      <c r="AM306" s="6">
        <v>0</v>
      </c>
      <c r="AN306" s="6">
        <v>14</v>
      </c>
      <c r="AO306" s="6">
        <v>0</v>
      </c>
      <c r="AP306" s="6">
        <v>21</v>
      </c>
      <c r="AQ306" s="6">
        <v>14</v>
      </c>
      <c r="AR306" s="6">
        <v>3</v>
      </c>
      <c r="AS306" s="6">
        <v>1.948051948051948</v>
      </c>
      <c r="AT306" s="119">
        <v>0</v>
      </c>
      <c r="AU306" s="119">
        <v>0</v>
      </c>
      <c r="AV306" s="119">
        <v>0</v>
      </c>
      <c r="AW306" s="119">
        <v>0</v>
      </c>
      <c r="AX306" s="119">
        <v>0</v>
      </c>
      <c r="AY306" s="6">
        <v>20.52980132450331</v>
      </c>
      <c r="AZ306" s="6">
        <v>0</v>
      </c>
      <c r="BA306" s="6">
        <v>0</v>
      </c>
      <c r="BB306" s="6">
        <v>14</v>
      </c>
      <c r="BC306" s="6">
        <v>11</v>
      </c>
      <c r="BD306" s="6">
        <v>7.1428571428571423</v>
      </c>
      <c r="BE306" s="6">
        <v>0</v>
      </c>
      <c r="BF306" s="6">
        <v>0</v>
      </c>
      <c r="BG306" s="6">
        <v>0</v>
      </c>
      <c r="BH306" s="6">
        <v>0</v>
      </c>
      <c r="BI306" s="6">
        <v>8</v>
      </c>
      <c r="BJ306" s="6">
        <v>12.307692307692308</v>
      </c>
      <c r="BK306" s="6">
        <v>84</v>
      </c>
    </row>
    <row r="307" spans="1:63" x14ac:dyDescent="0.35">
      <c r="A307" s="27">
        <v>301</v>
      </c>
      <c r="C307" s="17" t="s">
        <v>134</v>
      </c>
      <c r="D307" s="15">
        <v>1397</v>
      </c>
      <c r="E307" s="18">
        <v>13</v>
      </c>
      <c r="F307" s="18">
        <v>46</v>
      </c>
      <c r="G307" s="18">
        <v>131</v>
      </c>
      <c r="H307" s="18">
        <v>1012</v>
      </c>
      <c r="I307" s="18">
        <v>209</v>
      </c>
      <c r="J307" s="19">
        <v>57.265569076592705</v>
      </c>
      <c r="K307" s="19">
        <v>37</v>
      </c>
      <c r="L307" s="19">
        <v>4.9465240641711237</v>
      </c>
      <c r="M307" s="18">
        <v>0</v>
      </c>
      <c r="N307" s="19">
        <v>0</v>
      </c>
      <c r="O307" s="19">
        <v>53</v>
      </c>
      <c r="P307" s="19">
        <v>84.905660377358487</v>
      </c>
      <c r="Q307" s="19">
        <v>20</v>
      </c>
      <c r="R307" s="18">
        <v>6</v>
      </c>
      <c r="S307" s="19">
        <v>5.6603773584905666</v>
      </c>
      <c r="T307" s="18">
        <v>0</v>
      </c>
      <c r="U307" s="19">
        <v>0</v>
      </c>
      <c r="V307" s="18">
        <v>0</v>
      </c>
      <c r="W307" s="19">
        <v>0</v>
      </c>
      <c r="X307" s="19">
        <v>0</v>
      </c>
      <c r="Y307" s="19">
        <v>0</v>
      </c>
      <c r="Z307" s="19">
        <v>50</v>
      </c>
      <c r="AA307" s="19">
        <v>50</v>
      </c>
      <c r="AB307" s="18">
        <v>4</v>
      </c>
      <c r="AC307" s="19">
        <v>9.3023255813953494</v>
      </c>
      <c r="AD307" s="19">
        <v>100</v>
      </c>
      <c r="AE307" s="19">
        <v>65.517241379310349</v>
      </c>
      <c r="AF307" s="19">
        <v>0</v>
      </c>
      <c r="AG307" s="19">
        <v>72.916666666666657</v>
      </c>
      <c r="AH307" s="19">
        <v>8.5714285714285712</v>
      </c>
      <c r="AI307" s="19">
        <v>48.571428571428569</v>
      </c>
      <c r="AJ307" s="3">
        <v>1154.320987654321</v>
      </c>
      <c r="AK307" s="6">
        <v>362</v>
      </c>
      <c r="AL307" s="6">
        <v>408</v>
      </c>
      <c r="AM307" s="6">
        <v>60</v>
      </c>
      <c r="AN307" s="6">
        <v>33</v>
      </c>
      <c r="AO307" s="6">
        <v>7</v>
      </c>
      <c r="AP307" s="6">
        <v>38</v>
      </c>
      <c r="AQ307" s="6">
        <v>458</v>
      </c>
      <c r="AR307" s="6">
        <v>218</v>
      </c>
      <c r="AS307" s="6">
        <v>15.604867573371511</v>
      </c>
      <c r="AT307" s="119">
        <v>0</v>
      </c>
      <c r="AU307" s="119">
        <v>0</v>
      </c>
      <c r="AV307" s="119">
        <v>0</v>
      </c>
      <c r="AW307" s="119">
        <v>0</v>
      </c>
      <c r="AX307" s="119">
        <v>0</v>
      </c>
      <c r="AY307" s="6">
        <v>32.786885245901637</v>
      </c>
      <c r="AZ307" s="6">
        <v>4</v>
      </c>
      <c r="BA307" s="6">
        <v>0.59435364041604755</v>
      </c>
      <c r="BB307" s="6">
        <v>47</v>
      </c>
      <c r="BC307" s="6">
        <v>92</v>
      </c>
      <c r="BD307" s="6">
        <v>6.5667380442541043</v>
      </c>
      <c r="BE307" s="6">
        <v>5</v>
      </c>
      <c r="BF307" s="6">
        <v>3.8167938931297711</v>
      </c>
      <c r="BG307" s="6">
        <v>66</v>
      </c>
      <c r="BH307" s="6">
        <v>5.7742782152230969</v>
      </c>
      <c r="BI307" s="6">
        <v>24</v>
      </c>
      <c r="BJ307" s="6">
        <v>11.428571428571429</v>
      </c>
      <c r="BK307" s="6">
        <v>1012</v>
      </c>
    </row>
    <row r="308" spans="1:63" x14ac:dyDescent="0.35">
      <c r="A308" s="27">
        <v>302</v>
      </c>
      <c r="C308" s="17" t="s">
        <v>20</v>
      </c>
      <c r="D308" s="15">
        <v>261</v>
      </c>
      <c r="E308" s="18">
        <v>0</v>
      </c>
      <c r="F308" s="18">
        <v>0</v>
      </c>
      <c r="G308" s="18">
        <v>18</v>
      </c>
      <c r="H308" s="18">
        <v>187</v>
      </c>
      <c r="I308" s="18">
        <v>50</v>
      </c>
      <c r="J308" s="19">
        <v>55.555555555555557</v>
      </c>
      <c r="K308" s="19">
        <v>12</v>
      </c>
      <c r="L308" s="19">
        <v>8.8888888888888893</v>
      </c>
      <c r="M308" s="18">
        <v>0</v>
      </c>
      <c r="N308" s="19">
        <v>0</v>
      </c>
      <c r="O308" s="19">
        <v>11</v>
      </c>
      <c r="P308" s="19">
        <v>100</v>
      </c>
      <c r="Q308" s="19">
        <v>26.47058823529412</v>
      </c>
      <c r="R308" s="18">
        <v>0</v>
      </c>
      <c r="S308" s="19">
        <v>0</v>
      </c>
      <c r="T308" s="18">
        <v>0</v>
      </c>
      <c r="U308" s="19">
        <v>0</v>
      </c>
      <c r="V308" s="18">
        <v>6</v>
      </c>
      <c r="W308" s="19">
        <v>10.909090909090908</v>
      </c>
      <c r="X308" s="18">
        <v>6</v>
      </c>
      <c r="Y308" s="19">
        <v>6.3157894736842106</v>
      </c>
      <c r="Z308" s="19">
        <v>13.263785394932937</v>
      </c>
      <c r="AA308" s="19">
        <v>76.602086438152014</v>
      </c>
      <c r="AB308" s="18">
        <v>37</v>
      </c>
      <c r="AC308" s="19">
        <v>3.7948717948717952</v>
      </c>
      <c r="AD308" s="19">
        <v>86.836027713625867</v>
      </c>
      <c r="AE308" s="19">
        <v>83.275862068965523</v>
      </c>
      <c r="AF308" s="19">
        <v>84.615384615384613</v>
      </c>
      <c r="AG308" s="19">
        <v>85.357548240635637</v>
      </c>
      <c r="AH308" s="19">
        <v>14.721919302071973</v>
      </c>
      <c r="AI308" s="19">
        <v>62.268266085059977</v>
      </c>
      <c r="AJ308" s="3">
        <v>779.5454545454545</v>
      </c>
      <c r="AK308" s="6">
        <v>0</v>
      </c>
      <c r="AL308" s="6">
        <v>184</v>
      </c>
      <c r="AM308" s="6">
        <v>28</v>
      </c>
      <c r="AN308" s="6">
        <v>6</v>
      </c>
      <c r="AO308" s="6">
        <v>0</v>
      </c>
      <c r="AP308" s="6">
        <v>0</v>
      </c>
      <c r="AQ308" s="6">
        <v>37</v>
      </c>
      <c r="AR308" s="6">
        <v>23</v>
      </c>
      <c r="AS308" s="6">
        <v>8.8122605363984672</v>
      </c>
      <c r="AT308" s="119">
        <v>0</v>
      </c>
      <c r="AU308" s="119">
        <v>0</v>
      </c>
      <c r="AV308" s="119">
        <v>0</v>
      </c>
      <c r="AW308" s="119">
        <v>0</v>
      </c>
      <c r="AX308" s="119">
        <v>0</v>
      </c>
      <c r="AY308" s="6">
        <v>33.164373642288197</v>
      </c>
      <c r="AZ308" s="6">
        <v>0</v>
      </c>
      <c r="BA308" s="6">
        <v>0</v>
      </c>
      <c r="BB308" s="6">
        <v>14</v>
      </c>
      <c r="BC308" s="6">
        <v>3</v>
      </c>
      <c r="BD308" s="6">
        <v>1.171875</v>
      </c>
      <c r="BE308" s="6">
        <v>0</v>
      </c>
      <c r="BF308" s="6">
        <v>0</v>
      </c>
      <c r="BG308" s="6">
        <v>0</v>
      </c>
      <c r="BH308" s="6">
        <v>0</v>
      </c>
      <c r="BI308" s="6">
        <v>5</v>
      </c>
      <c r="BJ308" s="6">
        <v>10.204081632653061</v>
      </c>
      <c r="BK308" s="6">
        <v>187</v>
      </c>
    </row>
    <row r="309" spans="1:63" x14ac:dyDescent="0.35">
      <c r="A309" s="27">
        <v>303</v>
      </c>
      <c r="C309" s="17" t="s">
        <v>29</v>
      </c>
      <c r="D309" s="15">
        <v>63</v>
      </c>
      <c r="E309" s="18">
        <v>0</v>
      </c>
      <c r="F309" s="18">
        <v>0</v>
      </c>
      <c r="G309" s="18">
        <v>0</v>
      </c>
      <c r="H309" s="18">
        <v>44</v>
      </c>
      <c r="I309" s="18">
        <v>13</v>
      </c>
      <c r="J309" s="19">
        <v>66.666666666666657</v>
      </c>
      <c r="K309" s="19">
        <v>0</v>
      </c>
      <c r="L309" s="19">
        <v>0</v>
      </c>
      <c r="M309" s="18">
        <v>0</v>
      </c>
      <c r="N309" s="19">
        <v>0</v>
      </c>
      <c r="O309" s="19">
        <v>6</v>
      </c>
      <c r="P309" s="19">
        <v>100</v>
      </c>
      <c r="Q309" s="19">
        <v>11.986588432523051</v>
      </c>
      <c r="R309" s="18">
        <v>0</v>
      </c>
      <c r="S309" s="19">
        <v>0</v>
      </c>
      <c r="T309" s="18">
        <v>0</v>
      </c>
      <c r="U309" s="19">
        <v>0</v>
      </c>
      <c r="V309" s="18">
        <v>0</v>
      </c>
      <c r="W309" s="19">
        <v>0</v>
      </c>
      <c r="X309" s="18">
        <v>0</v>
      </c>
      <c r="Y309" s="19">
        <v>0</v>
      </c>
      <c r="Z309" s="19">
        <v>36.065573770491802</v>
      </c>
      <c r="AA309" s="19">
        <v>57.377049180327866</v>
      </c>
      <c r="AB309" s="18">
        <v>12</v>
      </c>
      <c r="AC309" s="19">
        <v>6.5217391304347823</v>
      </c>
      <c r="AD309" s="19">
        <v>94.73684210526315</v>
      </c>
      <c r="AE309" s="19">
        <v>84.375</v>
      </c>
      <c r="AF309" s="19">
        <v>100</v>
      </c>
      <c r="AG309" s="19">
        <v>86.127167630057798</v>
      </c>
      <c r="AH309" s="19">
        <v>14.619883040935672</v>
      </c>
      <c r="AI309" s="19">
        <v>54.385964912280706</v>
      </c>
      <c r="AJ309" s="3">
        <v>716.66666666666663</v>
      </c>
      <c r="AK309" s="6">
        <v>0</v>
      </c>
      <c r="AL309" s="6">
        <v>52</v>
      </c>
      <c r="AM309" s="6">
        <v>0</v>
      </c>
      <c r="AN309" s="6">
        <v>3</v>
      </c>
      <c r="AO309" s="6">
        <v>0</v>
      </c>
      <c r="AP309" s="6">
        <v>0</v>
      </c>
      <c r="AQ309" s="6">
        <v>0</v>
      </c>
      <c r="AR309" s="6">
        <v>0</v>
      </c>
      <c r="AS309" s="6">
        <v>0</v>
      </c>
      <c r="AT309" s="119">
        <v>0</v>
      </c>
      <c r="AU309" s="119">
        <v>0</v>
      </c>
      <c r="AV309" s="119">
        <v>0</v>
      </c>
      <c r="AW309" s="119">
        <v>0</v>
      </c>
      <c r="AX309" s="119">
        <v>0</v>
      </c>
      <c r="AY309" s="6">
        <v>47.244094488188978</v>
      </c>
      <c r="AZ309" s="6">
        <v>0</v>
      </c>
      <c r="BA309" s="6">
        <v>0</v>
      </c>
      <c r="BB309" s="6">
        <v>3</v>
      </c>
      <c r="BC309" s="6">
        <v>3</v>
      </c>
      <c r="BD309" s="6">
        <v>4.838709677419355</v>
      </c>
      <c r="BE309" s="6">
        <v>0</v>
      </c>
      <c r="BF309" s="6">
        <v>0</v>
      </c>
      <c r="BG309" s="6">
        <v>0</v>
      </c>
      <c r="BH309" s="6">
        <v>0</v>
      </c>
      <c r="BI309" s="6">
        <v>3</v>
      </c>
      <c r="BJ309" s="6">
        <v>23.076923076923077</v>
      </c>
      <c r="BK309" s="6">
        <v>44</v>
      </c>
    </row>
    <row r="310" spans="1:63" x14ac:dyDescent="0.35">
      <c r="A310" s="27">
        <v>304</v>
      </c>
      <c r="C310" s="17" t="s">
        <v>24</v>
      </c>
      <c r="D310" s="15">
        <v>148</v>
      </c>
      <c r="E310" s="18">
        <v>3</v>
      </c>
      <c r="F310" s="18">
        <v>10</v>
      </c>
      <c r="G310" s="18">
        <v>8</v>
      </c>
      <c r="H310" s="18">
        <v>122</v>
      </c>
      <c r="I310" s="18">
        <v>3</v>
      </c>
      <c r="J310" s="19">
        <v>34.45945945945946</v>
      </c>
      <c r="K310" s="19">
        <v>5</v>
      </c>
      <c r="L310" s="19">
        <v>4.7619047619047619</v>
      </c>
      <c r="M310" s="18">
        <v>0</v>
      </c>
      <c r="N310" s="19">
        <v>0</v>
      </c>
      <c r="O310" s="19">
        <v>5</v>
      </c>
      <c r="P310" s="19">
        <v>100</v>
      </c>
      <c r="Q310" s="19">
        <v>0</v>
      </c>
      <c r="R310" s="18">
        <v>0</v>
      </c>
      <c r="S310" s="19">
        <v>0</v>
      </c>
      <c r="T310" s="18">
        <v>0</v>
      </c>
      <c r="U310" s="19">
        <v>0</v>
      </c>
      <c r="V310" s="18">
        <v>0</v>
      </c>
      <c r="W310" s="19">
        <v>0</v>
      </c>
      <c r="X310" s="18">
        <v>0</v>
      </c>
      <c r="Y310" s="19">
        <v>0</v>
      </c>
      <c r="Z310" s="19">
        <v>17.142857142857142</v>
      </c>
      <c r="AA310" s="19">
        <v>74.285714285714292</v>
      </c>
      <c r="AB310" s="18">
        <v>11</v>
      </c>
      <c r="AC310" s="19">
        <v>9.1666666666666661</v>
      </c>
      <c r="AD310" s="19">
        <v>84.810126582278471</v>
      </c>
      <c r="AE310" s="19">
        <v>77.272727272727266</v>
      </c>
      <c r="AF310" s="19">
        <v>81.578947368421055</v>
      </c>
      <c r="AG310" s="19">
        <v>78.048780487804876</v>
      </c>
      <c r="AH310" s="19">
        <v>27.102803738317753</v>
      </c>
      <c r="AI310" s="19">
        <v>55.140186915887845</v>
      </c>
      <c r="AJ310" s="3">
        <v>966.66666666666674</v>
      </c>
      <c r="AK310" s="6">
        <v>0</v>
      </c>
      <c r="AL310" s="6">
        <v>12</v>
      </c>
      <c r="AM310" s="6">
        <v>4</v>
      </c>
      <c r="AN310" s="6">
        <v>110</v>
      </c>
      <c r="AO310" s="6">
        <v>0</v>
      </c>
      <c r="AP310" s="6">
        <v>0</v>
      </c>
      <c r="AQ310" s="6">
        <v>12</v>
      </c>
      <c r="AR310" s="6">
        <v>52</v>
      </c>
      <c r="AS310" s="6">
        <v>35.135135135135137</v>
      </c>
      <c r="AT310" s="119">
        <v>0</v>
      </c>
      <c r="AU310" s="119">
        <v>0</v>
      </c>
      <c r="AV310" s="119">
        <v>0</v>
      </c>
      <c r="AW310" s="119">
        <v>0</v>
      </c>
      <c r="AX310" s="119">
        <v>0</v>
      </c>
      <c r="AY310" s="6">
        <v>84.172661870503589</v>
      </c>
      <c r="AZ310" s="6">
        <v>0</v>
      </c>
      <c r="BA310" s="6">
        <v>0</v>
      </c>
      <c r="BB310" s="6">
        <v>0</v>
      </c>
      <c r="BC310" s="6">
        <v>3</v>
      </c>
      <c r="BD310" s="6">
        <v>2.0979020979020979</v>
      </c>
      <c r="BE310" s="6">
        <v>0</v>
      </c>
      <c r="BF310" s="6">
        <v>0</v>
      </c>
      <c r="BG310" s="6">
        <v>3</v>
      </c>
      <c r="BH310" s="6">
        <v>2.2900763358778624</v>
      </c>
      <c r="BI310" s="6">
        <v>0</v>
      </c>
      <c r="BJ310" s="6">
        <v>0</v>
      </c>
      <c r="BK310" s="6">
        <v>122</v>
      </c>
    </row>
    <row r="311" spans="1:63" x14ac:dyDescent="0.35">
      <c r="A311" s="27">
        <v>305</v>
      </c>
      <c r="C311" s="17" t="s">
        <v>21</v>
      </c>
      <c r="D311" s="15">
        <v>899</v>
      </c>
      <c r="E311" s="18">
        <v>13</v>
      </c>
      <c r="F311" s="18">
        <v>50</v>
      </c>
      <c r="G311" s="18">
        <v>55</v>
      </c>
      <c r="H311" s="18">
        <v>717</v>
      </c>
      <c r="I311" s="18">
        <v>78</v>
      </c>
      <c r="J311" s="19">
        <v>64.071190211345936</v>
      </c>
      <c r="K311" s="19">
        <v>22</v>
      </c>
      <c r="L311" s="19">
        <v>4.0740740740740744</v>
      </c>
      <c r="M311" s="18">
        <v>0</v>
      </c>
      <c r="N311" s="19">
        <v>0</v>
      </c>
      <c r="O311" s="19">
        <v>30</v>
      </c>
      <c r="P311" s="19">
        <v>100</v>
      </c>
      <c r="Q311" s="19">
        <v>0</v>
      </c>
      <c r="R311" s="18">
        <v>0</v>
      </c>
      <c r="S311" s="19">
        <v>0</v>
      </c>
      <c r="T311" s="18">
        <v>0</v>
      </c>
      <c r="U311" s="19">
        <v>0</v>
      </c>
      <c r="V311" s="18">
        <v>0</v>
      </c>
      <c r="W311" s="19">
        <v>0</v>
      </c>
      <c r="X311" s="18">
        <v>0</v>
      </c>
      <c r="Y311" s="19">
        <v>0</v>
      </c>
      <c r="Z311" s="19">
        <v>17.131474103585656</v>
      </c>
      <c r="AA311" s="19">
        <v>72.709163346613551</v>
      </c>
      <c r="AB311" s="18">
        <v>23</v>
      </c>
      <c r="AC311" s="19">
        <v>3.4226190476190479</v>
      </c>
      <c r="AD311" s="19">
        <v>91.164658634538156</v>
      </c>
      <c r="AE311" s="19">
        <v>84.188034188034194</v>
      </c>
      <c r="AF311" s="19">
        <v>86.473429951690818</v>
      </c>
      <c r="AG311" s="19">
        <v>88.023952095808383</v>
      </c>
      <c r="AH311" s="19">
        <v>18.847352024922117</v>
      </c>
      <c r="AI311" s="19">
        <v>47.0404984423676</v>
      </c>
      <c r="AJ311" s="3">
        <v>776.875</v>
      </c>
      <c r="AK311" s="6">
        <v>3</v>
      </c>
      <c r="AL311" s="6">
        <v>784</v>
      </c>
      <c r="AM311" s="6">
        <v>0</v>
      </c>
      <c r="AN311" s="6">
        <v>3</v>
      </c>
      <c r="AO311" s="6">
        <v>3</v>
      </c>
      <c r="AP311" s="6">
        <v>0</v>
      </c>
      <c r="AQ311" s="6">
        <v>82</v>
      </c>
      <c r="AR311" s="6">
        <v>256</v>
      </c>
      <c r="AS311" s="6">
        <v>28.476084538375972</v>
      </c>
      <c r="AT311" s="119">
        <v>0</v>
      </c>
      <c r="AU311" s="119">
        <v>0</v>
      </c>
      <c r="AV311" s="119">
        <v>0</v>
      </c>
      <c r="AW311" s="119">
        <v>0</v>
      </c>
      <c r="AX311" s="119">
        <v>0</v>
      </c>
      <c r="AY311" s="6">
        <v>63.697857948139799</v>
      </c>
      <c r="AZ311" s="6">
        <v>0</v>
      </c>
      <c r="BA311" s="6">
        <v>0</v>
      </c>
      <c r="BB311" s="6">
        <v>21</v>
      </c>
      <c r="BC311" s="6">
        <v>12</v>
      </c>
      <c r="BD311" s="6">
        <v>1.3422818791946309</v>
      </c>
      <c r="BE311" s="6">
        <v>0</v>
      </c>
      <c r="BF311" s="6">
        <v>0</v>
      </c>
      <c r="BG311" s="6">
        <v>3</v>
      </c>
      <c r="BH311" s="6">
        <v>0.39011703511053319</v>
      </c>
      <c r="BI311" s="6">
        <v>3</v>
      </c>
      <c r="BJ311" s="6">
        <v>3.8961038961038961</v>
      </c>
      <c r="BK311" s="6">
        <v>717</v>
      </c>
    </row>
    <row r="312" spans="1:63" x14ac:dyDescent="0.35">
      <c r="A312" s="27">
        <v>306</v>
      </c>
      <c r="C312" s="17" t="s">
        <v>9</v>
      </c>
      <c r="D312" s="15">
        <v>1151</v>
      </c>
      <c r="E312" s="18">
        <v>0</v>
      </c>
      <c r="F312" s="18">
        <v>0</v>
      </c>
      <c r="G312" s="18">
        <v>3</v>
      </c>
      <c r="H312" s="18">
        <v>315</v>
      </c>
      <c r="I312" s="18">
        <v>826</v>
      </c>
      <c r="J312" s="19">
        <v>57.602085143353612</v>
      </c>
      <c r="K312" s="19">
        <v>9</v>
      </c>
      <c r="L312" s="19">
        <v>6.9767441860465116</v>
      </c>
      <c r="M312" s="18">
        <v>0</v>
      </c>
      <c r="N312" s="19">
        <v>0</v>
      </c>
      <c r="O312" s="19">
        <v>50</v>
      </c>
      <c r="P312" s="19">
        <v>94</v>
      </c>
      <c r="Q312" s="19">
        <v>9.5652173913043477</v>
      </c>
      <c r="R312" s="18">
        <v>0</v>
      </c>
      <c r="S312" s="19">
        <v>0</v>
      </c>
      <c r="T312" s="18">
        <v>0</v>
      </c>
      <c r="U312" s="19">
        <v>0</v>
      </c>
      <c r="V312" s="18">
        <v>0</v>
      </c>
      <c r="W312" s="19">
        <v>0</v>
      </c>
      <c r="X312" s="18">
        <v>0</v>
      </c>
      <c r="Y312" s="19">
        <v>0</v>
      </c>
      <c r="Z312" s="19">
        <v>24</v>
      </c>
      <c r="AA312" s="19">
        <v>60</v>
      </c>
      <c r="AB312" s="18">
        <v>12</v>
      </c>
      <c r="AC312" s="19">
        <v>4.6153846153846159</v>
      </c>
      <c r="AD312" s="19">
        <v>77.51937984496125</v>
      </c>
      <c r="AE312" s="19">
        <v>75.401069518716582</v>
      </c>
      <c r="AF312" s="19">
        <v>100</v>
      </c>
      <c r="AG312" s="19">
        <v>77.083333333333343</v>
      </c>
      <c r="AH312" s="19">
        <v>16.086956521739129</v>
      </c>
      <c r="AI312" s="19">
        <v>54.782608695652172</v>
      </c>
      <c r="AJ312" s="3">
        <v>669.44444444444446</v>
      </c>
      <c r="AK312" s="6">
        <v>0</v>
      </c>
      <c r="AL312" s="6">
        <v>427</v>
      </c>
      <c r="AM312" s="6">
        <v>0</v>
      </c>
      <c r="AN312" s="6">
        <v>0</v>
      </c>
      <c r="AO312" s="6">
        <v>495</v>
      </c>
      <c r="AP312" s="6">
        <v>0</v>
      </c>
      <c r="AQ312" s="6">
        <v>187</v>
      </c>
      <c r="AR312" s="6">
        <v>17</v>
      </c>
      <c r="AS312" s="6">
        <v>1.4769765421372718</v>
      </c>
      <c r="AT312" s="119">
        <v>0</v>
      </c>
      <c r="AU312" s="119">
        <v>0</v>
      </c>
      <c r="AV312" s="119">
        <v>0</v>
      </c>
      <c r="AW312" s="119">
        <v>0</v>
      </c>
      <c r="AX312" s="119">
        <v>0</v>
      </c>
      <c r="AY312" s="6">
        <v>17.438423645320196</v>
      </c>
      <c r="AZ312" s="6">
        <v>0</v>
      </c>
      <c r="BA312" s="6">
        <v>0</v>
      </c>
      <c r="BB312" s="6">
        <v>225</v>
      </c>
      <c r="BC312" s="6">
        <v>50</v>
      </c>
      <c r="BD312" s="6">
        <v>4.3744531933508313</v>
      </c>
      <c r="BE312" s="6">
        <v>0</v>
      </c>
      <c r="BF312" s="6">
        <v>0</v>
      </c>
      <c r="BG312" s="6">
        <v>6</v>
      </c>
      <c r="BH312" s="6">
        <v>1.8808777429467085</v>
      </c>
      <c r="BI312" s="6">
        <v>46</v>
      </c>
      <c r="BJ312" s="6">
        <v>5.5961070559610704</v>
      </c>
      <c r="BK312" s="6">
        <v>315</v>
      </c>
    </row>
    <row r="313" spans="1:63" x14ac:dyDescent="0.35">
      <c r="A313" s="27">
        <v>307</v>
      </c>
      <c r="C313" s="17" t="s">
        <v>3</v>
      </c>
      <c r="D313" s="15">
        <v>9</v>
      </c>
      <c r="E313" s="18">
        <v>0</v>
      </c>
      <c r="F313" s="18">
        <v>0</v>
      </c>
      <c r="G313" s="18">
        <v>0</v>
      </c>
      <c r="H313" s="18">
        <v>8</v>
      </c>
      <c r="I313" s="18">
        <v>5</v>
      </c>
      <c r="J313" s="19">
        <v>77.777777777777786</v>
      </c>
      <c r="K313" s="19">
        <v>0</v>
      </c>
      <c r="L313" s="19">
        <v>0</v>
      </c>
      <c r="M313" s="18">
        <v>0</v>
      </c>
      <c r="N313" s="19">
        <v>0</v>
      </c>
      <c r="O313" s="19">
        <v>0</v>
      </c>
      <c r="P313" s="19">
        <v>0</v>
      </c>
      <c r="Q313" s="19">
        <v>25.892857142857146</v>
      </c>
      <c r="R313" s="18">
        <v>0</v>
      </c>
      <c r="S313" s="19">
        <v>0</v>
      </c>
      <c r="T313" s="18">
        <v>0</v>
      </c>
      <c r="U313" s="19">
        <v>0</v>
      </c>
      <c r="V313" s="18">
        <v>0</v>
      </c>
      <c r="W313" s="19">
        <v>0</v>
      </c>
      <c r="X313" s="18">
        <v>0</v>
      </c>
      <c r="Y313" s="19">
        <v>0</v>
      </c>
      <c r="Z313" s="19">
        <v>0</v>
      </c>
      <c r="AA313" s="19">
        <v>0</v>
      </c>
      <c r="AB313" s="18">
        <v>0</v>
      </c>
      <c r="AC313" s="19">
        <v>0</v>
      </c>
      <c r="AD313" s="19">
        <v>100</v>
      </c>
      <c r="AE313" s="19">
        <v>50</v>
      </c>
      <c r="AF313" s="19">
        <v>0</v>
      </c>
      <c r="AG313" s="19">
        <v>50</v>
      </c>
      <c r="AH313" s="19">
        <v>0</v>
      </c>
      <c r="AI313" s="19">
        <v>0</v>
      </c>
      <c r="AJ313" s="3">
        <v>225</v>
      </c>
      <c r="AK313" s="6">
        <v>0</v>
      </c>
      <c r="AL313" s="6">
        <v>9</v>
      </c>
      <c r="AM313" s="6">
        <v>0</v>
      </c>
      <c r="AN313" s="6">
        <v>0</v>
      </c>
      <c r="AO313" s="6">
        <v>0</v>
      </c>
      <c r="AP313" s="6">
        <v>0</v>
      </c>
      <c r="AQ313" s="6">
        <v>4</v>
      </c>
      <c r="AR313" s="6">
        <v>0</v>
      </c>
      <c r="AS313" s="6">
        <v>0</v>
      </c>
      <c r="AT313" s="119">
        <v>0</v>
      </c>
      <c r="AU313" s="119">
        <v>0</v>
      </c>
      <c r="AV313" s="119">
        <v>0</v>
      </c>
      <c r="AW313" s="119">
        <v>0</v>
      </c>
      <c r="AX313" s="119">
        <v>0</v>
      </c>
      <c r="AY313" s="6">
        <v>72.727272727272734</v>
      </c>
      <c r="AZ313" s="6">
        <v>0</v>
      </c>
      <c r="BA313" s="6">
        <v>0</v>
      </c>
      <c r="BB313" s="6">
        <v>0</v>
      </c>
      <c r="BC313" s="6">
        <v>3</v>
      </c>
      <c r="BD313" s="6">
        <v>20</v>
      </c>
      <c r="BE313" s="6">
        <v>0</v>
      </c>
      <c r="BF313" s="6">
        <v>0</v>
      </c>
      <c r="BG313" s="6">
        <v>5</v>
      </c>
      <c r="BH313" s="6">
        <v>45.454545454545453</v>
      </c>
      <c r="BI313" s="6">
        <v>0</v>
      </c>
      <c r="BJ313" s="6">
        <v>0</v>
      </c>
      <c r="BK313" s="6">
        <v>8</v>
      </c>
    </row>
    <row r="314" spans="1:63" x14ac:dyDescent="0.35">
      <c r="A314" s="27">
        <v>308</v>
      </c>
      <c r="C314" s="17" t="s">
        <v>275</v>
      </c>
      <c r="D314" s="15">
        <v>575</v>
      </c>
      <c r="E314" s="18">
        <v>21</v>
      </c>
      <c r="F314" s="18">
        <v>80</v>
      </c>
      <c r="G314" s="18">
        <v>77</v>
      </c>
      <c r="H314" s="18">
        <v>344</v>
      </c>
      <c r="I314" s="18">
        <v>75</v>
      </c>
      <c r="J314" s="19">
        <v>54.086956521739125</v>
      </c>
      <c r="K314" s="19">
        <v>8</v>
      </c>
      <c r="L314" s="19">
        <v>3.2128514056224895</v>
      </c>
      <c r="M314" s="18">
        <v>0</v>
      </c>
      <c r="N314" s="19">
        <v>0</v>
      </c>
      <c r="O314" s="19">
        <v>15</v>
      </c>
      <c r="P314" s="19">
        <v>80</v>
      </c>
      <c r="Q314" s="19">
        <v>16.666666666666664</v>
      </c>
      <c r="R314" s="18">
        <v>0</v>
      </c>
      <c r="S314" s="19">
        <v>0</v>
      </c>
      <c r="T314" s="18">
        <v>0</v>
      </c>
      <c r="U314" s="19">
        <v>0</v>
      </c>
      <c r="V314" s="18">
        <v>0</v>
      </c>
      <c r="W314" s="19">
        <v>0</v>
      </c>
      <c r="X314" s="18">
        <v>0</v>
      </c>
      <c r="Y314" s="19">
        <v>0</v>
      </c>
      <c r="Z314" s="19">
        <v>11.267605633802818</v>
      </c>
      <c r="AA314" s="19">
        <v>84.037558685446015</v>
      </c>
      <c r="AB314" s="18">
        <v>22</v>
      </c>
      <c r="AC314" s="19">
        <v>6.7278287461773694</v>
      </c>
      <c r="AD314" s="19">
        <v>82.051282051282044</v>
      </c>
      <c r="AE314" s="19">
        <v>76.96335078534031</v>
      </c>
      <c r="AF314" s="19">
        <v>80</v>
      </c>
      <c r="AG314" s="19">
        <v>79.87220447284345</v>
      </c>
      <c r="AH314" s="19">
        <v>7.419354838709677</v>
      </c>
      <c r="AI314" s="19">
        <v>70</v>
      </c>
      <c r="AJ314" s="3">
        <v>1147.7272727272727</v>
      </c>
      <c r="AK314" s="6">
        <v>57</v>
      </c>
      <c r="AL314" s="6">
        <v>204</v>
      </c>
      <c r="AM314" s="6">
        <v>42</v>
      </c>
      <c r="AN314" s="6">
        <v>12</v>
      </c>
      <c r="AO314" s="6">
        <v>24</v>
      </c>
      <c r="AP314" s="6">
        <v>3</v>
      </c>
      <c r="AQ314" s="6">
        <v>205</v>
      </c>
      <c r="AR314" s="6">
        <v>78</v>
      </c>
      <c r="AS314" s="6">
        <v>13.565217391304349</v>
      </c>
      <c r="AT314" s="119">
        <v>0</v>
      </c>
      <c r="AU314" s="119">
        <v>0</v>
      </c>
      <c r="AV314" s="119">
        <v>0</v>
      </c>
      <c r="AW314" s="119">
        <v>0</v>
      </c>
      <c r="AX314" s="119">
        <v>0</v>
      </c>
      <c r="AY314" s="6">
        <v>30.088495575221241</v>
      </c>
      <c r="AZ314" s="6">
        <v>0</v>
      </c>
      <c r="BA314" s="6">
        <v>0</v>
      </c>
      <c r="BB314" s="6">
        <v>19</v>
      </c>
      <c r="BC314" s="6">
        <v>7</v>
      </c>
      <c r="BD314" s="6">
        <v>1.2259194395796849</v>
      </c>
      <c r="BE314" s="6">
        <v>0</v>
      </c>
      <c r="BF314" s="6">
        <v>0</v>
      </c>
      <c r="BG314" s="6">
        <v>0</v>
      </c>
      <c r="BH314" s="6">
        <v>0</v>
      </c>
      <c r="BI314" s="6">
        <v>4</v>
      </c>
      <c r="BJ314" s="6">
        <v>5.4054054054054053</v>
      </c>
      <c r="BK314" s="6">
        <v>344</v>
      </c>
    </row>
    <row r="315" spans="1:63" x14ac:dyDescent="0.35">
      <c r="A315" s="27">
        <v>309</v>
      </c>
      <c r="C315" s="17" t="s">
        <v>28</v>
      </c>
      <c r="D315" s="15">
        <v>8</v>
      </c>
      <c r="E315" s="18">
        <v>0</v>
      </c>
      <c r="F315" s="18">
        <v>0</v>
      </c>
      <c r="G315" s="18">
        <v>0</v>
      </c>
      <c r="H315" s="18">
        <v>3</v>
      </c>
      <c r="I315" s="18">
        <v>0</v>
      </c>
      <c r="J315" s="19">
        <v>50</v>
      </c>
      <c r="K315" s="19">
        <v>0</v>
      </c>
      <c r="L315" s="19">
        <v>0</v>
      </c>
      <c r="M315" s="18">
        <v>0</v>
      </c>
      <c r="N315" s="19">
        <v>0</v>
      </c>
      <c r="O315" s="19">
        <v>0</v>
      </c>
      <c r="P315" s="19">
        <v>0</v>
      </c>
      <c r="Q315" s="19">
        <v>12.5</v>
      </c>
      <c r="R315" s="18">
        <v>0</v>
      </c>
      <c r="S315" s="19">
        <v>0</v>
      </c>
      <c r="T315" s="18">
        <v>0</v>
      </c>
      <c r="U315" s="19">
        <v>0</v>
      </c>
      <c r="V315" s="18">
        <v>0</v>
      </c>
      <c r="W315" s="19">
        <v>0</v>
      </c>
      <c r="X315" s="18">
        <v>0</v>
      </c>
      <c r="Y315" s="19">
        <v>0</v>
      </c>
      <c r="Z315" s="19">
        <v>0</v>
      </c>
      <c r="AA315" s="19">
        <v>0</v>
      </c>
      <c r="AB315" s="18">
        <v>0</v>
      </c>
      <c r="AC315" s="19">
        <v>0</v>
      </c>
      <c r="AD315" s="19">
        <v>100</v>
      </c>
      <c r="AE315" s="19">
        <v>0</v>
      </c>
      <c r="AF315" s="19">
        <v>0</v>
      </c>
      <c r="AG315" s="19">
        <v>100</v>
      </c>
      <c r="AH315" s="19">
        <v>0</v>
      </c>
      <c r="AI315" s="19">
        <v>0</v>
      </c>
      <c r="AJ315" s="3">
        <v>1125</v>
      </c>
      <c r="AK315" s="6">
        <v>0</v>
      </c>
      <c r="AL315" s="6">
        <v>0</v>
      </c>
      <c r="AM315" s="6">
        <v>0</v>
      </c>
      <c r="AN315" s="6">
        <v>3</v>
      </c>
      <c r="AO315" s="6">
        <v>0</v>
      </c>
      <c r="AP315" s="6">
        <v>0</v>
      </c>
      <c r="AQ315" s="6">
        <v>5</v>
      </c>
      <c r="AR315" s="6">
        <v>0</v>
      </c>
      <c r="AS315" s="6">
        <v>0</v>
      </c>
      <c r="AT315" s="119">
        <v>0</v>
      </c>
      <c r="AU315" s="119">
        <v>0</v>
      </c>
      <c r="AV315" s="119">
        <v>0</v>
      </c>
      <c r="AW315" s="119">
        <v>0</v>
      </c>
      <c r="AX315" s="119">
        <v>0</v>
      </c>
      <c r="AY315" s="6">
        <v>100</v>
      </c>
      <c r="AZ315" s="6">
        <v>0</v>
      </c>
      <c r="BA315" s="6">
        <v>0</v>
      </c>
      <c r="BB315" s="6">
        <v>0</v>
      </c>
      <c r="BC315" s="6">
        <v>0</v>
      </c>
      <c r="BD315" s="6">
        <v>0</v>
      </c>
      <c r="BE315" s="6">
        <v>0</v>
      </c>
      <c r="BF315" s="6">
        <v>0</v>
      </c>
      <c r="BG315" s="6">
        <v>0</v>
      </c>
      <c r="BH315" s="6">
        <v>0</v>
      </c>
      <c r="BI315" s="6">
        <v>0</v>
      </c>
      <c r="BJ315" s="6">
        <v>0</v>
      </c>
      <c r="BK315" s="6">
        <v>3</v>
      </c>
    </row>
    <row r="316" spans="1:63" x14ac:dyDescent="0.35">
      <c r="A316" s="27">
        <v>310</v>
      </c>
      <c r="C316" s="17" t="s">
        <v>25</v>
      </c>
      <c r="D316" s="15">
        <v>4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9">
        <v>0</v>
      </c>
      <c r="K316" s="19">
        <v>0</v>
      </c>
      <c r="L316" s="19">
        <v>0</v>
      </c>
      <c r="M316" s="18">
        <v>0</v>
      </c>
      <c r="N316" s="19">
        <v>0</v>
      </c>
      <c r="O316" s="19">
        <v>0</v>
      </c>
      <c r="P316" s="19">
        <v>0</v>
      </c>
      <c r="Q316" s="19">
        <v>9.0909090909090917</v>
      </c>
      <c r="R316" s="18">
        <v>0</v>
      </c>
      <c r="S316" s="19">
        <v>0</v>
      </c>
      <c r="T316" s="18">
        <v>0</v>
      </c>
      <c r="U316" s="19">
        <v>0</v>
      </c>
      <c r="V316" s="18">
        <v>0</v>
      </c>
      <c r="W316" s="19">
        <v>0</v>
      </c>
      <c r="X316" s="18">
        <v>0</v>
      </c>
      <c r="Y316" s="19">
        <v>0</v>
      </c>
      <c r="Z316" s="19">
        <v>0</v>
      </c>
      <c r="AA316" s="19">
        <v>0</v>
      </c>
      <c r="AB316" s="18">
        <v>0</v>
      </c>
      <c r="AC316" s="19">
        <v>0</v>
      </c>
      <c r="AD316" s="19">
        <v>0</v>
      </c>
      <c r="AE316" s="19">
        <v>0</v>
      </c>
      <c r="AF316" s="19">
        <v>0</v>
      </c>
      <c r="AG316" s="19">
        <v>0</v>
      </c>
      <c r="AH316" s="19">
        <v>0</v>
      </c>
      <c r="AI316" s="19">
        <v>0</v>
      </c>
      <c r="AJ316" s="3">
        <v>0</v>
      </c>
      <c r="AK316" s="6">
        <v>0</v>
      </c>
      <c r="AL316" s="6">
        <v>4</v>
      </c>
      <c r="AM316" s="6">
        <v>0</v>
      </c>
      <c r="AN316" s="6">
        <v>0</v>
      </c>
      <c r="AO316" s="6">
        <v>0</v>
      </c>
      <c r="AP316" s="6">
        <v>0</v>
      </c>
      <c r="AQ316" s="6">
        <v>0</v>
      </c>
      <c r="AR316" s="6">
        <v>0</v>
      </c>
      <c r="AS316" s="6">
        <v>0</v>
      </c>
      <c r="AT316" s="119">
        <v>0</v>
      </c>
      <c r="AU316" s="119">
        <v>0</v>
      </c>
      <c r="AV316" s="119">
        <v>0</v>
      </c>
      <c r="AW316" s="119">
        <v>0</v>
      </c>
      <c r="AX316" s="119">
        <v>0</v>
      </c>
      <c r="AY316" s="6">
        <v>37.5</v>
      </c>
      <c r="AZ316" s="6">
        <v>0</v>
      </c>
      <c r="BA316" s="6">
        <v>0</v>
      </c>
      <c r="BB316" s="6">
        <v>0</v>
      </c>
      <c r="BC316" s="6">
        <v>0</v>
      </c>
      <c r="BD316" s="6">
        <v>0</v>
      </c>
      <c r="BE316" s="6">
        <v>0</v>
      </c>
      <c r="BF316" s="6">
        <v>0</v>
      </c>
      <c r="BG316" s="6">
        <v>0</v>
      </c>
      <c r="BH316" s="6">
        <v>0</v>
      </c>
      <c r="BI316" s="6">
        <v>0</v>
      </c>
      <c r="BJ316" s="6">
        <v>0</v>
      </c>
      <c r="BK316" s="6">
        <v>0</v>
      </c>
    </row>
    <row r="317" spans="1:63" x14ac:dyDescent="0.35">
      <c r="A317" s="27">
        <v>311</v>
      </c>
      <c r="C317" s="17" t="s">
        <v>11</v>
      </c>
      <c r="D317" s="15">
        <v>1025</v>
      </c>
      <c r="E317" s="18">
        <v>5</v>
      </c>
      <c r="F317" s="18">
        <v>18</v>
      </c>
      <c r="G317" s="18">
        <v>41</v>
      </c>
      <c r="H317" s="18">
        <v>689</v>
      </c>
      <c r="I317" s="18">
        <v>275</v>
      </c>
      <c r="J317" s="19">
        <v>51.024390243902438</v>
      </c>
      <c r="K317" s="19">
        <v>41</v>
      </c>
      <c r="L317" s="19">
        <v>9.6470588235294112</v>
      </c>
      <c r="M317" s="18">
        <v>0</v>
      </c>
      <c r="N317" s="19">
        <v>0</v>
      </c>
      <c r="O317" s="19">
        <v>47</v>
      </c>
      <c r="P317" s="19">
        <v>82.978723404255319</v>
      </c>
      <c r="Q317" s="19">
        <v>40</v>
      </c>
      <c r="R317" s="18">
        <v>0</v>
      </c>
      <c r="S317" s="19">
        <v>0</v>
      </c>
      <c r="T317" s="18">
        <v>4</v>
      </c>
      <c r="U317" s="19">
        <v>21.052631578947366</v>
      </c>
      <c r="V317" s="18">
        <v>0</v>
      </c>
      <c r="W317" s="19">
        <v>0</v>
      </c>
      <c r="X317" s="18">
        <v>4</v>
      </c>
      <c r="Y317" s="19">
        <v>12.903225806451612</v>
      </c>
      <c r="Z317" s="19">
        <v>16.08040201005025</v>
      </c>
      <c r="AA317" s="19">
        <v>75.125628140703512</v>
      </c>
      <c r="AB317" s="18">
        <v>39</v>
      </c>
      <c r="AC317" s="19">
        <v>6.0185185185185182</v>
      </c>
      <c r="AD317" s="19">
        <v>90.119760479041915</v>
      </c>
      <c r="AE317" s="19">
        <v>81.79190751445087</v>
      </c>
      <c r="AF317" s="19">
        <v>79.381443298969074</v>
      </c>
      <c r="AG317" s="19">
        <v>84.905660377358487</v>
      </c>
      <c r="AH317" s="19">
        <v>16.527545909849749</v>
      </c>
      <c r="AI317" s="19">
        <v>56.928213689482462</v>
      </c>
      <c r="AJ317" s="3">
        <v>901.21951219512198</v>
      </c>
      <c r="AK317" s="6">
        <v>322</v>
      </c>
      <c r="AL317" s="6">
        <v>493</v>
      </c>
      <c r="AM317" s="6">
        <v>87</v>
      </c>
      <c r="AN317" s="6">
        <v>17</v>
      </c>
      <c r="AO317" s="6">
        <v>0</v>
      </c>
      <c r="AP317" s="6">
        <v>0</v>
      </c>
      <c r="AQ317" s="6">
        <v>95</v>
      </c>
      <c r="AR317" s="6">
        <v>133</v>
      </c>
      <c r="AS317" s="6">
        <v>12.975609756097562</v>
      </c>
      <c r="AT317" s="119">
        <v>0</v>
      </c>
      <c r="AU317" s="119">
        <v>0</v>
      </c>
      <c r="AV317" s="119">
        <v>0</v>
      </c>
      <c r="AW317" s="119">
        <v>0</v>
      </c>
      <c r="AX317" s="119">
        <v>0</v>
      </c>
      <c r="AY317" s="6">
        <v>100</v>
      </c>
      <c r="AZ317" s="6">
        <v>0</v>
      </c>
      <c r="BA317" s="6">
        <v>0</v>
      </c>
      <c r="BB317" s="6">
        <v>68</v>
      </c>
      <c r="BC317" s="6">
        <v>7</v>
      </c>
      <c r="BD317" s="6">
        <v>0.68829891838741397</v>
      </c>
      <c r="BE317" s="6">
        <v>0</v>
      </c>
      <c r="BF317" s="6">
        <v>0</v>
      </c>
      <c r="BG317" s="6">
        <v>8</v>
      </c>
      <c r="BH317" s="6">
        <v>1.1004126547455295</v>
      </c>
      <c r="BI317" s="6">
        <v>0</v>
      </c>
      <c r="BJ317" s="6">
        <v>0</v>
      </c>
      <c r="BK317" s="6">
        <v>689</v>
      </c>
    </row>
    <row r="318" spans="1:63" x14ac:dyDescent="0.35">
      <c r="A318" s="27">
        <v>312</v>
      </c>
      <c r="C318" s="17" t="s">
        <v>276</v>
      </c>
      <c r="D318" s="15">
        <v>15</v>
      </c>
      <c r="E318" s="18">
        <v>0</v>
      </c>
      <c r="F318" s="18">
        <v>0</v>
      </c>
      <c r="G318" s="18">
        <v>0</v>
      </c>
      <c r="H318" s="18">
        <v>16</v>
      </c>
      <c r="I318" s="18">
        <v>0</v>
      </c>
      <c r="J318" s="19">
        <v>73.333333333333329</v>
      </c>
      <c r="K318" s="19">
        <v>0</v>
      </c>
      <c r="L318" s="19">
        <v>0</v>
      </c>
      <c r="M318" s="18">
        <v>0</v>
      </c>
      <c r="N318" s="19">
        <v>0</v>
      </c>
      <c r="O318" s="19">
        <v>0</v>
      </c>
      <c r="P318" s="19">
        <v>0</v>
      </c>
      <c r="Q318" s="19">
        <v>37.234042553191486</v>
      </c>
      <c r="R318" s="18">
        <v>0</v>
      </c>
      <c r="S318" s="19">
        <v>0</v>
      </c>
      <c r="T318" s="18">
        <v>0</v>
      </c>
      <c r="U318" s="19">
        <v>0</v>
      </c>
      <c r="V318" s="18">
        <v>0</v>
      </c>
      <c r="W318" s="19">
        <v>0</v>
      </c>
      <c r="X318" s="19">
        <v>0</v>
      </c>
      <c r="Y318" s="19">
        <v>0</v>
      </c>
      <c r="Z318" s="19">
        <v>0</v>
      </c>
      <c r="AA318" s="19">
        <v>0</v>
      </c>
      <c r="AB318" s="18">
        <v>0</v>
      </c>
      <c r="AC318" s="19">
        <v>0</v>
      </c>
      <c r="AD318" s="19">
        <v>100</v>
      </c>
      <c r="AE318" s="19">
        <v>100</v>
      </c>
      <c r="AF318" s="19">
        <v>0</v>
      </c>
      <c r="AG318" s="19">
        <v>100</v>
      </c>
      <c r="AH318" s="19">
        <v>17.647058823529413</v>
      </c>
      <c r="AI318" s="19">
        <v>82.35294117647058</v>
      </c>
      <c r="AJ318" s="3">
        <v>1875</v>
      </c>
      <c r="AK318" s="6">
        <v>0</v>
      </c>
      <c r="AL318" s="6">
        <v>16</v>
      </c>
      <c r="AM318" s="6">
        <v>0</v>
      </c>
      <c r="AN318" s="6">
        <v>0</v>
      </c>
      <c r="AO318" s="6">
        <v>0</v>
      </c>
      <c r="AP318" s="6">
        <v>0</v>
      </c>
      <c r="AQ318" s="6">
        <v>3</v>
      </c>
      <c r="AR318" s="6">
        <v>0</v>
      </c>
      <c r="AS318" s="6">
        <v>0</v>
      </c>
      <c r="AT318" s="119">
        <v>0</v>
      </c>
      <c r="AU318" s="119">
        <v>0</v>
      </c>
      <c r="AV318" s="119">
        <v>0</v>
      </c>
      <c r="AW318" s="119">
        <v>0</v>
      </c>
      <c r="AX318" s="119">
        <v>0</v>
      </c>
      <c r="AY318" s="6">
        <v>26.666666666666668</v>
      </c>
      <c r="AZ318" s="6">
        <v>0</v>
      </c>
      <c r="BA318" s="6">
        <v>0</v>
      </c>
      <c r="BB318" s="6">
        <v>0</v>
      </c>
      <c r="BC318" s="6">
        <v>8</v>
      </c>
      <c r="BD318" s="6">
        <v>38.095238095238095</v>
      </c>
      <c r="BE318" s="6">
        <v>0</v>
      </c>
      <c r="BF318" s="6">
        <v>0</v>
      </c>
      <c r="BG318" s="6">
        <v>3</v>
      </c>
      <c r="BH318" s="6">
        <v>25</v>
      </c>
      <c r="BI318" s="6">
        <v>6</v>
      </c>
      <c r="BJ318" s="6">
        <v>100</v>
      </c>
      <c r="BK318" s="6">
        <v>16</v>
      </c>
    </row>
    <row r="319" spans="1:63" x14ac:dyDescent="0.35">
      <c r="A319" s="27">
        <v>313</v>
      </c>
      <c r="C319" s="17" t="s">
        <v>14</v>
      </c>
      <c r="D319" s="15">
        <v>180</v>
      </c>
      <c r="E319" s="18">
        <v>0</v>
      </c>
      <c r="F319" s="18">
        <v>9</v>
      </c>
      <c r="G319" s="18">
        <v>10</v>
      </c>
      <c r="H319" s="18">
        <v>127</v>
      </c>
      <c r="I319" s="18">
        <v>46</v>
      </c>
      <c r="J319" s="19">
        <v>48.888888888888886</v>
      </c>
      <c r="K319" s="19">
        <v>5</v>
      </c>
      <c r="L319" s="19">
        <v>6.8493150684931505</v>
      </c>
      <c r="M319" s="18">
        <v>0</v>
      </c>
      <c r="N319" s="19">
        <v>0</v>
      </c>
      <c r="O319" s="19">
        <v>11</v>
      </c>
      <c r="P319" s="19">
        <v>100</v>
      </c>
      <c r="Q319" s="19">
        <v>25.75</v>
      </c>
      <c r="R319" s="18">
        <v>0</v>
      </c>
      <c r="S319" s="19">
        <v>0</v>
      </c>
      <c r="T319" s="18">
        <v>0</v>
      </c>
      <c r="U319" s="19">
        <v>0</v>
      </c>
      <c r="V319" s="18">
        <v>0</v>
      </c>
      <c r="W319" s="19">
        <v>0</v>
      </c>
      <c r="X319" s="19">
        <v>0</v>
      </c>
      <c r="Y319" s="19">
        <v>0</v>
      </c>
      <c r="Z319" s="19">
        <v>29.850746268656714</v>
      </c>
      <c r="AA319" s="19">
        <v>58.208955223880601</v>
      </c>
      <c r="AB319" s="18">
        <v>7</v>
      </c>
      <c r="AC319" s="19">
        <v>6.481481481481481</v>
      </c>
      <c r="AD319" s="19">
        <v>79.365079365079367</v>
      </c>
      <c r="AE319" s="19">
        <v>75</v>
      </c>
      <c r="AF319" s="19">
        <v>84.210526315789465</v>
      </c>
      <c r="AG319" s="19">
        <v>74.747474747474755</v>
      </c>
      <c r="AH319" s="19">
        <v>21.978021978021978</v>
      </c>
      <c r="AI319" s="19">
        <v>63.73626373626373</v>
      </c>
      <c r="AJ319" s="3">
        <v>777.94117647058829</v>
      </c>
      <c r="AK319" s="6">
        <v>0</v>
      </c>
      <c r="AL319" s="6">
        <v>24</v>
      </c>
      <c r="AM319" s="6">
        <v>0</v>
      </c>
      <c r="AN319" s="6">
        <v>59</v>
      </c>
      <c r="AO319" s="6">
        <v>7</v>
      </c>
      <c r="AP319" s="6">
        <v>0</v>
      </c>
      <c r="AQ319" s="6">
        <v>80</v>
      </c>
      <c r="AR319" s="6">
        <v>30</v>
      </c>
      <c r="AS319" s="6">
        <v>16.666666666666664</v>
      </c>
      <c r="AT319" s="119">
        <v>0</v>
      </c>
      <c r="AU319" s="119">
        <v>0</v>
      </c>
      <c r="AV319" s="119">
        <v>0</v>
      </c>
      <c r="AW319" s="119">
        <v>0</v>
      </c>
      <c r="AX319" s="119">
        <v>0</v>
      </c>
      <c r="AY319" s="6">
        <v>45.454545454545453</v>
      </c>
      <c r="AZ319" s="6">
        <v>0</v>
      </c>
      <c r="BA319" s="6">
        <v>0</v>
      </c>
      <c r="BB319" s="6">
        <v>8</v>
      </c>
      <c r="BC319" s="6">
        <v>16</v>
      </c>
      <c r="BD319" s="6">
        <v>9.1954022988505741</v>
      </c>
      <c r="BE319" s="6">
        <v>0</v>
      </c>
      <c r="BF319" s="6">
        <v>0</v>
      </c>
      <c r="BG319" s="6">
        <v>9</v>
      </c>
      <c r="BH319" s="6">
        <v>6.6176470588235299</v>
      </c>
      <c r="BI319" s="6">
        <v>7</v>
      </c>
      <c r="BJ319" s="6">
        <v>17.5</v>
      </c>
      <c r="BK319" s="6">
        <v>127</v>
      </c>
    </row>
    <row r="320" spans="1:63" x14ac:dyDescent="0.35">
      <c r="A320" s="27">
        <v>314</v>
      </c>
      <c r="C320" s="17" t="s">
        <v>18</v>
      </c>
      <c r="D320" s="15">
        <v>1097</v>
      </c>
      <c r="E320" s="18">
        <v>10</v>
      </c>
      <c r="F320" s="18">
        <v>65</v>
      </c>
      <c r="G320" s="18">
        <v>153</v>
      </c>
      <c r="H320" s="18">
        <v>780</v>
      </c>
      <c r="I320" s="18">
        <v>102</v>
      </c>
      <c r="J320" s="19">
        <v>58.432087511394712</v>
      </c>
      <c r="K320" s="19">
        <v>46</v>
      </c>
      <c r="L320" s="19">
        <v>9.0729783037475347</v>
      </c>
      <c r="M320" s="18">
        <v>4</v>
      </c>
      <c r="N320" s="19">
        <v>4.5977011494252871</v>
      </c>
      <c r="O320" s="19">
        <v>49</v>
      </c>
      <c r="P320" s="19">
        <v>85.714285714285708</v>
      </c>
      <c r="Q320" s="19">
        <v>34.013605442176868</v>
      </c>
      <c r="R320" s="18">
        <v>0</v>
      </c>
      <c r="S320" s="19">
        <v>0</v>
      </c>
      <c r="T320" s="18">
        <v>0</v>
      </c>
      <c r="U320" s="19">
        <v>0</v>
      </c>
      <c r="V320" s="18">
        <v>0</v>
      </c>
      <c r="W320" s="19">
        <v>0</v>
      </c>
      <c r="X320" s="19">
        <v>0</v>
      </c>
      <c r="Y320" s="19">
        <v>0</v>
      </c>
      <c r="Z320" s="19">
        <v>13.725490196078432</v>
      </c>
      <c r="AA320" s="19">
        <v>76.906318082788673</v>
      </c>
      <c r="AB320" s="18">
        <v>41</v>
      </c>
      <c r="AC320" s="19">
        <v>5.639614855570839</v>
      </c>
      <c r="AD320" s="19">
        <v>86.031746031746039</v>
      </c>
      <c r="AE320" s="19">
        <v>73.248407643312092</v>
      </c>
      <c r="AF320" s="19">
        <v>55.357142857142861</v>
      </c>
      <c r="AG320" s="19">
        <v>82.379518072289159</v>
      </c>
      <c r="AH320" s="19">
        <v>16.395864106351553</v>
      </c>
      <c r="AI320" s="19">
        <v>53.766617429837517</v>
      </c>
      <c r="AJ320" s="3">
        <v>798.4375</v>
      </c>
      <c r="AK320" s="6">
        <v>381</v>
      </c>
      <c r="AL320" s="6">
        <v>163</v>
      </c>
      <c r="AM320" s="6">
        <v>0</v>
      </c>
      <c r="AN320" s="6">
        <v>0</v>
      </c>
      <c r="AO320" s="6">
        <v>6</v>
      </c>
      <c r="AP320" s="6">
        <v>0</v>
      </c>
      <c r="AQ320" s="6">
        <v>532</v>
      </c>
      <c r="AR320" s="6">
        <v>264</v>
      </c>
      <c r="AS320" s="6">
        <v>24.06563354603464</v>
      </c>
      <c r="AT320" s="119">
        <v>0</v>
      </c>
      <c r="AU320" s="119">
        <v>0</v>
      </c>
      <c r="AV320" s="119">
        <v>0</v>
      </c>
      <c r="AW320" s="119">
        <v>0</v>
      </c>
      <c r="AX320" s="119">
        <v>0</v>
      </c>
      <c r="AY320" s="6">
        <v>35.078053259871439</v>
      </c>
      <c r="AZ320" s="6">
        <v>4</v>
      </c>
      <c r="BA320" s="6">
        <v>0.86956521739130432</v>
      </c>
      <c r="BB320" s="6">
        <v>6</v>
      </c>
      <c r="BC320" s="6">
        <v>135</v>
      </c>
      <c r="BD320" s="6">
        <v>12.295081967213115</v>
      </c>
      <c r="BE320" s="6">
        <v>5</v>
      </c>
      <c r="BF320" s="6">
        <v>3.2051282051282048</v>
      </c>
      <c r="BG320" s="6">
        <v>83</v>
      </c>
      <c r="BH320" s="6">
        <v>8.8770053475935828</v>
      </c>
      <c r="BI320" s="6">
        <v>47</v>
      </c>
      <c r="BJ320" s="6">
        <v>48.958333333333329</v>
      </c>
      <c r="BK320" s="6">
        <v>780</v>
      </c>
    </row>
    <row r="321" spans="1:63" x14ac:dyDescent="0.35">
      <c r="A321" s="27">
        <v>315</v>
      </c>
      <c r="C321" s="17"/>
      <c r="D321" s="15">
        <v>31331</v>
      </c>
      <c r="E321" s="18">
        <v>594</v>
      </c>
      <c r="F321" s="18">
        <v>2073</v>
      </c>
      <c r="G321" s="18">
        <v>2792</v>
      </c>
      <c r="H321" s="18">
        <v>19791</v>
      </c>
      <c r="I321" s="18">
        <v>6674</v>
      </c>
      <c r="J321" s="19">
        <v>53.359292713287154</v>
      </c>
      <c r="K321" s="19">
        <v>712</v>
      </c>
      <c r="L321" s="19">
        <v>4.8800548320767652</v>
      </c>
      <c r="M321" s="18">
        <v>8</v>
      </c>
      <c r="N321" s="19">
        <v>0.71684587813620071</v>
      </c>
      <c r="O321" s="19">
        <v>1270</v>
      </c>
      <c r="P321" s="19">
        <v>83.228346456692918</v>
      </c>
      <c r="Q321" s="19">
        <v>17.142857142857142</v>
      </c>
      <c r="R321" s="18">
        <v>29</v>
      </c>
      <c r="S321" s="19">
        <v>1.8284993694829759</v>
      </c>
      <c r="T321" s="18">
        <v>40</v>
      </c>
      <c r="U321" s="19">
        <v>5.1085568326947639</v>
      </c>
      <c r="V321" s="18">
        <v>54</v>
      </c>
      <c r="W321" s="19">
        <v>6.7754077791718954</v>
      </c>
      <c r="X321" s="18">
        <v>94</v>
      </c>
      <c r="Y321" s="19">
        <v>5.9531348955034833</v>
      </c>
      <c r="Z321" s="19">
        <v>13.643397524071526</v>
      </c>
      <c r="AA321" s="19">
        <v>78.00034387895461</v>
      </c>
      <c r="AB321" s="18">
        <v>910</v>
      </c>
      <c r="AC321" s="19">
        <v>5.8266103214239982</v>
      </c>
      <c r="AD321" s="19">
        <v>84.054388133498151</v>
      </c>
      <c r="AE321" s="19">
        <v>74.03421930485311</v>
      </c>
      <c r="AF321" s="19">
        <v>72.214542438484926</v>
      </c>
      <c r="AG321" s="19">
        <v>80.894764358802007</v>
      </c>
      <c r="AH321" s="19">
        <v>18.503031570144259</v>
      </c>
      <c r="AI321" s="19">
        <v>54.366157920412576</v>
      </c>
      <c r="AJ321" s="3">
        <v>740.28024911032026</v>
      </c>
      <c r="AK321" s="6">
        <v>1894</v>
      </c>
      <c r="AL321" s="6">
        <v>8616</v>
      </c>
      <c r="AM321" s="6">
        <v>4997</v>
      </c>
      <c r="AN321" s="6">
        <v>711</v>
      </c>
      <c r="AO321" s="6">
        <v>831</v>
      </c>
      <c r="AP321" s="6">
        <v>494</v>
      </c>
      <c r="AQ321" s="6">
        <v>9048</v>
      </c>
      <c r="AR321" s="6">
        <v>5868</v>
      </c>
      <c r="AS321" s="6">
        <v>18.729054291277009</v>
      </c>
      <c r="AT321" s="6">
        <v>0</v>
      </c>
      <c r="AU321" s="6">
        <v>0</v>
      </c>
      <c r="AV321" s="6">
        <v>0</v>
      </c>
      <c r="AW321" s="6">
        <v>0</v>
      </c>
      <c r="AX321" s="6">
        <v>0</v>
      </c>
      <c r="AY321" s="6">
        <v>40.555662743584797</v>
      </c>
      <c r="AZ321" s="6">
        <v>40</v>
      </c>
      <c r="BA321" s="6">
        <v>0.33999150021249469</v>
      </c>
      <c r="BB321" s="6">
        <v>1343</v>
      </c>
      <c r="BC321" s="6">
        <v>3358</v>
      </c>
      <c r="BD321" s="6">
        <v>12.376529559192099</v>
      </c>
      <c r="BE321" s="6">
        <v>105</v>
      </c>
      <c r="BF321" s="6">
        <v>4.5493934142114378</v>
      </c>
      <c r="BG321" s="6">
        <v>1658</v>
      </c>
      <c r="BH321" s="6">
        <v>8.3606474711310579</v>
      </c>
      <c r="BI321" s="6">
        <v>1600</v>
      </c>
      <c r="BJ321" s="6">
        <v>27.486686136402682</v>
      </c>
      <c r="BK321" s="6">
        <v>19791</v>
      </c>
    </row>
    <row r="322" spans="1:63" x14ac:dyDescent="0.35">
      <c r="A322" s="27">
        <v>316</v>
      </c>
      <c r="B322" s="20" t="s">
        <v>40</v>
      </c>
      <c r="C322" s="17" t="s">
        <v>26</v>
      </c>
      <c r="D322" s="15">
        <v>4820</v>
      </c>
      <c r="E322" s="18">
        <v>67</v>
      </c>
      <c r="F322" s="18">
        <v>393</v>
      </c>
      <c r="G322" s="18">
        <v>757</v>
      </c>
      <c r="H322" s="18">
        <v>3532</v>
      </c>
      <c r="I322" s="18">
        <v>142</v>
      </c>
      <c r="J322" s="19">
        <v>38.381742738589217</v>
      </c>
      <c r="K322" s="19">
        <v>133</v>
      </c>
      <c r="L322" s="19">
        <v>4.4917257683215128</v>
      </c>
      <c r="M322" s="18">
        <v>47</v>
      </c>
      <c r="N322" s="19">
        <v>14.19939577039275</v>
      </c>
      <c r="O322" s="19">
        <v>187</v>
      </c>
      <c r="P322" s="19">
        <v>88.770053475935825</v>
      </c>
      <c r="Q322" s="19">
        <v>0</v>
      </c>
      <c r="R322" s="18">
        <v>112</v>
      </c>
      <c r="S322" s="19">
        <v>22.718052738336713</v>
      </c>
      <c r="T322" s="18">
        <v>44</v>
      </c>
      <c r="U322" s="19">
        <v>17.391304347826086</v>
      </c>
      <c r="V322" s="18">
        <v>71</v>
      </c>
      <c r="W322" s="19">
        <v>29.957805907172997</v>
      </c>
      <c r="X322" s="18">
        <v>115</v>
      </c>
      <c r="Y322" s="19">
        <v>23.517382413087933</v>
      </c>
      <c r="Z322" s="19">
        <v>19.585613760750586</v>
      </c>
      <c r="AA322" s="19">
        <v>8.1313526192337768</v>
      </c>
      <c r="AB322" s="18">
        <v>342</v>
      </c>
      <c r="AC322" s="19">
        <v>14.684413911550021</v>
      </c>
      <c r="AD322" s="19">
        <v>67.578297309219238</v>
      </c>
      <c r="AE322" s="19">
        <v>15.583333333333332</v>
      </c>
      <c r="AF322" s="19">
        <v>26.38146167557932</v>
      </c>
      <c r="AG322" s="19">
        <v>54.316672492135623</v>
      </c>
      <c r="AH322" s="19">
        <v>74.358974358974365</v>
      </c>
      <c r="AI322" s="19">
        <v>9.4191522762951347</v>
      </c>
      <c r="AJ322" s="3">
        <v>551.11358574610244</v>
      </c>
      <c r="AK322" s="6">
        <v>0</v>
      </c>
      <c r="AL322" s="6">
        <v>17</v>
      </c>
      <c r="AM322" s="6">
        <v>0</v>
      </c>
      <c r="AN322" s="6">
        <v>4541</v>
      </c>
      <c r="AO322" s="6">
        <v>0</v>
      </c>
      <c r="AP322" s="6">
        <v>6</v>
      </c>
      <c r="AQ322" s="6">
        <v>151</v>
      </c>
      <c r="AR322" s="6">
        <v>1114</v>
      </c>
      <c r="AS322" s="6">
        <v>23.112033195020746</v>
      </c>
      <c r="AT322" s="119">
        <v>0</v>
      </c>
      <c r="AU322" s="119">
        <v>0</v>
      </c>
      <c r="AV322" s="119">
        <v>0</v>
      </c>
      <c r="AW322" s="119">
        <v>0</v>
      </c>
      <c r="AX322" s="119">
        <v>0</v>
      </c>
      <c r="AY322" s="6">
        <v>70.37980055166561</v>
      </c>
      <c r="AZ322" s="6">
        <v>65</v>
      </c>
      <c r="BA322" s="6">
        <v>2.5135344160866202</v>
      </c>
      <c r="BB322" s="6">
        <v>6</v>
      </c>
      <c r="BC322" s="6">
        <v>1596</v>
      </c>
      <c r="BD322" s="6">
        <v>33.298560400584186</v>
      </c>
      <c r="BE322" s="6">
        <v>70</v>
      </c>
      <c r="BF322" s="6">
        <v>9.2961487383798147</v>
      </c>
      <c r="BG322" s="6">
        <v>1395</v>
      </c>
      <c r="BH322" s="6">
        <v>32.754167644987085</v>
      </c>
      <c r="BI322" s="6">
        <v>135</v>
      </c>
      <c r="BJ322" s="6">
        <v>95.070422535211264</v>
      </c>
      <c r="BK322" s="6">
        <v>3532</v>
      </c>
    </row>
    <row r="323" spans="1:63" x14ac:dyDescent="0.35">
      <c r="A323" s="27">
        <v>317</v>
      </c>
      <c r="C323" s="17" t="s">
        <v>22</v>
      </c>
      <c r="D323" s="15">
        <v>541</v>
      </c>
      <c r="E323" s="18">
        <v>8</v>
      </c>
      <c r="F323" s="18">
        <v>46</v>
      </c>
      <c r="G323" s="18">
        <v>42</v>
      </c>
      <c r="H323" s="18">
        <v>435</v>
      </c>
      <c r="I323" s="18">
        <v>16</v>
      </c>
      <c r="J323" s="19">
        <v>46.950092421441774</v>
      </c>
      <c r="K323" s="19">
        <v>16</v>
      </c>
      <c r="L323" s="19">
        <v>4.71976401179941</v>
      </c>
      <c r="M323" s="18">
        <v>5</v>
      </c>
      <c r="N323" s="19">
        <v>33.333333333333329</v>
      </c>
      <c r="O323" s="19">
        <v>9</v>
      </c>
      <c r="P323" s="19">
        <v>100</v>
      </c>
      <c r="Q323" s="19">
        <v>26.804123711340207</v>
      </c>
      <c r="R323" s="18">
        <v>0</v>
      </c>
      <c r="S323" s="19">
        <v>0</v>
      </c>
      <c r="T323" s="18">
        <v>0</v>
      </c>
      <c r="U323" s="19">
        <v>0</v>
      </c>
      <c r="V323" s="18">
        <v>3</v>
      </c>
      <c r="W323" s="19">
        <v>17.647058823529413</v>
      </c>
      <c r="X323" s="18">
        <v>3</v>
      </c>
      <c r="Y323" s="19">
        <v>10</v>
      </c>
      <c r="Z323" s="19">
        <v>14.285714285714285</v>
      </c>
      <c r="AA323" s="19">
        <v>77.460317460317469</v>
      </c>
      <c r="AB323" s="18">
        <v>35</v>
      </c>
      <c r="AC323" s="19">
        <v>9.2592592592592595</v>
      </c>
      <c r="AD323" s="19">
        <v>86.995515695067255</v>
      </c>
      <c r="AE323" s="19">
        <v>60</v>
      </c>
      <c r="AF323" s="19">
        <v>58.208955223880601</v>
      </c>
      <c r="AG323" s="19">
        <v>77.620396600566579</v>
      </c>
      <c r="AH323" s="19">
        <v>18.71345029239766</v>
      </c>
      <c r="AI323" s="19">
        <v>43.274853801169591</v>
      </c>
      <c r="AJ323" s="3">
        <v>663.15789473684208</v>
      </c>
      <c r="AK323" s="6">
        <v>0</v>
      </c>
      <c r="AL323" s="6">
        <v>4</v>
      </c>
      <c r="AM323" s="6">
        <v>33</v>
      </c>
      <c r="AN323" s="6">
        <v>464</v>
      </c>
      <c r="AO323" s="6">
        <v>0</v>
      </c>
      <c r="AP323" s="6">
        <v>0</v>
      </c>
      <c r="AQ323" s="6">
        <v>29</v>
      </c>
      <c r="AR323" s="6">
        <v>106</v>
      </c>
      <c r="AS323" s="6">
        <v>19.593345656192238</v>
      </c>
      <c r="AT323" s="119">
        <v>0</v>
      </c>
      <c r="AU323" s="119">
        <v>0</v>
      </c>
      <c r="AV323" s="119">
        <v>0</v>
      </c>
      <c r="AW323" s="119">
        <v>0</v>
      </c>
      <c r="AX323" s="119">
        <v>0</v>
      </c>
      <c r="AY323" s="6">
        <v>53.544776119402982</v>
      </c>
      <c r="AZ323" s="6">
        <v>4</v>
      </c>
      <c r="BA323" s="6">
        <v>1.25</v>
      </c>
      <c r="BB323" s="6">
        <v>0</v>
      </c>
      <c r="BC323" s="6">
        <v>20</v>
      </c>
      <c r="BD323" s="6">
        <v>3.6968576709796674</v>
      </c>
      <c r="BE323" s="6">
        <v>3</v>
      </c>
      <c r="BF323" s="6">
        <v>6.8181818181818175</v>
      </c>
      <c r="BG323" s="6">
        <v>11</v>
      </c>
      <c r="BH323" s="6">
        <v>2.2964509394572024</v>
      </c>
      <c r="BI323" s="6">
        <v>0</v>
      </c>
      <c r="BJ323" s="6">
        <v>0</v>
      </c>
      <c r="BK323" s="6">
        <v>435</v>
      </c>
    </row>
    <row r="324" spans="1:63" x14ac:dyDescent="0.35">
      <c r="A324" s="27">
        <v>318</v>
      </c>
      <c r="C324" s="17" t="s">
        <v>133</v>
      </c>
      <c r="D324" s="15">
        <v>1474</v>
      </c>
      <c r="E324" s="18">
        <v>0</v>
      </c>
      <c r="F324" s="18">
        <v>7</v>
      </c>
      <c r="G324" s="18">
        <v>40</v>
      </c>
      <c r="H324" s="18">
        <v>1058</v>
      </c>
      <c r="I324" s="18">
        <v>370</v>
      </c>
      <c r="J324" s="19">
        <v>51.696065128900948</v>
      </c>
      <c r="K324" s="19">
        <v>31</v>
      </c>
      <c r="L324" s="19">
        <v>7.192575406032482</v>
      </c>
      <c r="M324" s="18">
        <v>3</v>
      </c>
      <c r="N324" s="19">
        <v>17.647058823529413</v>
      </c>
      <c r="O324" s="19">
        <v>107</v>
      </c>
      <c r="P324" s="19">
        <v>84.112149532710276</v>
      </c>
      <c r="Q324" s="19">
        <v>0</v>
      </c>
      <c r="R324" s="18">
        <v>0</v>
      </c>
      <c r="S324" s="19">
        <v>0</v>
      </c>
      <c r="T324" s="18">
        <v>0</v>
      </c>
      <c r="U324" s="19">
        <v>0</v>
      </c>
      <c r="V324" s="18">
        <v>3</v>
      </c>
      <c r="W324" s="19">
        <v>30</v>
      </c>
      <c r="X324" s="18">
        <v>3</v>
      </c>
      <c r="Y324" s="19">
        <v>12.5</v>
      </c>
      <c r="Z324" s="19">
        <v>33.333333333333329</v>
      </c>
      <c r="AA324" s="19">
        <v>35.384615384615387</v>
      </c>
      <c r="AB324" s="18">
        <v>29</v>
      </c>
      <c r="AC324" s="19">
        <v>4.5741324921135647</v>
      </c>
      <c r="AD324" s="19">
        <v>65.2</v>
      </c>
      <c r="AE324" s="19">
        <v>46.582733812949641</v>
      </c>
      <c r="AF324" s="19">
        <v>38.461538461538467</v>
      </c>
      <c r="AG324" s="19">
        <v>55.705996131528046</v>
      </c>
      <c r="AH324" s="19">
        <v>50</v>
      </c>
      <c r="AI324" s="19">
        <v>26.094276094276093</v>
      </c>
      <c r="AJ324" s="3">
        <v>379.3478260869565</v>
      </c>
      <c r="AK324" s="6">
        <v>0</v>
      </c>
      <c r="AL324" s="6">
        <v>543</v>
      </c>
      <c r="AM324" s="6">
        <v>0</v>
      </c>
      <c r="AN324" s="6">
        <v>643</v>
      </c>
      <c r="AO324" s="6">
        <v>3</v>
      </c>
      <c r="AP324" s="6">
        <v>0</v>
      </c>
      <c r="AQ324" s="6">
        <v>239</v>
      </c>
      <c r="AR324" s="6">
        <v>16</v>
      </c>
      <c r="AS324" s="6">
        <v>1.0854816824966078</v>
      </c>
      <c r="AT324" s="119">
        <v>0</v>
      </c>
      <c r="AU324" s="119">
        <v>0</v>
      </c>
      <c r="AV324" s="119">
        <v>0</v>
      </c>
      <c r="AW324" s="119">
        <v>0</v>
      </c>
      <c r="AX324" s="119">
        <v>0</v>
      </c>
      <c r="AY324" s="6">
        <v>21.199442119944212</v>
      </c>
      <c r="AZ324" s="6">
        <v>5</v>
      </c>
      <c r="BA324" s="6">
        <v>1.2437810945273633</v>
      </c>
      <c r="BB324" s="6">
        <v>79</v>
      </c>
      <c r="BC324" s="6">
        <v>450</v>
      </c>
      <c r="BD324" s="6">
        <v>30.633083730428861</v>
      </c>
      <c r="BE324" s="6">
        <v>0</v>
      </c>
      <c r="BF324" s="6">
        <v>0</v>
      </c>
      <c r="BG324" s="6">
        <v>214</v>
      </c>
      <c r="BH324" s="6">
        <v>19.687212511499542</v>
      </c>
      <c r="BI324" s="6">
        <v>232</v>
      </c>
      <c r="BJ324" s="6">
        <v>64.088397790055254</v>
      </c>
      <c r="BK324" s="6">
        <v>1058</v>
      </c>
    </row>
    <row r="325" spans="1:63" x14ac:dyDescent="0.35">
      <c r="A325" s="27">
        <v>319</v>
      </c>
      <c r="C325" s="17" t="s">
        <v>136</v>
      </c>
      <c r="D325" s="15">
        <v>1227</v>
      </c>
      <c r="E325" s="18">
        <v>3</v>
      </c>
      <c r="F325" s="18">
        <v>25</v>
      </c>
      <c r="G325" s="18">
        <v>76</v>
      </c>
      <c r="H325" s="18">
        <v>1030</v>
      </c>
      <c r="I325" s="18">
        <v>97</v>
      </c>
      <c r="J325" s="19">
        <v>44.987775061124694</v>
      </c>
      <c r="K325" s="19">
        <v>56</v>
      </c>
      <c r="L325" s="19">
        <v>7.887323943661972</v>
      </c>
      <c r="M325" s="18">
        <v>10</v>
      </c>
      <c r="N325" s="19">
        <v>29.411764705882355</v>
      </c>
      <c r="O325" s="19">
        <v>78</v>
      </c>
      <c r="P325" s="19">
        <v>83.333333333333343</v>
      </c>
      <c r="Q325" s="19">
        <v>37.943262411347519</v>
      </c>
      <c r="R325" s="18">
        <v>20</v>
      </c>
      <c r="S325" s="19">
        <v>37.735849056603776</v>
      </c>
      <c r="T325" s="18">
        <v>8</v>
      </c>
      <c r="U325" s="19">
        <v>28.571428571428569</v>
      </c>
      <c r="V325" s="18">
        <v>8</v>
      </c>
      <c r="W325" s="19">
        <v>33.333333333333329</v>
      </c>
      <c r="X325" s="18">
        <v>16</v>
      </c>
      <c r="Y325" s="19">
        <v>34.782608695652172</v>
      </c>
      <c r="Z325" s="19">
        <v>10.990712074303406</v>
      </c>
      <c r="AA325" s="19">
        <v>6.6563467492260067</v>
      </c>
      <c r="AB325" s="18">
        <v>49</v>
      </c>
      <c r="AC325" s="19">
        <v>10.208333333333334</v>
      </c>
      <c r="AD325" s="19">
        <v>51.236749116607768</v>
      </c>
      <c r="AE325" s="19">
        <v>24.830699774266364</v>
      </c>
      <c r="AF325" s="19">
        <v>32.098765432098766</v>
      </c>
      <c r="AG325" s="19">
        <v>40.331491712707184</v>
      </c>
      <c r="AH325" s="19">
        <v>68.717948717948715</v>
      </c>
      <c r="AI325" s="19">
        <v>13.333333333333334</v>
      </c>
      <c r="AJ325" s="3">
        <v>339.25233644859816</v>
      </c>
      <c r="AK325" s="6">
        <v>261</v>
      </c>
      <c r="AL325" s="6">
        <v>66</v>
      </c>
      <c r="AM325" s="6">
        <v>0</v>
      </c>
      <c r="AN325" s="6">
        <v>863</v>
      </c>
      <c r="AO325" s="6">
        <v>0</v>
      </c>
      <c r="AP325" s="6">
        <v>0</v>
      </c>
      <c r="AQ325" s="6">
        <v>27</v>
      </c>
      <c r="AR325" s="6">
        <v>112</v>
      </c>
      <c r="AS325" s="6">
        <v>9.1279543602282001</v>
      </c>
      <c r="AT325" s="119">
        <v>0</v>
      </c>
      <c r="AU325" s="119">
        <v>0</v>
      </c>
      <c r="AV325" s="119">
        <v>0</v>
      </c>
      <c r="AW325" s="119">
        <v>0</v>
      </c>
      <c r="AX325" s="119">
        <v>0</v>
      </c>
      <c r="AY325" s="6">
        <v>76.490066225165563</v>
      </c>
      <c r="AZ325" s="6">
        <v>27</v>
      </c>
      <c r="BA325" s="6">
        <v>4.1474654377880187</v>
      </c>
      <c r="BB325" s="6">
        <v>16</v>
      </c>
      <c r="BC325" s="6">
        <v>684</v>
      </c>
      <c r="BD325" s="6">
        <v>56.203779786359895</v>
      </c>
      <c r="BE325" s="6">
        <v>14</v>
      </c>
      <c r="BF325" s="6">
        <v>18.666666666666668</v>
      </c>
      <c r="BG325" s="6">
        <v>613</v>
      </c>
      <c r="BH325" s="6">
        <v>55.981735159817347</v>
      </c>
      <c r="BI325" s="6">
        <v>68</v>
      </c>
      <c r="BJ325" s="6">
        <v>70.833333333333343</v>
      </c>
      <c r="BK325" s="6">
        <v>1030</v>
      </c>
    </row>
    <row r="326" spans="1:63" x14ac:dyDescent="0.35">
      <c r="A326" s="27">
        <v>320</v>
      </c>
      <c r="C326" s="17" t="s">
        <v>16</v>
      </c>
      <c r="D326" s="15">
        <v>8671</v>
      </c>
      <c r="E326" s="18">
        <v>53</v>
      </c>
      <c r="F326" s="18">
        <v>284</v>
      </c>
      <c r="G326" s="18">
        <v>962</v>
      </c>
      <c r="H326" s="18">
        <v>6191</v>
      </c>
      <c r="I326" s="18">
        <v>1232</v>
      </c>
      <c r="J326" s="19">
        <v>53.650098027909124</v>
      </c>
      <c r="K326" s="19">
        <v>635</v>
      </c>
      <c r="L326" s="19">
        <v>17.260125033976625</v>
      </c>
      <c r="M326" s="18">
        <v>25</v>
      </c>
      <c r="N326" s="19">
        <v>5.6306306306306304</v>
      </c>
      <c r="O326" s="19">
        <v>782</v>
      </c>
      <c r="P326" s="19">
        <v>84.398976982097182</v>
      </c>
      <c r="Q326" s="19">
        <v>29.121725731895225</v>
      </c>
      <c r="R326" s="18">
        <v>83</v>
      </c>
      <c r="S326" s="19">
        <v>13.856427378964941</v>
      </c>
      <c r="T326" s="18">
        <v>26</v>
      </c>
      <c r="U326" s="19">
        <v>8.4415584415584419</v>
      </c>
      <c r="V326" s="18">
        <v>34</v>
      </c>
      <c r="W326" s="19">
        <v>12.099644128113878</v>
      </c>
      <c r="X326" s="19">
        <v>60</v>
      </c>
      <c r="Y326" s="19">
        <v>10.204081632653061</v>
      </c>
      <c r="Z326" s="19">
        <v>16.904024767801857</v>
      </c>
      <c r="AA326" s="19">
        <v>18.575851393188856</v>
      </c>
      <c r="AB326" s="18">
        <v>341</v>
      </c>
      <c r="AC326" s="19">
        <v>7.2261072261072261</v>
      </c>
      <c r="AD326" s="19">
        <v>74.333093006488824</v>
      </c>
      <c r="AE326" s="19">
        <v>55.572380375529981</v>
      </c>
      <c r="AF326" s="19">
        <v>58.561151079136685</v>
      </c>
      <c r="AG326" s="19">
        <v>64.933078393881445</v>
      </c>
      <c r="AH326" s="19">
        <v>64.117091595845139</v>
      </c>
      <c r="AI326" s="19">
        <v>15.604343720491029</v>
      </c>
      <c r="AJ326" s="3">
        <v>476.86813186813185</v>
      </c>
      <c r="AK326" s="6">
        <v>6837</v>
      </c>
      <c r="AL326" s="6">
        <v>372</v>
      </c>
      <c r="AM326" s="6">
        <v>8</v>
      </c>
      <c r="AN326" s="6">
        <v>34</v>
      </c>
      <c r="AO326" s="6">
        <v>0</v>
      </c>
      <c r="AP326" s="6">
        <v>13</v>
      </c>
      <c r="AQ326" s="6">
        <v>1187</v>
      </c>
      <c r="AR326" s="6">
        <v>1416</v>
      </c>
      <c r="AS326" s="6">
        <v>16.330296390266405</v>
      </c>
      <c r="AT326" s="119">
        <v>0</v>
      </c>
      <c r="AU326" s="119">
        <v>0</v>
      </c>
      <c r="AV326" s="119">
        <v>0</v>
      </c>
      <c r="AW326" s="119">
        <v>0</v>
      </c>
      <c r="AX326" s="119">
        <v>0</v>
      </c>
      <c r="AY326" s="6">
        <v>23.658334320578131</v>
      </c>
      <c r="AZ326" s="6">
        <v>29</v>
      </c>
      <c r="BA326" s="6">
        <v>0.88226346212351681</v>
      </c>
      <c r="BB326" s="6">
        <v>69</v>
      </c>
      <c r="BC326" s="6">
        <v>3985</v>
      </c>
      <c r="BD326" s="6">
        <v>46.256529309344167</v>
      </c>
      <c r="BE326" s="6">
        <v>145</v>
      </c>
      <c r="BF326" s="6">
        <v>15.151515151515152</v>
      </c>
      <c r="BG326" s="6">
        <v>2938</v>
      </c>
      <c r="BH326" s="6">
        <v>41.2988473432668</v>
      </c>
      <c r="BI326" s="6">
        <v>1001</v>
      </c>
      <c r="BJ326" s="6">
        <v>81.514657980456036</v>
      </c>
      <c r="BK326" s="6">
        <v>6191</v>
      </c>
    </row>
    <row r="327" spans="1:63" x14ac:dyDescent="0.35">
      <c r="A327" s="27">
        <v>321</v>
      </c>
      <c r="C327" s="17" t="s">
        <v>137</v>
      </c>
      <c r="D327" s="15">
        <v>4887</v>
      </c>
      <c r="E327" s="18">
        <v>20</v>
      </c>
      <c r="F327" s="18">
        <v>144</v>
      </c>
      <c r="G327" s="18">
        <v>316</v>
      </c>
      <c r="H327" s="18">
        <v>3430</v>
      </c>
      <c r="I327" s="18">
        <v>990</v>
      </c>
      <c r="J327" s="19">
        <v>54.737057499488436</v>
      </c>
      <c r="K327" s="19">
        <v>172</v>
      </c>
      <c r="L327" s="19">
        <v>8.5275161130391677</v>
      </c>
      <c r="M327" s="18">
        <v>0</v>
      </c>
      <c r="N327" s="19">
        <v>0</v>
      </c>
      <c r="O327" s="19">
        <v>342</v>
      </c>
      <c r="P327" s="19">
        <v>83.62573099415205</v>
      </c>
      <c r="Q327" s="19">
        <v>17.741935483870968</v>
      </c>
      <c r="R327" s="18">
        <v>7</v>
      </c>
      <c r="S327" s="19">
        <v>3.867403314917127</v>
      </c>
      <c r="T327" s="18">
        <v>13</v>
      </c>
      <c r="U327" s="19">
        <v>14.285714285714285</v>
      </c>
      <c r="V327" s="18">
        <v>4</v>
      </c>
      <c r="W327" s="19">
        <v>4.4943820224719104</v>
      </c>
      <c r="X327" s="18">
        <v>17</v>
      </c>
      <c r="Y327" s="19">
        <v>9.3406593406593412</v>
      </c>
      <c r="Z327" s="19">
        <v>20.981661272923407</v>
      </c>
      <c r="AA327" s="19">
        <v>54.422869471413158</v>
      </c>
      <c r="AB327" s="18">
        <v>209</v>
      </c>
      <c r="AC327" s="19">
        <v>7.974055703929797</v>
      </c>
      <c r="AD327" s="19">
        <v>74.55902306648575</v>
      </c>
      <c r="AE327" s="19">
        <v>61.832460732984295</v>
      </c>
      <c r="AF327" s="19">
        <v>49.774774774774777</v>
      </c>
      <c r="AG327" s="19">
        <v>70.674079221681723</v>
      </c>
      <c r="AH327" s="19">
        <v>37.854077253218883</v>
      </c>
      <c r="AI327" s="19">
        <v>33.519313304721031</v>
      </c>
      <c r="AJ327" s="3">
        <v>457.34870317002878</v>
      </c>
      <c r="AK327" s="6">
        <v>665</v>
      </c>
      <c r="AL327" s="6">
        <v>595</v>
      </c>
      <c r="AM327" s="6">
        <v>3</v>
      </c>
      <c r="AN327" s="6">
        <v>69</v>
      </c>
      <c r="AO327" s="6">
        <v>0</v>
      </c>
      <c r="AP327" s="6">
        <v>16</v>
      </c>
      <c r="AQ327" s="6">
        <v>3414</v>
      </c>
      <c r="AR327" s="6">
        <v>680</v>
      </c>
      <c r="AS327" s="6">
        <v>13.914466953140986</v>
      </c>
      <c r="AT327" s="119">
        <v>0</v>
      </c>
      <c r="AU327" s="119">
        <v>0</v>
      </c>
      <c r="AV327" s="119">
        <v>0</v>
      </c>
      <c r="AW327" s="119">
        <v>0</v>
      </c>
      <c r="AX327" s="119">
        <v>0</v>
      </c>
      <c r="AY327" s="6">
        <v>16.806899453092132</v>
      </c>
      <c r="AZ327" s="6">
        <v>10</v>
      </c>
      <c r="BA327" s="6">
        <v>0.53191489361702127</v>
      </c>
      <c r="BB327" s="6">
        <v>138</v>
      </c>
      <c r="BC327" s="6">
        <v>2232</v>
      </c>
      <c r="BD327" s="6">
        <v>45.869297163995064</v>
      </c>
      <c r="BE327" s="6">
        <v>48</v>
      </c>
      <c r="BF327" s="6">
        <v>15.238095238095239</v>
      </c>
      <c r="BG327" s="6">
        <v>1388</v>
      </c>
      <c r="BH327" s="6">
        <v>37.112299465240639</v>
      </c>
      <c r="BI327" s="6">
        <v>833</v>
      </c>
      <c r="BJ327" s="6">
        <v>84.568527918781726</v>
      </c>
      <c r="BK327" s="6">
        <v>3430</v>
      </c>
    </row>
    <row r="328" spans="1:63" x14ac:dyDescent="0.35">
      <c r="A328" s="27">
        <v>322</v>
      </c>
      <c r="C328" s="17" t="s">
        <v>2</v>
      </c>
      <c r="D328" s="15">
        <v>355</v>
      </c>
      <c r="E328" s="18">
        <v>5</v>
      </c>
      <c r="F328" s="18">
        <v>17</v>
      </c>
      <c r="G328" s="18">
        <v>35</v>
      </c>
      <c r="H328" s="18">
        <v>276</v>
      </c>
      <c r="I328" s="18">
        <v>25</v>
      </c>
      <c r="J328" s="19">
        <v>52.112676056338024</v>
      </c>
      <c r="K328" s="19">
        <v>4</v>
      </c>
      <c r="L328" s="19">
        <v>2.7210884353741496</v>
      </c>
      <c r="M328" s="18">
        <v>5</v>
      </c>
      <c r="N328" s="19">
        <v>27.777777777777779</v>
      </c>
      <c r="O328" s="19">
        <v>34</v>
      </c>
      <c r="P328" s="19">
        <v>85.294117647058826</v>
      </c>
      <c r="Q328" s="19">
        <v>50</v>
      </c>
      <c r="R328" s="18">
        <v>10</v>
      </c>
      <c r="S328" s="19">
        <v>34.482758620689658</v>
      </c>
      <c r="T328" s="18">
        <v>4</v>
      </c>
      <c r="U328" s="19">
        <v>26.666666666666668</v>
      </c>
      <c r="V328" s="18">
        <v>5</v>
      </c>
      <c r="W328" s="19">
        <v>50</v>
      </c>
      <c r="X328" s="18">
        <v>9</v>
      </c>
      <c r="Y328" s="19">
        <v>36</v>
      </c>
      <c r="Z328" s="19">
        <v>23.076923076923077</v>
      </c>
      <c r="AA328" s="19">
        <v>0</v>
      </c>
      <c r="AB328" s="18">
        <v>13</v>
      </c>
      <c r="AC328" s="19">
        <v>6.25</v>
      </c>
      <c r="AD328" s="19">
        <v>76.612903225806448</v>
      </c>
      <c r="AE328" s="19">
        <v>57.04225352112676</v>
      </c>
      <c r="AF328" s="19">
        <v>43.75</v>
      </c>
      <c r="AG328" s="19">
        <v>66.255144032921805</v>
      </c>
      <c r="AH328" s="19">
        <v>78.804347826086953</v>
      </c>
      <c r="AI328" s="19">
        <v>6.5217391304347823</v>
      </c>
      <c r="AJ328" s="3">
        <v>546.32352941176475</v>
      </c>
      <c r="AK328" s="6">
        <v>0</v>
      </c>
      <c r="AL328" s="6">
        <v>295</v>
      </c>
      <c r="AM328" s="6">
        <v>0</v>
      </c>
      <c r="AN328" s="6">
        <v>0</v>
      </c>
      <c r="AO328" s="6">
        <v>0</v>
      </c>
      <c r="AP328" s="6">
        <v>0</v>
      </c>
      <c r="AQ328" s="6">
        <v>34</v>
      </c>
      <c r="AR328" s="6">
        <v>31</v>
      </c>
      <c r="AS328" s="6">
        <v>8.7323943661971821</v>
      </c>
      <c r="AT328" s="119">
        <v>0</v>
      </c>
      <c r="AU328" s="119">
        <v>0</v>
      </c>
      <c r="AV328" s="119">
        <v>0</v>
      </c>
      <c r="AW328" s="119">
        <v>0</v>
      </c>
      <c r="AX328" s="119">
        <v>0</v>
      </c>
      <c r="AY328" s="6">
        <v>89.728096676737152</v>
      </c>
      <c r="AZ328" s="6">
        <v>5</v>
      </c>
      <c r="BA328" s="6">
        <v>3.7313432835820892</v>
      </c>
      <c r="BB328" s="6">
        <v>0</v>
      </c>
      <c r="BC328" s="6">
        <v>31</v>
      </c>
      <c r="BD328" s="6">
        <v>8.9595375722543356</v>
      </c>
      <c r="BE328" s="6">
        <v>3</v>
      </c>
      <c r="BF328" s="6">
        <v>9.0909090909090917</v>
      </c>
      <c r="BG328" s="6">
        <v>21</v>
      </c>
      <c r="BH328" s="6">
        <v>6.9536423841059598</v>
      </c>
      <c r="BI328" s="6">
        <v>0</v>
      </c>
      <c r="BJ328" s="6">
        <v>0</v>
      </c>
      <c r="BK328" s="6">
        <v>276</v>
      </c>
    </row>
    <row r="329" spans="1:63" x14ac:dyDescent="0.35">
      <c r="A329" s="27">
        <v>323</v>
      </c>
      <c r="C329" s="17" t="s">
        <v>6</v>
      </c>
      <c r="D329" s="15">
        <v>721</v>
      </c>
      <c r="E329" s="18">
        <v>0</v>
      </c>
      <c r="F329" s="18">
        <v>0</v>
      </c>
      <c r="G329" s="18">
        <v>3</v>
      </c>
      <c r="H329" s="18">
        <v>346</v>
      </c>
      <c r="I329" s="18">
        <v>372</v>
      </c>
      <c r="J329" s="19">
        <v>50.624133148404994</v>
      </c>
      <c r="K329" s="19">
        <v>11</v>
      </c>
      <c r="L329" s="19">
        <v>9.8214285714285712</v>
      </c>
      <c r="M329" s="18">
        <v>0</v>
      </c>
      <c r="N329" s="19">
        <v>0</v>
      </c>
      <c r="O329" s="19">
        <v>63</v>
      </c>
      <c r="P329" s="19">
        <v>92.063492063492063</v>
      </c>
      <c r="Q329" s="19">
        <v>21.50537634408602</v>
      </c>
      <c r="R329" s="18">
        <v>0</v>
      </c>
      <c r="S329" s="19">
        <v>0</v>
      </c>
      <c r="T329" s="18">
        <v>0</v>
      </c>
      <c r="U329" s="19">
        <v>0</v>
      </c>
      <c r="V329" s="18">
        <v>0</v>
      </c>
      <c r="W329" s="19">
        <v>0</v>
      </c>
      <c r="X329" s="18">
        <v>0</v>
      </c>
      <c r="Y329" s="19">
        <v>0</v>
      </c>
      <c r="Z329" s="19">
        <v>35.779816513761467</v>
      </c>
      <c r="AA329" s="19">
        <v>28.440366972477065</v>
      </c>
      <c r="AB329" s="18">
        <v>10</v>
      </c>
      <c r="AC329" s="19">
        <v>4.5248868778280542</v>
      </c>
      <c r="AD329" s="19">
        <v>70.491803278688522</v>
      </c>
      <c r="AE329" s="19">
        <v>53.459119496855344</v>
      </c>
      <c r="AF329" s="19">
        <v>0</v>
      </c>
      <c r="AG329" s="19">
        <v>61.651917404129797</v>
      </c>
      <c r="AH329" s="19">
        <v>60.5</v>
      </c>
      <c r="AI329" s="19">
        <v>18</v>
      </c>
      <c r="AJ329" s="3">
        <v>291.66666666666663</v>
      </c>
      <c r="AK329" s="6">
        <v>3</v>
      </c>
      <c r="AL329" s="6">
        <v>639</v>
      </c>
      <c r="AM329" s="6">
        <v>0</v>
      </c>
      <c r="AN329" s="6">
        <v>9</v>
      </c>
      <c r="AO329" s="6">
        <v>0</v>
      </c>
      <c r="AP329" s="6">
        <v>0</v>
      </c>
      <c r="AQ329" s="6">
        <v>61</v>
      </c>
      <c r="AR329" s="6">
        <v>0</v>
      </c>
      <c r="AS329" s="6">
        <v>0</v>
      </c>
      <c r="AT329" s="119">
        <v>0</v>
      </c>
      <c r="AU329" s="119">
        <v>0</v>
      </c>
      <c r="AV329" s="119">
        <v>0</v>
      </c>
      <c r="AW329" s="119">
        <v>0</v>
      </c>
      <c r="AX329" s="119">
        <v>0</v>
      </c>
      <c r="AY329" s="6">
        <v>14.798206278026907</v>
      </c>
      <c r="AZ329" s="6">
        <v>0</v>
      </c>
      <c r="BA329" s="6">
        <v>0</v>
      </c>
      <c r="BB329" s="6">
        <v>87</v>
      </c>
      <c r="BC329" s="6">
        <v>226</v>
      </c>
      <c r="BD329" s="6">
        <v>31.608391608391607</v>
      </c>
      <c r="BE329" s="6">
        <v>0</v>
      </c>
      <c r="BF329" s="6">
        <v>0</v>
      </c>
      <c r="BG329" s="6">
        <v>77</v>
      </c>
      <c r="BH329" s="6">
        <v>22.190201729106629</v>
      </c>
      <c r="BI329" s="6">
        <v>151</v>
      </c>
      <c r="BJ329" s="6">
        <v>41.032608695652172</v>
      </c>
      <c r="BK329" s="6">
        <v>346</v>
      </c>
    </row>
    <row r="330" spans="1:63" x14ac:dyDescent="0.35">
      <c r="A330" s="27">
        <v>324</v>
      </c>
      <c r="C330" s="17" t="s">
        <v>10</v>
      </c>
      <c r="D330" s="15">
        <v>348</v>
      </c>
      <c r="E330" s="18">
        <v>0</v>
      </c>
      <c r="F330" s="18">
        <v>14</v>
      </c>
      <c r="G330" s="18">
        <v>44</v>
      </c>
      <c r="H330" s="18">
        <v>122</v>
      </c>
      <c r="I330" s="18">
        <v>166</v>
      </c>
      <c r="J330" s="19">
        <v>51.436781609195407</v>
      </c>
      <c r="K330" s="19">
        <v>7</v>
      </c>
      <c r="L330" s="19">
        <v>12.280701754385964</v>
      </c>
      <c r="M330" s="18">
        <v>0</v>
      </c>
      <c r="N330" s="19">
        <v>0</v>
      </c>
      <c r="O330" s="19">
        <v>24</v>
      </c>
      <c r="P330" s="19">
        <v>70.833333333333343</v>
      </c>
      <c r="Q330" s="19">
        <v>44.298245614035089</v>
      </c>
      <c r="R330" s="18">
        <v>0</v>
      </c>
      <c r="S330" s="19">
        <v>0</v>
      </c>
      <c r="T330" s="18">
        <v>5</v>
      </c>
      <c r="U330" s="19">
        <v>50</v>
      </c>
      <c r="V330" s="18">
        <v>0</v>
      </c>
      <c r="W330" s="19">
        <v>0</v>
      </c>
      <c r="X330" s="18">
        <v>5</v>
      </c>
      <c r="Y330" s="19">
        <v>38.461538461538467</v>
      </c>
      <c r="Z330" s="19">
        <v>20</v>
      </c>
      <c r="AA330" s="19">
        <v>74</v>
      </c>
      <c r="AB330" s="18">
        <v>14</v>
      </c>
      <c r="AC330" s="19">
        <v>12.844036697247708</v>
      </c>
      <c r="AD330" s="19">
        <v>66.666666666666657</v>
      </c>
      <c r="AE330" s="19">
        <v>55.737704918032783</v>
      </c>
      <c r="AF330" s="19">
        <v>38.461538461538467</v>
      </c>
      <c r="AG330" s="19">
        <v>60.169491525423723</v>
      </c>
      <c r="AH330" s="19">
        <v>42.391304347826086</v>
      </c>
      <c r="AI330" s="19">
        <v>21.739130434782609</v>
      </c>
      <c r="AJ330" s="3">
        <v>304.6511627906977</v>
      </c>
      <c r="AK330" s="6">
        <v>3</v>
      </c>
      <c r="AL330" s="6">
        <v>248</v>
      </c>
      <c r="AM330" s="6">
        <v>0</v>
      </c>
      <c r="AN330" s="6">
        <v>83</v>
      </c>
      <c r="AO330" s="6">
        <v>3</v>
      </c>
      <c r="AP330" s="6">
        <v>0</v>
      </c>
      <c r="AQ330" s="6">
        <v>8</v>
      </c>
      <c r="AR330" s="6">
        <v>16</v>
      </c>
      <c r="AS330" s="6">
        <v>4.5977011494252871</v>
      </c>
      <c r="AT330" s="119">
        <v>0</v>
      </c>
      <c r="AU330" s="119">
        <v>0</v>
      </c>
      <c r="AV330" s="119">
        <v>0</v>
      </c>
      <c r="AW330" s="119">
        <v>0</v>
      </c>
      <c r="AX330" s="119">
        <v>0</v>
      </c>
      <c r="AY330" s="6">
        <v>45.569620253164558</v>
      </c>
      <c r="AZ330" s="6">
        <v>0</v>
      </c>
      <c r="BA330" s="6">
        <v>0</v>
      </c>
      <c r="BB330" s="6">
        <v>41</v>
      </c>
      <c r="BC330" s="6">
        <v>46</v>
      </c>
      <c r="BD330" s="6">
        <v>13.333333333333334</v>
      </c>
      <c r="BE330" s="6">
        <v>0</v>
      </c>
      <c r="BF330" s="6">
        <v>0</v>
      </c>
      <c r="BG330" s="6">
        <v>16</v>
      </c>
      <c r="BH330" s="6">
        <v>9.8765432098765427</v>
      </c>
      <c r="BI330" s="6">
        <v>26</v>
      </c>
      <c r="BJ330" s="6">
        <v>16.25</v>
      </c>
      <c r="BK330" s="6">
        <v>122</v>
      </c>
    </row>
    <row r="331" spans="1:63" x14ac:dyDescent="0.35">
      <c r="A331" s="27">
        <v>325</v>
      </c>
      <c r="C331" s="17" t="s">
        <v>272</v>
      </c>
      <c r="D331" s="15">
        <v>453</v>
      </c>
      <c r="E331" s="18">
        <v>0</v>
      </c>
      <c r="F331" s="18">
        <v>28</v>
      </c>
      <c r="G331" s="18">
        <v>58</v>
      </c>
      <c r="H331" s="18">
        <v>339</v>
      </c>
      <c r="I331" s="18">
        <v>27</v>
      </c>
      <c r="J331" s="19">
        <v>49.448123620309055</v>
      </c>
      <c r="K331" s="19">
        <v>27</v>
      </c>
      <c r="L331" s="19">
        <v>12.385321100917432</v>
      </c>
      <c r="M331" s="18">
        <v>5</v>
      </c>
      <c r="N331" s="19">
        <v>16.666666666666664</v>
      </c>
      <c r="O331" s="19">
        <v>41</v>
      </c>
      <c r="P331" s="19">
        <v>92.682926829268297</v>
      </c>
      <c r="Q331" s="19">
        <v>31.03448275862069</v>
      </c>
      <c r="R331" s="18">
        <v>4</v>
      </c>
      <c r="S331" s="19">
        <v>10.526315789473683</v>
      </c>
      <c r="T331" s="18">
        <v>0</v>
      </c>
      <c r="U331" s="19">
        <v>0</v>
      </c>
      <c r="V331" s="18">
        <v>4</v>
      </c>
      <c r="W331" s="19">
        <v>17.391304347826086</v>
      </c>
      <c r="X331" s="18">
        <v>4</v>
      </c>
      <c r="Y331" s="19">
        <v>10.526315789473683</v>
      </c>
      <c r="Z331" s="19">
        <v>45.454545454545453</v>
      </c>
      <c r="AA331" s="19">
        <v>21.022727272727273</v>
      </c>
      <c r="AB331" s="18">
        <v>33</v>
      </c>
      <c r="AC331" s="19">
        <v>11.498257839721255</v>
      </c>
      <c r="AD331" s="19">
        <v>78.10650887573965</v>
      </c>
      <c r="AE331" s="19">
        <v>51.829268292682926</v>
      </c>
      <c r="AF331" s="19">
        <v>52.173913043478258</v>
      </c>
      <c r="AG331" s="19">
        <v>66.548042704626326</v>
      </c>
      <c r="AH331" s="19">
        <v>33.760683760683762</v>
      </c>
      <c r="AI331" s="19">
        <v>15.384615384615385</v>
      </c>
      <c r="AJ331" s="3">
        <v>493.02325581395348</v>
      </c>
      <c r="AK331" s="6">
        <v>0</v>
      </c>
      <c r="AL331" s="6">
        <v>266</v>
      </c>
      <c r="AM331" s="6">
        <v>0</v>
      </c>
      <c r="AN331" s="6">
        <v>161</v>
      </c>
      <c r="AO331" s="6">
        <v>0</v>
      </c>
      <c r="AP331" s="6">
        <v>0</v>
      </c>
      <c r="AQ331" s="6">
        <v>8</v>
      </c>
      <c r="AR331" s="6">
        <v>81</v>
      </c>
      <c r="AS331" s="6">
        <v>17.880794701986755</v>
      </c>
      <c r="AT331" s="119">
        <v>0</v>
      </c>
      <c r="AU331" s="119">
        <v>0</v>
      </c>
      <c r="AV331" s="119">
        <v>0</v>
      </c>
      <c r="AW331" s="119">
        <v>0</v>
      </c>
      <c r="AX331" s="119">
        <v>0</v>
      </c>
      <c r="AY331" s="6">
        <v>74.886877828054295</v>
      </c>
      <c r="AZ331" s="6">
        <v>0</v>
      </c>
      <c r="BA331" s="6">
        <v>0</v>
      </c>
      <c r="BB331" s="6">
        <v>6</v>
      </c>
      <c r="BC331" s="6">
        <v>48</v>
      </c>
      <c r="BD331" s="6">
        <v>10.643015521064301</v>
      </c>
      <c r="BE331" s="6">
        <v>0</v>
      </c>
      <c r="BF331" s="6">
        <v>0</v>
      </c>
      <c r="BG331" s="6">
        <v>40</v>
      </c>
      <c r="BH331" s="6">
        <v>10.1010101010101</v>
      </c>
      <c r="BI331" s="6">
        <v>6</v>
      </c>
      <c r="BJ331" s="6">
        <v>27.27272727272727</v>
      </c>
      <c r="BK331" s="6">
        <v>339</v>
      </c>
    </row>
    <row r="332" spans="1:63" x14ac:dyDescent="0.35">
      <c r="A332" s="27">
        <v>326</v>
      </c>
      <c r="C332" s="17" t="s">
        <v>1</v>
      </c>
      <c r="D332" s="15">
        <v>587</v>
      </c>
      <c r="E332" s="18">
        <v>4</v>
      </c>
      <c r="F332" s="18">
        <v>11</v>
      </c>
      <c r="G332" s="18">
        <v>31</v>
      </c>
      <c r="H332" s="18">
        <v>448</v>
      </c>
      <c r="I332" s="18">
        <v>99</v>
      </c>
      <c r="J332" s="19">
        <v>54.514480408858603</v>
      </c>
      <c r="K332" s="19">
        <v>24</v>
      </c>
      <c r="L332" s="19">
        <v>11.940298507462686</v>
      </c>
      <c r="M332" s="18">
        <v>0</v>
      </c>
      <c r="N332" s="19">
        <v>0</v>
      </c>
      <c r="O332" s="19">
        <v>55</v>
      </c>
      <c r="P332" s="19">
        <v>74.545454545454547</v>
      </c>
      <c r="Q332" s="19">
        <v>0</v>
      </c>
      <c r="R332" s="18">
        <v>0</v>
      </c>
      <c r="S332" s="19">
        <v>0</v>
      </c>
      <c r="T332" s="18">
        <v>0</v>
      </c>
      <c r="U332" s="19">
        <v>0</v>
      </c>
      <c r="V332" s="18">
        <v>0</v>
      </c>
      <c r="W332" s="19">
        <v>0</v>
      </c>
      <c r="X332" s="18">
        <v>0</v>
      </c>
      <c r="Y332" s="19">
        <v>0</v>
      </c>
      <c r="Z332" s="19">
        <v>35.263157894736842</v>
      </c>
      <c r="AA332" s="19">
        <v>31.05263157894737</v>
      </c>
      <c r="AB332" s="18">
        <v>15</v>
      </c>
      <c r="AC332" s="19">
        <v>4.2016806722689077</v>
      </c>
      <c r="AD332" s="19">
        <v>78.606965174129357</v>
      </c>
      <c r="AE332" s="19">
        <v>65.289256198347118</v>
      </c>
      <c r="AF332" s="19">
        <v>79.310344827586206</v>
      </c>
      <c r="AG332" s="19">
        <v>72.371638141809285</v>
      </c>
      <c r="AH332" s="19">
        <v>36.391437308868504</v>
      </c>
      <c r="AI332" s="19">
        <v>27.828746177370029</v>
      </c>
      <c r="AJ332" s="3">
        <v>617.43421052631584</v>
      </c>
      <c r="AK332" s="6">
        <v>0</v>
      </c>
      <c r="AL332" s="6">
        <v>140</v>
      </c>
      <c r="AM332" s="6">
        <v>272</v>
      </c>
      <c r="AN332" s="6">
        <v>128</v>
      </c>
      <c r="AO332" s="6">
        <v>0</v>
      </c>
      <c r="AP332" s="6">
        <v>3</v>
      </c>
      <c r="AQ332" s="6">
        <v>35</v>
      </c>
      <c r="AR332" s="6">
        <v>45</v>
      </c>
      <c r="AS332" s="6">
        <v>7.6660988074957412</v>
      </c>
      <c r="AT332" s="119">
        <v>0</v>
      </c>
      <c r="AU332" s="119">
        <v>0</v>
      </c>
      <c r="AV332" s="119">
        <v>0</v>
      </c>
      <c r="AW332" s="119">
        <v>0</v>
      </c>
      <c r="AX332" s="119">
        <v>0</v>
      </c>
      <c r="AY332" s="6">
        <v>35.387323943661968</v>
      </c>
      <c r="AZ332" s="6">
        <v>3</v>
      </c>
      <c r="BA332" s="6">
        <v>1.5789473684210527</v>
      </c>
      <c r="BB332" s="6">
        <v>15</v>
      </c>
      <c r="BC332" s="6">
        <v>27</v>
      </c>
      <c r="BD332" s="6">
        <v>4.5840407470288627</v>
      </c>
      <c r="BE332" s="6">
        <v>0</v>
      </c>
      <c r="BF332" s="6">
        <v>0</v>
      </c>
      <c r="BG332" s="6">
        <v>6</v>
      </c>
      <c r="BH332" s="6">
        <v>1.2448132780082988</v>
      </c>
      <c r="BI332" s="6">
        <v>24</v>
      </c>
      <c r="BJ332" s="6">
        <v>23.52941176470588</v>
      </c>
      <c r="BK332" s="6">
        <v>448</v>
      </c>
    </row>
    <row r="333" spans="1:63" x14ac:dyDescent="0.35">
      <c r="A333" s="27">
        <v>327</v>
      </c>
      <c r="C333" s="17" t="s">
        <v>7</v>
      </c>
      <c r="D333" s="15">
        <v>1780</v>
      </c>
      <c r="E333" s="18">
        <v>3</v>
      </c>
      <c r="F333" s="18">
        <v>25</v>
      </c>
      <c r="G333" s="18">
        <v>55</v>
      </c>
      <c r="H333" s="18">
        <v>473</v>
      </c>
      <c r="I333" s="18">
        <v>1222</v>
      </c>
      <c r="J333" s="19">
        <v>53.202247191011232</v>
      </c>
      <c r="K333" s="19">
        <v>8</v>
      </c>
      <c r="L333" s="19">
        <v>7.0175438596491224</v>
      </c>
      <c r="M333" s="18">
        <v>0</v>
      </c>
      <c r="N333" s="19">
        <v>0</v>
      </c>
      <c r="O333" s="19">
        <v>148</v>
      </c>
      <c r="P333" s="19">
        <v>82.432432432432435</v>
      </c>
      <c r="Q333" s="19">
        <v>30</v>
      </c>
      <c r="R333" s="18">
        <v>3</v>
      </c>
      <c r="S333" s="19">
        <v>9.0909090909090917</v>
      </c>
      <c r="T333" s="18">
        <v>0</v>
      </c>
      <c r="U333" s="19">
        <v>0</v>
      </c>
      <c r="V333" s="18">
        <v>3</v>
      </c>
      <c r="W333" s="19">
        <v>20</v>
      </c>
      <c r="X333" s="18">
        <v>3</v>
      </c>
      <c r="Y333" s="19">
        <v>9.0909090909090917</v>
      </c>
      <c r="Z333" s="19">
        <v>39.42307692307692</v>
      </c>
      <c r="AA333" s="19">
        <v>27.884615384615387</v>
      </c>
      <c r="AB333" s="18">
        <v>24</v>
      </c>
      <c r="AC333" s="19">
        <v>6.9767441860465116</v>
      </c>
      <c r="AD333" s="19">
        <v>69.198312236286924</v>
      </c>
      <c r="AE333" s="19">
        <v>53.478260869565219</v>
      </c>
      <c r="AF333" s="19">
        <v>60</v>
      </c>
      <c r="AG333" s="19">
        <v>62.268518518518526</v>
      </c>
      <c r="AH333" s="19">
        <v>50.160771704180064</v>
      </c>
      <c r="AI333" s="19">
        <v>18.006430868167204</v>
      </c>
      <c r="AJ333" s="3">
        <v>190.84821428571428</v>
      </c>
      <c r="AK333" s="6">
        <v>0</v>
      </c>
      <c r="AL333" s="6">
        <v>1635</v>
      </c>
      <c r="AM333" s="6">
        <v>0</v>
      </c>
      <c r="AN333" s="6">
        <v>61</v>
      </c>
      <c r="AO333" s="6">
        <v>0</v>
      </c>
      <c r="AP333" s="6">
        <v>3</v>
      </c>
      <c r="AQ333" s="6">
        <v>55</v>
      </c>
      <c r="AR333" s="6">
        <v>31</v>
      </c>
      <c r="AS333" s="6">
        <v>1.741573033707865</v>
      </c>
      <c r="AT333" s="119">
        <v>0</v>
      </c>
      <c r="AU333" s="119">
        <v>0</v>
      </c>
      <c r="AV333" s="119">
        <v>0</v>
      </c>
      <c r="AW333" s="119">
        <v>0</v>
      </c>
      <c r="AX333" s="119">
        <v>0</v>
      </c>
      <c r="AY333" s="6">
        <v>15.948021264028354</v>
      </c>
      <c r="AZ333" s="6">
        <v>0</v>
      </c>
      <c r="BA333" s="6">
        <v>0</v>
      </c>
      <c r="BB333" s="6">
        <v>211</v>
      </c>
      <c r="BC333" s="6">
        <v>642</v>
      </c>
      <c r="BD333" s="6">
        <v>36.49801023308698</v>
      </c>
      <c r="BE333" s="6">
        <v>5</v>
      </c>
      <c r="BF333" s="6">
        <v>8.1967213114754092</v>
      </c>
      <c r="BG333" s="6">
        <v>71</v>
      </c>
      <c r="BH333" s="6">
        <v>13.271028037383179</v>
      </c>
      <c r="BI333" s="6">
        <v>576</v>
      </c>
      <c r="BJ333" s="6">
        <v>47.880299251870326</v>
      </c>
      <c r="BK333" s="6">
        <v>473</v>
      </c>
    </row>
    <row r="334" spans="1:63" x14ac:dyDescent="0.35">
      <c r="A334" s="27">
        <v>328</v>
      </c>
      <c r="C334" s="17" t="s">
        <v>273</v>
      </c>
      <c r="D334" s="15">
        <v>467</v>
      </c>
      <c r="E334" s="18">
        <v>8</v>
      </c>
      <c r="F334" s="18">
        <v>13</v>
      </c>
      <c r="G334" s="18">
        <v>25</v>
      </c>
      <c r="H334" s="18">
        <v>376</v>
      </c>
      <c r="I334" s="18">
        <v>50</v>
      </c>
      <c r="J334" s="19">
        <v>51.391862955032117</v>
      </c>
      <c r="K334" s="19">
        <v>17</v>
      </c>
      <c r="L334" s="19">
        <v>6.3432835820895521</v>
      </c>
      <c r="M334" s="18">
        <v>0</v>
      </c>
      <c r="N334" s="19">
        <v>0</v>
      </c>
      <c r="O334" s="19">
        <v>17</v>
      </c>
      <c r="P334" s="19">
        <v>58.82352941176471</v>
      </c>
      <c r="Q334" s="19">
        <v>18</v>
      </c>
      <c r="R334" s="18">
        <v>0</v>
      </c>
      <c r="S334" s="19">
        <v>0</v>
      </c>
      <c r="T334" s="18">
        <v>0</v>
      </c>
      <c r="U334" s="19">
        <v>0</v>
      </c>
      <c r="V334" s="18">
        <v>0</v>
      </c>
      <c r="W334" s="19">
        <v>0</v>
      </c>
      <c r="X334" s="18">
        <v>0</v>
      </c>
      <c r="Y334" s="19">
        <v>0</v>
      </c>
      <c r="Z334" s="19">
        <v>23.109243697478991</v>
      </c>
      <c r="AA334" s="19">
        <v>60.924369747899156</v>
      </c>
      <c r="AB334" s="18">
        <v>21</v>
      </c>
      <c r="AC334" s="19">
        <v>6.7524115755627019</v>
      </c>
      <c r="AD334" s="19">
        <v>77.58620689655173</v>
      </c>
      <c r="AE334" s="19">
        <v>71.794871794871796</v>
      </c>
      <c r="AF334" s="19">
        <v>70.967741935483872</v>
      </c>
      <c r="AG334" s="19">
        <v>74.328358208955223</v>
      </c>
      <c r="AH334" s="19">
        <v>23.404255319148938</v>
      </c>
      <c r="AI334" s="19">
        <v>42.553191489361701</v>
      </c>
      <c r="AJ334" s="3">
        <v>690.17857142857144</v>
      </c>
      <c r="AK334" s="6">
        <v>72</v>
      </c>
      <c r="AL334" s="6">
        <v>102</v>
      </c>
      <c r="AM334" s="6">
        <v>0</v>
      </c>
      <c r="AN334" s="6">
        <v>0</v>
      </c>
      <c r="AO334" s="6">
        <v>0</v>
      </c>
      <c r="AP334" s="6">
        <v>0</v>
      </c>
      <c r="AQ334" s="6">
        <v>286</v>
      </c>
      <c r="AR334" s="6">
        <v>47</v>
      </c>
      <c r="AS334" s="6">
        <v>10.06423982869379</v>
      </c>
      <c r="AT334" s="119">
        <v>0</v>
      </c>
      <c r="AU334" s="119">
        <v>0</v>
      </c>
      <c r="AV334" s="119">
        <v>0</v>
      </c>
      <c r="AW334" s="119">
        <v>0</v>
      </c>
      <c r="AX334" s="119">
        <v>0</v>
      </c>
      <c r="AY334" s="6">
        <v>20.042643923240938</v>
      </c>
      <c r="AZ334" s="6">
        <v>0</v>
      </c>
      <c r="BA334" s="6">
        <v>0</v>
      </c>
      <c r="BB334" s="6">
        <v>7</v>
      </c>
      <c r="BC334" s="6">
        <v>72</v>
      </c>
      <c r="BD334" s="6">
        <v>15.450643776824036</v>
      </c>
      <c r="BE334" s="6">
        <v>0</v>
      </c>
      <c r="BF334" s="6">
        <v>0</v>
      </c>
      <c r="BG334" s="6">
        <v>50</v>
      </c>
      <c r="BH334" s="6">
        <v>12.437810945273633</v>
      </c>
      <c r="BI334" s="6">
        <v>19</v>
      </c>
      <c r="BJ334" s="6">
        <v>37.254901960784316</v>
      </c>
      <c r="BK334" s="6">
        <v>376</v>
      </c>
    </row>
    <row r="335" spans="1:63" x14ac:dyDescent="0.35">
      <c r="A335" s="27">
        <v>329</v>
      </c>
      <c r="C335" s="17" t="s">
        <v>23</v>
      </c>
      <c r="D335" s="15">
        <v>11898</v>
      </c>
      <c r="E335" s="18">
        <v>163</v>
      </c>
      <c r="F335" s="18">
        <v>519</v>
      </c>
      <c r="G335" s="18">
        <v>1831</v>
      </c>
      <c r="H335" s="18">
        <v>8589</v>
      </c>
      <c r="I335" s="18">
        <v>955</v>
      </c>
      <c r="J335" s="19">
        <v>44.839468818288786</v>
      </c>
      <c r="K335" s="19">
        <v>341</v>
      </c>
      <c r="L335" s="19">
        <v>4.437792816241541</v>
      </c>
      <c r="M335" s="18">
        <v>21</v>
      </c>
      <c r="N335" s="19">
        <v>3.0172413793103448</v>
      </c>
      <c r="O335" s="19">
        <v>254</v>
      </c>
      <c r="P335" s="19">
        <v>79.527559055118118</v>
      </c>
      <c r="Q335" s="19">
        <v>22.1505376344086</v>
      </c>
      <c r="R335" s="18">
        <v>26</v>
      </c>
      <c r="S335" s="19">
        <v>1.772324471710975</v>
      </c>
      <c r="T335" s="18">
        <v>28</v>
      </c>
      <c r="U335" s="19">
        <v>3.1425364758698096</v>
      </c>
      <c r="V335" s="18">
        <v>27</v>
      </c>
      <c r="W335" s="19">
        <v>4.7872340425531918</v>
      </c>
      <c r="X335" s="18">
        <v>55</v>
      </c>
      <c r="Y335" s="19">
        <v>3.7826685006877581</v>
      </c>
      <c r="Z335" s="19">
        <v>24.969325153374232</v>
      </c>
      <c r="AA335" s="19">
        <v>61.426380368098151</v>
      </c>
      <c r="AB335" s="18">
        <v>408</v>
      </c>
      <c r="AC335" s="19">
        <v>4.7791964390301045</v>
      </c>
      <c r="AD335" s="19">
        <v>87.275449101796411</v>
      </c>
      <c r="AE335" s="19">
        <v>72.63826409102937</v>
      </c>
      <c r="AF335" s="19">
        <v>74.680757375605452</v>
      </c>
      <c r="AG335" s="19">
        <v>83.256654617154126</v>
      </c>
      <c r="AH335" s="19">
        <v>46.059765477241207</v>
      </c>
      <c r="AI335" s="19">
        <v>24.99054343714538</v>
      </c>
      <c r="AJ335" s="3">
        <v>616.30966952264384</v>
      </c>
      <c r="AK335" s="6">
        <v>25</v>
      </c>
      <c r="AL335" s="6">
        <v>2582</v>
      </c>
      <c r="AM335" s="6">
        <v>4585</v>
      </c>
      <c r="AN335" s="6">
        <v>431</v>
      </c>
      <c r="AO335" s="6">
        <v>0</v>
      </c>
      <c r="AP335" s="6">
        <v>3776</v>
      </c>
      <c r="AQ335" s="6">
        <v>291</v>
      </c>
      <c r="AR335" s="6">
        <v>3785</v>
      </c>
      <c r="AS335" s="6">
        <v>31.812069255337033</v>
      </c>
      <c r="AT335" s="119">
        <v>0</v>
      </c>
      <c r="AU335" s="119">
        <v>0</v>
      </c>
      <c r="AV335" s="119">
        <v>0</v>
      </c>
      <c r="AW335" s="119">
        <v>0</v>
      </c>
      <c r="AX335" s="119">
        <v>0</v>
      </c>
      <c r="AY335" s="6">
        <v>57.394972451790636</v>
      </c>
      <c r="AZ335" s="6">
        <v>29</v>
      </c>
      <c r="BA335" s="6">
        <v>0.43694440259153228</v>
      </c>
      <c r="BB335" s="6">
        <v>187</v>
      </c>
      <c r="BC335" s="6">
        <v>473</v>
      </c>
      <c r="BD335" s="6">
        <v>3.9935832489023979</v>
      </c>
      <c r="BE335" s="6">
        <v>9</v>
      </c>
      <c r="BF335" s="6">
        <v>0.49315068493150682</v>
      </c>
      <c r="BG335" s="6">
        <v>324</v>
      </c>
      <c r="BH335" s="6">
        <v>3.1174829211969595</v>
      </c>
      <c r="BI335" s="6">
        <v>104</v>
      </c>
      <c r="BJ335" s="6">
        <v>10.92436974789916</v>
      </c>
      <c r="BK335" s="6">
        <v>8589</v>
      </c>
    </row>
    <row r="336" spans="1:63" x14ac:dyDescent="0.35">
      <c r="A336" s="27">
        <v>330</v>
      </c>
      <c r="C336" s="17" t="s">
        <v>19</v>
      </c>
      <c r="D336" s="15">
        <v>942</v>
      </c>
      <c r="E336" s="18">
        <v>19</v>
      </c>
      <c r="F336" s="18">
        <v>47</v>
      </c>
      <c r="G336" s="18">
        <v>78</v>
      </c>
      <c r="H336" s="18">
        <v>727</v>
      </c>
      <c r="I336" s="18">
        <v>94</v>
      </c>
      <c r="J336" s="19">
        <v>52.653927813163484</v>
      </c>
      <c r="K336" s="19">
        <v>38</v>
      </c>
      <c r="L336" s="19">
        <v>7.3643410852713185</v>
      </c>
      <c r="M336" s="18">
        <v>9</v>
      </c>
      <c r="N336" s="19">
        <v>23.076923076923077</v>
      </c>
      <c r="O336" s="19">
        <v>37</v>
      </c>
      <c r="P336" s="19">
        <v>81.081081081081081</v>
      </c>
      <c r="Q336" s="19">
        <v>22.727272727272727</v>
      </c>
      <c r="R336" s="18">
        <v>3</v>
      </c>
      <c r="S336" s="19">
        <v>5.2631578947368416</v>
      </c>
      <c r="T336" s="18">
        <v>0</v>
      </c>
      <c r="U336" s="19">
        <v>0</v>
      </c>
      <c r="V336" s="18">
        <v>4</v>
      </c>
      <c r="W336" s="19">
        <v>16.666666666666664</v>
      </c>
      <c r="X336" s="18">
        <v>4</v>
      </c>
      <c r="Y336" s="19">
        <v>9.5238095238095237</v>
      </c>
      <c r="Z336" s="19">
        <v>19.696969696969695</v>
      </c>
      <c r="AA336" s="19">
        <v>47.402597402597401</v>
      </c>
      <c r="AB336" s="18">
        <v>37</v>
      </c>
      <c r="AC336" s="19">
        <v>6.0260586319218241</v>
      </c>
      <c r="AD336" s="19">
        <v>85.885885885885884</v>
      </c>
      <c r="AE336" s="19">
        <v>63.212435233160626</v>
      </c>
      <c r="AF336" s="19">
        <v>69.767441860465112</v>
      </c>
      <c r="AG336" s="19">
        <v>74.517374517374506</v>
      </c>
      <c r="AH336" s="19">
        <v>50.262697022767078</v>
      </c>
      <c r="AI336" s="19">
        <v>26.094570928196148</v>
      </c>
      <c r="AJ336" s="3">
        <v>564.59854014598545</v>
      </c>
      <c r="AK336" s="6">
        <v>74</v>
      </c>
      <c r="AL336" s="6">
        <v>434</v>
      </c>
      <c r="AM336" s="6">
        <v>54</v>
      </c>
      <c r="AN336" s="6">
        <v>307</v>
      </c>
      <c r="AO336" s="6">
        <v>0</v>
      </c>
      <c r="AP336" s="6">
        <v>0</v>
      </c>
      <c r="AQ336" s="6">
        <v>63</v>
      </c>
      <c r="AR336" s="6">
        <v>241</v>
      </c>
      <c r="AS336" s="6">
        <v>25.583864118895967</v>
      </c>
      <c r="AT336" s="119">
        <v>0</v>
      </c>
      <c r="AU336" s="119">
        <v>0</v>
      </c>
      <c r="AV336" s="119">
        <v>0</v>
      </c>
      <c r="AW336" s="119">
        <v>0</v>
      </c>
      <c r="AX336" s="119">
        <v>0</v>
      </c>
      <c r="AY336" s="6">
        <v>51.697699890470972</v>
      </c>
      <c r="AZ336" s="6">
        <v>0</v>
      </c>
      <c r="BA336" s="6">
        <v>0</v>
      </c>
      <c r="BB336" s="6">
        <v>8</v>
      </c>
      <c r="BC336" s="6">
        <v>173</v>
      </c>
      <c r="BD336" s="6">
        <v>18.582169709989259</v>
      </c>
      <c r="BE336" s="6">
        <v>0</v>
      </c>
      <c r="BF336" s="6">
        <v>0</v>
      </c>
      <c r="BG336" s="6">
        <v>144</v>
      </c>
      <c r="BH336" s="6">
        <v>18.022528160200249</v>
      </c>
      <c r="BI336" s="6">
        <v>27</v>
      </c>
      <c r="BJ336" s="6">
        <v>29.032258064516132</v>
      </c>
      <c r="BK336" s="6">
        <v>727</v>
      </c>
    </row>
    <row r="337" spans="1:63" x14ac:dyDescent="0.35">
      <c r="A337" s="27">
        <v>331</v>
      </c>
      <c r="C337" s="17" t="s">
        <v>12</v>
      </c>
      <c r="D337" s="15">
        <v>723</v>
      </c>
      <c r="E337" s="18">
        <v>5</v>
      </c>
      <c r="F337" s="18">
        <v>92</v>
      </c>
      <c r="G337" s="18">
        <v>180</v>
      </c>
      <c r="H337" s="18">
        <v>425</v>
      </c>
      <c r="I337" s="18">
        <v>23</v>
      </c>
      <c r="J337" s="19">
        <v>45.643153526970956</v>
      </c>
      <c r="K337" s="19">
        <v>56</v>
      </c>
      <c r="L337" s="19">
        <v>15.135135135135137</v>
      </c>
      <c r="M337" s="18">
        <v>3</v>
      </c>
      <c r="N337" s="19">
        <v>3.4482758620689653</v>
      </c>
      <c r="O337" s="19">
        <v>37</v>
      </c>
      <c r="P337" s="19">
        <v>89.189189189189193</v>
      </c>
      <c r="Q337" s="19">
        <v>41.09195402298851</v>
      </c>
      <c r="R337" s="18">
        <v>10</v>
      </c>
      <c r="S337" s="19">
        <v>12.195121951219512</v>
      </c>
      <c r="T337" s="18">
        <v>16</v>
      </c>
      <c r="U337" s="19">
        <v>32</v>
      </c>
      <c r="V337" s="18">
        <v>6</v>
      </c>
      <c r="W337" s="19">
        <v>18.75</v>
      </c>
      <c r="X337" s="18">
        <v>22</v>
      </c>
      <c r="Y337" s="19">
        <v>27.160493827160494</v>
      </c>
      <c r="Z337" s="19">
        <v>25.77639751552795</v>
      </c>
      <c r="AA337" s="19">
        <v>24.534161490683228</v>
      </c>
      <c r="AB337" s="18">
        <v>63</v>
      </c>
      <c r="AC337" s="19">
        <v>19.811320754716981</v>
      </c>
      <c r="AD337" s="19">
        <v>59.055118110236215</v>
      </c>
      <c r="AE337" s="19">
        <v>36.144578313253014</v>
      </c>
      <c r="AF337" s="19">
        <v>33.333333333333329</v>
      </c>
      <c r="AG337" s="19">
        <v>53.257790368271948</v>
      </c>
      <c r="AH337" s="19">
        <v>61.354581673306775</v>
      </c>
      <c r="AI337" s="19">
        <v>16.733067729083665</v>
      </c>
      <c r="AJ337" s="3">
        <v>418.18181818181819</v>
      </c>
      <c r="AK337" s="6">
        <v>0</v>
      </c>
      <c r="AL337" s="6">
        <v>98</v>
      </c>
      <c r="AM337" s="6">
        <v>0</v>
      </c>
      <c r="AN337" s="6">
        <v>418</v>
      </c>
      <c r="AO337" s="6">
        <v>0</v>
      </c>
      <c r="AP337" s="6">
        <v>81</v>
      </c>
      <c r="AQ337" s="6">
        <v>105</v>
      </c>
      <c r="AR337" s="6">
        <v>136</v>
      </c>
      <c r="AS337" s="6">
        <v>18.810511756569849</v>
      </c>
      <c r="AT337" s="119">
        <v>0</v>
      </c>
      <c r="AU337" s="119">
        <v>0</v>
      </c>
      <c r="AV337" s="119">
        <v>0</v>
      </c>
      <c r="AW337" s="119">
        <v>0</v>
      </c>
      <c r="AX337" s="119">
        <v>0</v>
      </c>
      <c r="AY337" s="6">
        <v>76.504297994269336</v>
      </c>
      <c r="AZ337" s="6">
        <v>10</v>
      </c>
      <c r="BA337" s="6">
        <v>3.0674846625766872</v>
      </c>
      <c r="BB337" s="6">
        <v>7</v>
      </c>
      <c r="BC337" s="6">
        <v>140</v>
      </c>
      <c r="BD337" s="6">
        <v>19.553072625698324</v>
      </c>
      <c r="BE337" s="6">
        <v>3</v>
      </c>
      <c r="BF337" s="6">
        <v>1.7241379310344827</v>
      </c>
      <c r="BG337" s="6">
        <v>125</v>
      </c>
      <c r="BH337" s="6">
        <v>20.729684908789388</v>
      </c>
      <c r="BI337" s="6">
        <v>11</v>
      </c>
      <c r="BJ337" s="6">
        <v>47.826086956521742</v>
      </c>
      <c r="BK337" s="6">
        <v>425</v>
      </c>
    </row>
    <row r="338" spans="1:63" x14ac:dyDescent="0.35">
      <c r="A338" s="27">
        <v>332</v>
      </c>
      <c r="C338" s="17" t="s">
        <v>13</v>
      </c>
      <c r="D338" s="15">
        <v>315</v>
      </c>
      <c r="E338" s="18">
        <v>5</v>
      </c>
      <c r="F338" s="18">
        <v>27</v>
      </c>
      <c r="G338" s="18">
        <v>37</v>
      </c>
      <c r="H338" s="18">
        <v>215</v>
      </c>
      <c r="I338" s="18">
        <v>38</v>
      </c>
      <c r="J338" s="19">
        <v>48.571428571428569</v>
      </c>
      <c r="K338" s="19">
        <v>8</v>
      </c>
      <c r="L338" s="19">
        <v>7.2072072072072073</v>
      </c>
      <c r="M338" s="18">
        <v>0</v>
      </c>
      <c r="N338" s="19">
        <v>0</v>
      </c>
      <c r="O338" s="19">
        <v>17</v>
      </c>
      <c r="P338" s="19">
        <v>100</v>
      </c>
      <c r="Q338" s="19">
        <v>0</v>
      </c>
      <c r="R338" s="18">
        <v>4</v>
      </c>
      <c r="S338" s="19">
        <v>20</v>
      </c>
      <c r="T338" s="18">
        <v>0</v>
      </c>
      <c r="U338" s="19">
        <v>0</v>
      </c>
      <c r="V338" s="18">
        <v>0</v>
      </c>
      <c r="W338" s="19">
        <v>0</v>
      </c>
      <c r="X338" s="18">
        <v>0</v>
      </c>
      <c r="Y338" s="19">
        <v>0</v>
      </c>
      <c r="Z338" s="19">
        <v>22.448979591836736</v>
      </c>
      <c r="AA338" s="19">
        <v>26.530612244897959</v>
      </c>
      <c r="AB338" s="18">
        <v>13</v>
      </c>
      <c r="AC338" s="19">
        <v>12.037037037037036</v>
      </c>
      <c r="AD338" s="19">
        <v>48.245614035087719</v>
      </c>
      <c r="AE338" s="19">
        <v>23.655913978494624</v>
      </c>
      <c r="AF338" s="19">
        <v>33.333333333333329</v>
      </c>
      <c r="AG338" s="19">
        <v>36.216216216216218</v>
      </c>
      <c r="AH338" s="19">
        <v>50</v>
      </c>
      <c r="AI338" s="19">
        <v>22.61904761904762</v>
      </c>
      <c r="AJ338" s="3">
        <v>251.61290322580646</v>
      </c>
      <c r="AK338" s="6">
        <v>0</v>
      </c>
      <c r="AL338" s="6">
        <v>115</v>
      </c>
      <c r="AM338" s="6">
        <v>0</v>
      </c>
      <c r="AN338" s="6">
        <v>176</v>
      </c>
      <c r="AO338" s="6">
        <v>0</v>
      </c>
      <c r="AP338" s="6">
        <v>0</v>
      </c>
      <c r="AQ338" s="6">
        <v>10</v>
      </c>
      <c r="AR338" s="6">
        <v>35</v>
      </c>
      <c r="AS338" s="6">
        <v>11.111111111111111</v>
      </c>
      <c r="AT338" s="119">
        <v>0</v>
      </c>
      <c r="AU338" s="119">
        <v>0</v>
      </c>
      <c r="AV338" s="119">
        <v>0</v>
      </c>
      <c r="AW338" s="119">
        <v>0</v>
      </c>
      <c r="AX338" s="119">
        <v>0</v>
      </c>
      <c r="AY338" s="6">
        <v>68.16608996539793</v>
      </c>
      <c r="AZ338" s="6">
        <v>4</v>
      </c>
      <c r="BA338" s="6">
        <v>4</v>
      </c>
      <c r="BB338" s="6">
        <v>6</v>
      </c>
      <c r="BC338" s="6">
        <v>75</v>
      </c>
      <c r="BD338" s="6">
        <v>24.03846153846154</v>
      </c>
      <c r="BE338" s="6">
        <v>0</v>
      </c>
      <c r="BF338" s="6">
        <v>0</v>
      </c>
      <c r="BG338" s="6">
        <v>53</v>
      </c>
      <c r="BH338" s="6">
        <v>21.285140562248998</v>
      </c>
      <c r="BI338" s="6">
        <v>23</v>
      </c>
      <c r="BJ338" s="6">
        <v>56.09756097560976</v>
      </c>
      <c r="BK338" s="6">
        <v>215</v>
      </c>
    </row>
    <row r="339" spans="1:63" x14ac:dyDescent="0.35">
      <c r="A339" s="27">
        <v>333</v>
      </c>
      <c r="C339" s="17" t="s">
        <v>4</v>
      </c>
      <c r="D339" s="15">
        <v>1478</v>
      </c>
      <c r="E339" s="18">
        <v>4</v>
      </c>
      <c r="F339" s="18">
        <v>3</v>
      </c>
      <c r="G339" s="18">
        <v>13</v>
      </c>
      <c r="H339" s="18">
        <v>248</v>
      </c>
      <c r="I339" s="18">
        <v>1213</v>
      </c>
      <c r="J339" s="19">
        <v>51.826792963464143</v>
      </c>
      <c r="K339" s="19">
        <v>0</v>
      </c>
      <c r="L339" s="19">
        <v>0</v>
      </c>
      <c r="M339" s="18">
        <v>0</v>
      </c>
      <c r="N339" s="19">
        <v>0</v>
      </c>
      <c r="O339" s="19">
        <v>130</v>
      </c>
      <c r="P339" s="19">
        <v>77.692307692307693</v>
      </c>
      <c r="Q339" s="19">
        <v>56.104651162790695</v>
      </c>
      <c r="R339" s="18">
        <v>0</v>
      </c>
      <c r="S339" s="19">
        <v>0</v>
      </c>
      <c r="T339" s="18">
        <v>0</v>
      </c>
      <c r="U339" s="19">
        <v>0</v>
      </c>
      <c r="V339" s="18">
        <v>0</v>
      </c>
      <c r="W339" s="19">
        <v>0</v>
      </c>
      <c r="X339" s="18">
        <v>0</v>
      </c>
      <c r="Y339" s="19">
        <v>0</v>
      </c>
      <c r="Z339" s="19">
        <v>39.705882352941174</v>
      </c>
      <c r="AA339" s="19">
        <v>32.352941176470587</v>
      </c>
      <c r="AB339" s="18">
        <v>0</v>
      </c>
      <c r="AC339" s="19">
        <v>0</v>
      </c>
      <c r="AD339" s="19">
        <v>81.632653061224488</v>
      </c>
      <c r="AE339" s="19">
        <v>62.376237623762378</v>
      </c>
      <c r="AF339" s="19">
        <v>100</v>
      </c>
      <c r="AG339" s="19">
        <v>72.103004291845494</v>
      </c>
      <c r="AH339" s="19">
        <v>47.120418848167539</v>
      </c>
      <c r="AI339" s="19">
        <v>22.513089005235599</v>
      </c>
      <c r="AJ339" s="3">
        <v>228.06603773584908</v>
      </c>
      <c r="AK339" s="6">
        <v>16</v>
      </c>
      <c r="AL339" s="6">
        <v>1359</v>
      </c>
      <c r="AM339" s="6">
        <v>0</v>
      </c>
      <c r="AN339" s="6">
        <v>10</v>
      </c>
      <c r="AO339" s="6">
        <v>0</v>
      </c>
      <c r="AP339" s="6">
        <v>0</v>
      </c>
      <c r="AQ339" s="6">
        <v>67</v>
      </c>
      <c r="AR339" s="6">
        <v>24</v>
      </c>
      <c r="AS339" s="6">
        <v>1.6238159675236805</v>
      </c>
      <c r="AT339" s="119">
        <v>0</v>
      </c>
      <c r="AU339" s="119">
        <v>0</v>
      </c>
      <c r="AV339" s="119">
        <v>0</v>
      </c>
      <c r="AW339" s="119">
        <v>0</v>
      </c>
      <c r="AX339" s="119">
        <v>0</v>
      </c>
      <c r="AY339" s="6">
        <v>6.8215892053973004</v>
      </c>
      <c r="AZ339" s="6">
        <v>0</v>
      </c>
      <c r="BA339" s="6">
        <v>0</v>
      </c>
      <c r="BB339" s="6">
        <v>325</v>
      </c>
      <c r="BC339" s="6">
        <v>355</v>
      </c>
      <c r="BD339" s="6">
        <v>24.116847826086957</v>
      </c>
      <c r="BE339" s="6">
        <v>0</v>
      </c>
      <c r="BF339" s="6">
        <v>0</v>
      </c>
      <c r="BG339" s="6">
        <v>14</v>
      </c>
      <c r="BH339" s="6">
        <v>5.5335968379446641</v>
      </c>
      <c r="BI339" s="6">
        <v>338</v>
      </c>
      <c r="BJ339" s="6">
        <v>28.073089700996679</v>
      </c>
      <c r="BK339" s="6">
        <v>248</v>
      </c>
    </row>
    <row r="340" spans="1:63" x14ac:dyDescent="0.35">
      <c r="A340" s="27">
        <v>334</v>
      </c>
      <c r="C340" s="17" t="s">
        <v>274</v>
      </c>
      <c r="D340" s="15">
        <v>554</v>
      </c>
      <c r="E340" s="18">
        <v>13</v>
      </c>
      <c r="F340" s="18">
        <v>33</v>
      </c>
      <c r="G340" s="18">
        <v>41</v>
      </c>
      <c r="H340" s="18">
        <v>445</v>
      </c>
      <c r="I340" s="18">
        <v>28</v>
      </c>
      <c r="J340" s="19">
        <v>50.541516245487358</v>
      </c>
      <c r="K340" s="19">
        <v>11</v>
      </c>
      <c r="L340" s="19">
        <v>3.151862464183381</v>
      </c>
      <c r="M340" s="18">
        <v>0</v>
      </c>
      <c r="N340" s="19">
        <v>0</v>
      </c>
      <c r="O340" s="19">
        <v>14</v>
      </c>
      <c r="P340" s="19">
        <v>100</v>
      </c>
      <c r="Q340" s="19">
        <v>71.05263157894737</v>
      </c>
      <c r="R340" s="18">
        <v>0</v>
      </c>
      <c r="S340" s="19">
        <v>0</v>
      </c>
      <c r="T340" s="18">
        <v>0</v>
      </c>
      <c r="U340" s="19">
        <v>0</v>
      </c>
      <c r="V340" s="18">
        <v>0</v>
      </c>
      <c r="W340" s="19">
        <v>0</v>
      </c>
      <c r="X340" s="18">
        <v>0</v>
      </c>
      <c r="Y340" s="19">
        <v>0</v>
      </c>
      <c r="Z340" s="19">
        <v>35.962145110410091</v>
      </c>
      <c r="AA340" s="19">
        <v>43.533123028391167</v>
      </c>
      <c r="AB340" s="18">
        <v>25</v>
      </c>
      <c r="AC340" s="19">
        <v>6.5616797900262469</v>
      </c>
      <c r="AD340" s="19">
        <v>85.844748858447488</v>
      </c>
      <c r="AE340" s="19">
        <v>63.228699551569512</v>
      </c>
      <c r="AF340" s="19">
        <v>73.076923076923066</v>
      </c>
      <c r="AG340" s="19">
        <v>76.640419947506572</v>
      </c>
      <c r="AH340" s="19">
        <v>41.379310344827587</v>
      </c>
      <c r="AI340" s="19">
        <v>32.758620689655174</v>
      </c>
      <c r="AJ340" s="3">
        <v>612.97468354430384</v>
      </c>
      <c r="AK340" s="6">
        <v>24</v>
      </c>
      <c r="AL340" s="6">
        <v>331</v>
      </c>
      <c r="AM340" s="6">
        <v>0</v>
      </c>
      <c r="AN340" s="6">
        <v>0</v>
      </c>
      <c r="AO340" s="6">
        <v>0</v>
      </c>
      <c r="AP340" s="6">
        <v>0</v>
      </c>
      <c r="AQ340" s="6">
        <v>186</v>
      </c>
      <c r="AR340" s="6">
        <v>75</v>
      </c>
      <c r="AS340" s="6">
        <v>13.537906137184116</v>
      </c>
      <c r="AT340" s="119">
        <v>0</v>
      </c>
      <c r="AU340" s="119">
        <v>0</v>
      </c>
      <c r="AV340" s="119">
        <v>0</v>
      </c>
      <c r="AW340" s="119">
        <v>0</v>
      </c>
      <c r="AX340" s="119">
        <v>0</v>
      </c>
      <c r="AY340" s="6">
        <v>43.115942028985508</v>
      </c>
      <c r="AZ340" s="6">
        <v>0</v>
      </c>
      <c r="BA340" s="6">
        <v>0</v>
      </c>
      <c r="BB340" s="6">
        <v>4</v>
      </c>
      <c r="BC340" s="6">
        <v>152</v>
      </c>
      <c r="BD340" s="6">
        <v>27.289048473967686</v>
      </c>
      <c r="BE340" s="6">
        <v>3</v>
      </c>
      <c r="BF340" s="6">
        <v>6.9767441860465116</v>
      </c>
      <c r="BG340" s="6">
        <v>117</v>
      </c>
      <c r="BH340" s="6">
        <v>24.074074074074073</v>
      </c>
      <c r="BI340" s="6">
        <v>24</v>
      </c>
      <c r="BJ340" s="6">
        <v>75</v>
      </c>
      <c r="BK340" s="6">
        <v>445</v>
      </c>
    </row>
    <row r="341" spans="1:63" x14ac:dyDescent="0.35">
      <c r="A341" s="27">
        <v>335</v>
      </c>
      <c r="C341" s="17" t="s">
        <v>15</v>
      </c>
      <c r="D341" s="15">
        <v>595</v>
      </c>
      <c r="E341" s="18">
        <v>4</v>
      </c>
      <c r="F341" s="18">
        <v>12</v>
      </c>
      <c r="G341" s="18">
        <v>26</v>
      </c>
      <c r="H341" s="18">
        <v>369</v>
      </c>
      <c r="I341" s="18">
        <v>191</v>
      </c>
      <c r="J341" s="19">
        <v>52.605042016806728</v>
      </c>
      <c r="K341" s="19">
        <v>19</v>
      </c>
      <c r="L341" s="19">
        <v>15.833333333333332</v>
      </c>
      <c r="M341" s="18">
        <v>0</v>
      </c>
      <c r="N341" s="19">
        <v>0</v>
      </c>
      <c r="O341" s="19">
        <v>52</v>
      </c>
      <c r="P341" s="19">
        <v>86.538461538461547</v>
      </c>
      <c r="Q341" s="19">
        <v>56.186317321688506</v>
      </c>
      <c r="R341" s="18">
        <v>3</v>
      </c>
      <c r="S341" s="19">
        <v>15</v>
      </c>
      <c r="T341" s="18">
        <v>0</v>
      </c>
      <c r="U341" s="19">
        <v>0</v>
      </c>
      <c r="V341" s="18">
        <v>0</v>
      </c>
      <c r="W341" s="19">
        <v>0</v>
      </c>
      <c r="X341" s="18">
        <v>0</v>
      </c>
      <c r="Y341" s="19">
        <v>0</v>
      </c>
      <c r="Z341" s="19">
        <v>24.786324786324787</v>
      </c>
      <c r="AA341" s="19">
        <v>33.333333333333329</v>
      </c>
      <c r="AB341" s="18">
        <v>17</v>
      </c>
      <c r="AC341" s="19">
        <v>8.0568720379146921</v>
      </c>
      <c r="AD341" s="19">
        <v>67.251461988304101</v>
      </c>
      <c r="AE341" s="19">
        <v>31.937172774869111</v>
      </c>
      <c r="AF341" s="19">
        <v>47.368421052631575</v>
      </c>
      <c r="AG341" s="19">
        <v>49.404761904761905</v>
      </c>
      <c r="AH341" s="19">
        <v>36.868686868686865</v>
      </c>
      <c r="AI341" s="19">
        <v>36.868686868686865</v>
      </c>
      <c r="AJ341" s="3">
        <v>273.91304347826087</v>
      </c>
      <c r="AK341" s="6">
        <v>0</v>
      </c>
      <c r="AL341" s="6">
        <v>202</v>
      </c>
      <c r="AM341" s="6">
        <v>0</v>
      </c>
      <c r="AN341" s="6">
        <v>253</v>
      </c>
      <c r="AO341" s="6">
        <v>0</v>
      </c>
      <c r="AP341" s="6">
        <v>99</v>
      </c>
      <c r="AQ341" s="6">
        <v>28</v>
      </c>
      <c r="AR341" s="6">
        <v>35</v>
      </c>
      <c r="AS341" s="6">
        <v>5.8823529411764701</v>
      </c>
      <c r="AT341" s="119">
        <v>0</v>
      </c>
      <c r="AU341" s="119">
        <v>0</v>
      </c>
      <c r="AV341" s="119">
        <v>0</v>
      </c>
      <c r="AW341" s="119">
        <v>0</v>
      </c>
      <c r="AX341" s="119">
        <v>0</v>
      </c>
      <c r="AY341" s="6">
        <v>29.930795847750861</v>
      </c>
      <c r="AZ341" s="6">
        <v>3</v>
      </c>
      <c r="BA341" s="6">
        <v>2.5641025641025639</v>
      </c>
      <c r="BB341" s="6">
        <v>30</v>
      </c>
      <c r="BC341" s="6">
        <v>105</v>
      </c>
      <c r="BD341" s="6">
        <v>17.826825127334462</v>
      </c>
      <c r="BE341" s="6">
        <v>0</v>
      </c>
      <c r="BF341" s="6">
        <v>0</v>
      </c>
      <c r="BG341" s="6">
        <v>51</v>
      </c>
      <c r="BH341" s="6">
        <v>12.944162436548224</v>
      </c>
      <c r="BI341" s="6">
        <v>50</v>
      </c>
      <c r="BJ341" s="6">
        <v>26.737967914438503</v>
      </c>
      <c r="BK341" s="6">
        <v>369</v>
      </c>
    </row>
    <row r="342" spans="1:63" x14ac:dyDescent="0.35">
      <c r="A342" s="27">
        <v>336</v>
      </c>
      <c r="C342" s="17" t="s">
        <v>134</v>
      </c>
      <c r="D342" s="15">
        <v>3407</v>
      </c>
      <c r="E342" s="18">
        <v>86</v>
      </c>
      <c r="F342" s="18">
        <v>265</v>
      </c>
      <c r="G342" s="18">
        <v>427</v>
      </c>
      <c r="H342" s="18">
        <v>2533</v>
      </c>
      <c r="I342" s="18">
        <v>183</v>
      </c>
      <c r="J342" s="19">
        <v>46.521866744936894</v>
      </c>
      <c r="K342" s="19">
        <v>142</v>
      </c>
      <c r="L342" s="19">
        <v>6.2226117440841371</v>
      </c>
      <c r="M342" s="18">
        <v>32</v>
      </c>
      <c r="N342" s="19">
        <v>17.391304347826086</v>
      </c>
      <c r="O342" s="19">
        <v>107</v>
      </c>
      <c r="P342" s="19">
        <v>82.242990654205599</v>
      </c>
      <c r="Q342" s="19">
        <v>58.585858585858588</v>
      </c>
      <c r="R342" s="18">
        <v>77</v>
      </c>
      <c r="S342" s="19">
        <v>24.137931034482758</v>
      </c>
      <c r="T342" s="18">
        <v>0</v>
      </c>
      <c r="U342" s="19">
        <v>0</v>
      </c>
      <c r="V342" s="18">
        <v>3</v>
      </c>
      <c r="W342" s="19">
        <v>100</v>
      </c>
      <c r="X342" s="18">
        <v>3</v>
      </c>
      <c r="Y342" s="19">
        <v>50</v>
      </c>
      <c r="Z342" s="19">
        <v>10.743801652892563</v>
      </c>
      <c r="AA342" s="19">
        <v>4.5454545454545459</v>
      </c>
      <c r="AB342" s="18">
        <v>10</v>
      </c>
      <c r="AC342" s="19">
        <v>2.2371364653243848</v>
      </c>
      <c r="AD342" s="19">
        <v>74.590163934426229</v>
      </c>
      <c r="AE342" s="19">
        <v>45.299145299145302</v>
      </c>
      <c r="AF342" s="19">
        <v>62.5</v>
      </c>
      <c r="AG342" s="19">
        <v>61.482558139534881</v>
      </c>
      <c r="AH342" s="19">
        <v>64.252336448598129</v>
      </c>
      <c r="AI342" s="19">
        <v>21.962616822429908</v>
      </c>
      <c r="AJ342" s="3">
        <v>558.01886792452831</v>
      </c>
      <c r="AK342" s="6">
        <v>500</v>
      </c>
      <c r="AL342" s="6">
        <v>773</v>
      </c>
      <c r="AM342" s="6">
        <v>111</v>
      </c>
      <c r="AN342" s="6">
        <v>1512</v>
      </c>
      <c r="AO342" s="6">
        <v>0</v>
      </c>
      <c r="AP342" s="6">
        <v>45</v>
      </c>
      <c r="AQ342" s="6">
        <v>391</v>
      </c>
      <c r="AR342" s="6">
        <v>1639</v>
      </c>
      <c r="AS342" s="6">
        <v>48.106838861168185</v>
      </c>
      <c r="AT342" s="119">
        <v>0</v>
      </c>
      <c r="AU342" s="119">
        <v>0</v>
      </c>
      <c r="AV342" s="119">
        <v>0</v>
      </c>
      <c r="AW342" s="119">
        <v>0</v>
      </c>
      <c r="AX342" s="119">
        <v>0</v>
      </c>
      <c r="AY342" s="6">
        <v>6.4581231079717458</v>
      </c>
      <c r="AZ342" s="6">
        <v>14</v>
      </c>
      <c r="BA342" s="6">
        <v>0.69965017491254378</v>
      </c>
      <c r="BB342" s="6">
        <v>36</v>
      </c>
      <c r="BC342" s="6">
        <v>825</v>
      </c>
      <c r="BD342" s="6">
        <v>24.314765694076037</v>
      </c>
      <c r="BE342" s="6">
        <v>118</v>
      </c>
      <c r="BF342" s="6">
        <v>27.764705882352942</v>
      </c>
      <c r="BG342" s="6">
        <v>760</v>
      </c>
      <c r="BH342" s="6">
        <v>25.797691785471827</v>
      </c>
      <c r="BI342" s="6">
        <v>33</v>
      </c>
      <c r="BJ342" s="6">
        <v>18.232044198895029</v>
      </c>
      <c r="BK342" s="6">
        <v>2533</v>
      </c>
    </row>
    <row r="343" spans="1:63" x14ac:dyDescent="0.35">
      <c r="A343" s="27">
        <v>337</v>
      </c>
      <c r="C343" s="17" t="s">
        <v>20</v>
      </c>
      <c r="D343" s="15">
        <v>1195</v>
      </c>
      <c r="E343" s="18">
        <v>6</v>
      </c>
      <c r="F343" s="18">
        <v>8</v>
      </c>
      <c r="G343" s="18">
        <v>37</v>
      </c>
      <c r="H343" s="18">
        <v>590</v>
      </c>
      <c r="I343" s="18">
        <v>557</v>
      </c>
      <c r="J343" s="19">
        <v>49.9581589958159</v>
      </c>
      <c r="K343" s="19">
        <v>22</v>
      </c>
      <c r="L343" s="19">
        <v>8.2089552238805972</v>
      </c>
      <c r="M343" s="18">
        <v>0</v>
      </c>
      <c r="N343" s="19">
        <v>0</v>
      </c>
      <c r="O343" s="19">
        <v>81</v>
      </c>
      <c r="P343" s="19">
        <v>80.246913580246911</v>
      </c>
      <c r="Q343" s="19">
        <v>57.221609702315327</v>
      </c>
      <c r="R343" s="18">
        <v>3</v>
      </c>
      <c r="S343" s="19">
        <v>13.043478260869565</v>
      </c>
      <c r="T343" s="18">
        <v>33</v>
      </c>
      <c r="U343" s="19">
        <v>18.75</v>
      </c>
      <c r="V343" s="18">
        <v>39</v>
      </c>
      <c r="W343" s="19">
        <v>27.083333333333332</v>
      </c>
      <c r="X343" s="18">
        <v>72</v>
      </c>
      <c r="Y343" s="19">
        <v>22.291021671826623</v>
      </c>
      <c r="Z343" s="19">
        <v>22.280609563846557</v>
      </c>
      <c r="AA343" s="19">
        <v>20.599054125065685</v>
      </c>
      <c r="AB343" s="18">
        <v>147</v>
      </c>
      <c r="AC343" s="19">
        <v>6.5889735544598826</v>
      </c>
      <c r="AD343" s="19">
        <v>80.3951367781155</v>
      </c>
      <c r="AE343" s="19">
        <v>68.081343943412904</v>
      </c>
      <c r="AF343" s="19">
        <v>76.178010471204189</v>
      </c>
      <c r="AG343" s="19">
        <v>72.792362768496417</v>
      </c>
      <c r="AH343" s="19">
        <v>68.008048289738426</v>
      </c>
      <c r="AI343" s="19">
        <v>18.460764587525151</v>
      </c>
      <c r="AJ343" s="3">
        <v>414.19753086419752</v>
      </c>
      <c r="AK343" s="6">
        <v>5</v>
      </c>
      <c r="AL343" s="6">
        <v>1029</v>
      </c>
      <c r="AM343" s="6">
        <v>60</v>
      </c>
      <c r="AN343" s="6">
        <v>17</v>
      </c>
      <c r="AO343" s="6">
        <v>0</v>
      </c>
      <c r="AP343" s="6">
        <v>0</v>
      </c>
      <c r="AQ343" s="6">
        <v>52</v>
      </c>
      <c r="AR343" s="6">
        <v>50</v>
      </c>
      <c r="AS343" s="6">
        <v>4.1841004184100417</v>
      </c>
      <c r="AT343" s="119">
        <v>0</v>
      </c>
      <c r="AU343" s="119">
        <v>0</v>
      </c>
      <c r="AV343" s="119">
        <v>0</v>
      </c>
      <c r="AW343" s="119">
        <v>0</v>
      </c>
      <c r="AX343" s="119">
        <v>0</v>
      </c>
      <c r="AY343" s="6">
        <v>71.606060606060609</v>
      </c>
      <c r="AZ343" s="6">
        <v>3</v>
      </c>
      <c r="BA343" s="6">
        <v>1.2096774193548387</v>
      </c>
      <c r="BB343" s="6">
        <v>132</v>
      </c>
      <c r="BC343" s="6">
        <v>61</v>
      </c>
      <c r="BD343" s="6">
        <v>5.1260504201680668</v>
      </c>
      <c r="BE343" s="6">
        <v>0</v>
      </c>
      <c r="BF343" s="6">
        <v>0</v>
      </c>
      <c r="BG343" s="6">
        <v>9</v>
      </c>
      <c r="BH343" s="6">
        <v>1.4423076923076923</v>
      </c>
      <c r="BI343" s="6">
        <v>51</v>
      </c>
      <c r="BJ343" s="6">
        <v>9.2558983666061696</v>
      </c>
      <c r="BK343" s="6">
        <v>590</v>
      </c>
    </row>
    <row r="344" spans="1:63" x14ac:dyDescent="0.35">
      <c r="A344" s="27">
        <v>338</v>
      </c>
      <c r="C344" s="17" t="s">
        <v>29</v>
      </c>
      <c r="D344" s="15">
        <v>1023</v>
      </c>
      <c r="E344" s="18">
        <v>0</v>
      </c>
      <c r="F344" s="18">
        <v>3</v>
      </c>
      <c r="G344" s="18">
        <v>18</v>
      </c>
      <c r="H344" s="18">
        <v>721</v>
      </c>
      <c r="I344" s="18">
        <v>289</v>
      </c>
      <c r="J344" s="19">
        <v>50.635386119257085</v>
      </c>
      <c r="K344" s="19">
        <v>20</v>
      </c>
      <c r="L344" s="19">
        <v>7.6045627376425857</v>
      </c>
      <c r="M344" s="18">
        <v>5</v>
      </c>
      <c r="N344" s="19">
        <v>100</v>
      </c>
      <c r="O344" s="19">
        <v>60</v>
      </c>
      <c r="P344" s="19">
        <v>78.333333333333329</v>
      </c>
      <c r="Q344" s="19">
        <v>60.953608247422686</v>
      </c>
      <c r="R344" s="18">
        <v>0</v>
      </c>
      <c r="S344" s="19">
        <v>0</v>
      </c>
      <c r="T344" s="18">
        <v>0</v>
      </c>
      <c r="U344" s="19">
        <v>0</v>
      </c>
      <c r="V344" s="18">
        <v>4</v>
      </c>
      <c r="W344" s="19">
        <v>36.363636363636367</v>
      </c>
      <c r="X344" s="18">
        <v>4</v>
      </c>
      <c r="Y344" s="19">
        <v>26.666666666666668</v>
      </c>
      <c r="Z344" s="19">
        <v>43.089430894308947</v>
      </c>
      <c r="AA344" s="19">
        <v>37.804878048780488</v>
      </c>
      <c r="AB344" s="18">
        <v>29</v>
      </c>
      <c r="AC344" s="19">
        <v>6.0796645702306078</v>
      </c>
      <c r="AD344" s="19">
        <v>78.274760383386578</v>
      </c>
      <c r="AE344" s="19">
        <v>68.679245283018858</v>
      </c>
      <c r="AF344" s="19">
        <v>80.645161290322577</v>
      </c>
      <c r="AG344" s="19">
        <v>72.811918063314707</v>
      </c>
      <c r="AH344" s="19">
        <v>38.86363636363636</v>
      </c>
      <c r="AI344" s="19">
        <v>23.40909090909091</v>
      </c>
      <c r="AJ344" s="3">
        <v>421.875</v>
      </c>
      <c r="AK344" s="6">
        <v>0</v>
      </c>
      <c r="AL344" s="6">
        <v>172</v>
      </c>
      <c r="AM344" s="6">
        <v>0</v>
      </c>
      <c r="AN344" s="6">
        <v>776</v>
      </c>
      <c r="AO344" s="6">
        <v>0</v>
      </c>
      <c r="AP344" s="6">
        <v>0</v>
      </c>
      <c r="AQ344" s="6">
        <v>48</v>
      </c>
      <c r="AR344" s="6">
        <v>13</v>
      </c>
      <c r="AS344" s="6">
        <v>1.270772238514174</v>
      </c>
      <c r="AT344" s="119">
        <v>0</v>
      </c>
      <c r="AU344" s="119">
        <v>0</v>
      </c>
      <c r="AV344" s="119">
        <v>0</v>
      </c>
      <c r="AW344" s="119">
        <v>0</v>
      </c>
      <c r="AX344" s="119">
        <v>0</v>
      </c>
      <c r="AY344" s="6">
        <v>28.000000000000004</v>
      </c>
      <c r="AZ344" s="6">
        <v>8</v>
      </c>
      <c r="BA344" s="6">
        <v>3.1872509960159361</v>
      </c>
      <c r="BB344" s="6">
        <v>22</v>
      </c>
      <c r="BC344" s="6">
        <v>314</v>
      </c>
      <c r="BD344" s="6">
        <v>30.754162585700296</v>
      </c>
      <c r="BE344" s="6">
        <v>0</v>
      </c>
      <c r="BF344" s="6">
        <v>0</v>
      </c>
      <c r="BG344" s="6">
        <v>148</v>
      </c>
      <c r="BH344" s="6">
        <v>20.357634112792297</v>
      </c>
      <c r="BI344" s="6">
        <v>157</v>
      </c>
      <c r="BJ344" s="6">
        <v>55.281690140845072</v>
      </c>
      <c r="BK344" s="6">
        <v>721</v>
      </c>
    </row>
    <row r="345" spans="1:63" x14ac:dyDescent="0.35">
      <c r="A345" s="27">
        <v>339</v>
      </c>
      <c r="C345" s="17" t="s">
        <v>24</v>
      </c>
      <c r="D345" s="15">
        <v>2388</v>
      </c>
      <c r="E345" s="18">
        <v>100</v>
      </c>
      <c r="F345" s="18">
        <v>436</v>
      </c>
      <c r="G345" s="18">
        <v>413</v>
      </c>
      <c r="H345" s="18">
        <v>1483</v>
      </c>
      <c r="I345" s="18">
        <v>54</v>
      </c>
      <c r="J345" s="19">
        <v>41.792294807370183</v>
      </c>
      <c r="K345" s="19">
        <v>55</v>
      </c>
      <c r="L345" s="19">
        <v>4.0058266569555716</v>
      </c>
      <c r="M345" s="18">
        <v>19</v>
      </c>
      <c r="N345" s="19">
        <v>10.919540229885058</v>
      </c>
      <c r="O345" s="19">
        <v>58</v>
      </c>
      <c r="P345" s="19">
        <v>75.862068965517238</v>
      </c>
      <c r="Q345" s="19">
        <v>70.954045954045952</v>
      </c>
      <c r="R345" s="18">
        <v>31</v>
      </c>
      <c r="S345" s="19">
        <v>15.121951219512194</v>
      </c>
      <c r="T345" s="18">
        <v>5</v>
      </c>
      <c r="U345" s="19">
        <v>4.3859649122807012</v>
      </c>
      <c r="V345" s="18">
        <v>20</v>
      </c>
      <c r="W345" s="19">
        <v>22.727272727272727</v>
      </c>
      <c r="X345" s="18">
        <v>25</v>
      </c>
      <c r="Y345" s="19">
        <v>12.315270935960591</v>
      </c>
      <c r="Z345" s="19">
        <v>15.012510425354462</v>
      </c>
      <c r="AA345" s="19">
        <v>52.210175145954963</v>
      </c>
      <c r="AB345" s="18">
        <v>159</v>
      </c>
      <c r="AC345" s="19">
        <v>13.283208020050125</v>
      </c>
      <c r="AD345" s="19">
        <v>80.586907449209932</v>
      </c>
      <c r="AE345" s="19">
        <v>30.579964850615116</v>
      </c>
      <c r="AF345" s="19">
        <v>50.540540540540533</v>
      </c>
      <c r="AG345" s="19">
        <v>64.438254410399253</v>
      </c>
      <c r="AH345" s="19">
        <v>49.052841475573281</v>
      </c>
      <c r="AI345" s="19">
        <v>24.127617148554336</v>
      </c>
      <c r="AJ345" s="3">
        <v>607.8125</v>
      </c>
      <c r="AK345" s="6">
        <v>0</v>
      </c>
      <c r="AL345" s="6">
        <v>92</v>
      </c>
      <c r="AM345" s="6">
        <v>9</v>
      </c>
      <c r="AN345" s="6">
        <v>2208</v>
      </c>
      <c r="AO345" s="6">
        <v>0</v>
      </c>
      <c r="AP345" s="6">
        <v>0</v>
      </c>
      <c r="AQ345" s="6">
        <v>33</v>
      </c>
      <c r="AR345" s="6">
        <v>803</v>
      </c>
      <c r="AS345" s="6">
        <v>33.626465661641539</v>
      </c>
      <c r="AT345" s="119">
        <v>0</v>
      </c>
      <c r="AU345" s="119">
        <v>0</v>
      </c>
      <c r="AV345" s="119">
        <v>0</v>
      </c>
      <c r="AW345" s="119">
        <v>0</v>
      </c>
      <c r="AX345" s="119">
        <v>0</v>
      </c>
      <c r="AY345" s="6">
        <v>78.623655913978496</v>
      </c>
      <c r="AZ345" s="6">
        <v>15</v>
      </c>
      <c r="BA345" s="6">
        <v>1.2315270935960592</v>
      </c>
      <c r="BB345" s="6">
        <v>10</v>
      </c>
      <c r="BC345" s="6">
        <v>281</v>
      </c>
      <c r="BD345" s="6">
        <v>11.826599326599327</v>
      </c>
      <c r="BE345" s="6">
        <v>25</v>
      </c>
      <c r="BF345" s="6">
        <v>6.0386473429951693</v>
      </c>
      <c r="BG345" s="6">
        <v>211</v>
      </c>
      <c r="BH345" s="6">
        <v>11.199575371549894</v>
      </c>
      <c r="BI345" s="6">
        <v>13</v>
      </c>
      <c r="BJ345" s="6">
        <v>24.528301886792452</v>
      </c>
      <c r="BK345" s="6">
        <v>1483</v>
      </c>
    </row>
    <row r="346" spans="1:63" x14ac:dyDescent="0.35">
      <c r="A346" s="27">
        <v>340</v>
      </c>
      <c r="C346" s="17" t="s">
        <v>21</v>
      </c>
      <c r="D346" s="15">
        <v>2662</v>
      </c>
      <c r="E346" s="18">
        <v>36</v>
      </c>
      <c r="F346" s="18">
        <v>151</v>
      </c>
      <c r="G346" s="18">
        <v>265</v>
      </c>
      <c r="H346" s="18">
        <v>1989</v>
      </c>
      <c r="I346" s="18">
        <v>266</v>
      </c>
      <c r="J346" s="19">
        <v>58.414725770097675</v>
      </c>
      <c r="K346" s="19">
        <v>72</v>
      </c>
      <c r="L346" s="19">
        <v>5.625</v>
      </c>
      <c r="M346" s="18">
        <v>5</v>
      </c>
      <c r="N346" s="19">
        <v>3.8167938931297711</v>
      </c>
      <c r="O346" s="19">
        <v>131</v>
      </c>
      <c r="P346" s="19">
        <v>83.969465648854964</v>
      </c>
      <c r="Q346" s="19">
        <v>58.373205741626798</v>
      </c>
      <c r="R346" s="18">
        <v>7</v>
      </c>
      <c r="S346" s="19">
        <v>4.3209876543209873</v>
      </c>
      <c r="T346" s="18">
        <v>11</v>
      </c>
      <c r="U346" s="19">
        <v>17.1875</v>
      </c>
      <c r="V346" s="18">
        <v>10</v>
      </c>
      <c r="W346" s="19">
        <v>10.1010101010101</v>
      </c>
      <c r="X346" s="18">
        <v>21</v>
      </c>
      <c r="Y346" s="19">
        <v>12.574850299401197</v>
      </c>
      <c r="Z346" s="19">
        <v>26.439790575916227</v>
      </c>
      <c r="AA346" s="19">
        <v>54.363001745200698</v>
      </c>
      <c r="AB346" s="18">
        <v>83</v>
      </c>
      <c r="AC346" s="19">
        <v>4.5907079646017701</v>
      </c>
      <c r="AD346" s="19">
        <v>86.58682634730539</v>
      </c>
      <c r="AE346" s="19">
        <v>76.807760141093468</v>
      </c>
      <c r="AF346" s="19">
        <v>83.40517241379311</v>
      </c>
      <c r="AG346" s="19">
        <v>80.926430517711168</v>
      </c>
      <c r="AH346" s="19">
        <v>40.07113218731476</v>
      </c>
      <c r="AI346" s="19">
        <v>24.836988737403676</v>
      </c>
      <c r="AJ346" s="3">
        <v>624.77678571428578</v>
      </c>
      <c r="AK346" s="6">
        <v>21</v>
      </c>
      <c r="AL346" s="6">
        <v>2454</v>
      </c>
      <c r="AM346" s="6">
        <v>3</v>
      </c>
      <c r="AN346" s="6">
        <v>21</v>
      </c>
      <c r="AO346" s="6">
        <v>0</v>
      </c>
      <c r="AP346" s="6">
        <v>14</v>
      </c>
      <c r="AQ346" s="6">
        <v>100</v>
      </c>
      <c r="AR346" s="6">
        <v>636</v>
      </c>
      <c r="AS346" s="6">
        <v>23.891810668670171</v>
      </c>
      <c r="AT346" s="119">
        <v>0</v>
      </c>
      <c r="AU346" s="119">
        <v>0</v>
      </c>
      <c r="AV346" s="119">
        <v>0</v>
      </c>
      <c r="AW346" s="119">
        <v>0</v>
      </c>
      <c r="AX346" s="119">
        <v>0</v>
      </c>
      <c r="AY346" s="6">
        <v>54.297774366845744</v>
      </c>
      <c r="AZ346" s="6">
        <v>7</v>
      </c>
      <c r="BA346" s="6">
        <v>0.59726962457337884</v>
      </c>
      <c r="BB346" s="6">
        <v>49</v>
      </c>
      <c r="BC346" s="6">
        <v>57</v>
      </c>
      <c r="BD346" s="6">
        <v>2.1550094517958409</v>
      </c>
      <c r="BE346" s="6">
        <v>0</v>
      </c>
      <c r="BF346" s="6">
        <v>0</v>
      </c>
      <c r="BG346" s="6">
        <v>26</v>
      </c>
      <c r="BH346" s="6">
        <v>1.16227089852481</v>
      </c>
      <c r="BI346" s="6">
        <v>23</v>
      </c>
      <c r="BJ346" s="6">
        <v>8.984375</v>
      </c>
      <c r="BK346" s="6">
        <v>1989</v>
      </c>
    </row>
    <row r="347" spans="1:63" x14ac:dyDescent="0.35">
      <c r="A347" s="27">
        <v>341</v>
      </c>
      <c r="C347" s="17" t="s">
        <v>9</v>
      </c>
      <c r="D347" s="15">
        <v>592</v>
      </c>
      <c r="E347" s="18">
        <v>0</v>
      </c>
      <c r="F347" s="18">
        <v>0</v>
      </c>
      <c r="G347" s="18">
        <v>5</v>
      </c>
      <c r="H347" s="18">
        <v>247</v>
      </c>
      <c r="I347" s="18">
        <v>344</v>
      </c>
      <c r="J347" s="19">
        <v>57.601351351351347</v>
      </c>
      <c r="K347" s="19">
        <v>6</v>
      </c>
      <c r="L347" s="19">
        <v>8.5714285714285712</v>
      </c>
      <c r="M347" s="18">
        <v>0</v>
      </c>
      <c r="N347" s="19">
        <v>0</v>
      </c>
      <c r="O347" s="19">
        <v>39</v>
      </c>
      <c r="P347" s="19">
        <v>74.358974358974365</v>
      </c>
      <c r="Q347" s="19">
        <v>72.172883362936645</v>
      </c>
      <c r="R347" s="18">
        <v>0</v>
      </c>
      <c r="S347" s="19">
        <v>0</v>
      </c>
      <c r="T347" s="18">
        <v>0</v>
      </c>
      <c r="U347" s="19">
        <v>0</v>
      </c>
      <c r="V347" s="18">
        <v>0</v>
      </c>
      <c r="W347" s="19">
        <v>0</v>
      </c>
      <c r="X347" s="18">
        <v>0</v>
      </c>
      <c r="Y347" s="19">
        <v>0</v>
      </c>
      <c r="Z347" s="19">
        <v>28.571428571428569</v>
      </c>
      <c r="AA347" s="19">
        <v>60.317460317460316</v>
      </c>
      <c r="AB347" s="18">
        <v>11</v>
      </c>
      <c r="AC347" s="19">
        <v>5.9782608695652177</v>
      </c>
      <c r="AD347" s="19">
        <v>66.666666666666657</v>
      </c>
      <c r="AE347" s="19">
        <v>72.592592592592595</v>
      </c>
      <c r="AF347" s="19">
        <v>100</v>
      </c>
      <c r="AG347" s="19">
        <v>68.907563025210081</v>
      </c>
      <c r="AH347" s="19">
        <v>31.736526946107784</v>
      </c>
      <c r="AI347" s="19">
        <v>29.940119760479039</v>
      </c>
      <c r="AJ347" s="3">
        <v>309.67741935483872</v>
      </c>
      <c r="AK347" s="6">
        <v>0</v>
      </c>
      <c r="AL347" s="6">
        <v>499</v>
      </c>
      <c r="AM347" s="6">
        <v>0</v>
      </c>
      <c r="AN347" s="6">
        <v>0</v>
      </c>
      <c r="AO347" s="6">
        <v>0</v>
      </c>
      <c r="AP347" s="6">
        <v>0</v>
      </c>
      <c r="AQ347" s="6">
        <v>79</v>
      </c>
      <c r="AR347" s="6">
        <v>8</v>
      </c>
      <c r="AS347" s="6">
        <v>1.3513513513513513</v>
      </c>
      <c r="AT347" s="119">
        <v>0</v>
      </c>
      <c r="AU347" s="119">
        <v>0</v>
      </c>
      <c r="AV347" s="119">
        <v>0</v>
      </c>
      <c r="AW347" s="119">
        <v>0</v>
      </c>
      <c r="AX347" s="119">
        <v>0</v>
      </c>
      <c r="AY347" s="6">
        <v>20.107719928186714</v>
      </c>
      <c r="AZ347" s="6">
        <v>4</v>
      </c>
      <c r="BA347" s="6">
        <v>6.1538461538461542</v>
      </c>
      <c r="BB347" s="6">
        <v>118</v>
      </c>
      <c r="BC347" s="6">
        <v>134</v>
      </c>
      <c r="BD347" s="6">
        <v>22.866894197952217</v>
      </c>
      <c r="BE347" s="6">
        <v>0</v>
      </c>
      <c r="BF347" s="6">
        <v>0</v>
      </c>
      <c r="BG347" s="6">
        <v>17</v>
      </c>
      <c r="BH347" s="6">
        <v>6.8825910931174086</v>
      </c>
      <c r="BI347" s="6">
        <v>118</v>
      </c>
      <c r="BJ347" s="6">
        <v>34.202898550724633</v>
      </c>
      <c r="BK347" s="6">
        <v>247</v>
      </c>
    </row>
    <row r="348" spans="1:63" x14ac:dyDescent="0.35">
      <c r="A348" s="27">
        <v>342</v>
      </c>
      <c r="C348" s="17" t="s">
        <v>3</v>
      </c>
      <c r="D348" s="15">
        <v>302</v>
      </c>
      <c r="E348" s="18">
        <v>0</v>
      </c>
      <c r="F348" s="18">
        <v>9</v>
      </c>
      <c r="G348" s="18">
        <v>26</v>
      </c>
      <c r="H348" s="18">
        <v>216</v>
      </c>
      <c r="I348" s="18">
        <v>52</v>
      </c>
      <c r="J348" s="19">
        <v>54.635761589403977</v>
      </c>
      <c r="K348" s="19">
        <v>0</v>
      </c>
      <c r="L348" s="19">
        <v>0</v>
      </c>
      <c r="M348" s="18">
        <v>4</v>
      </c>
      <c r="N348" s="19">
        <v>25</v>
      </c>
      <c r="O348" s="19">
        <v>32</v>
      </c>
      <c r="P348" s="19">
        <v>68.75</v>
      </c>
      <c r="Q348" s="19">
        <v>68.632435180477884</v>
      </c>
      <c r="R348" s="18">
        <v>4</v>
      </c>
      <c r="S348" s="19">
        <v>28.571428571428569</v>
      </c>
      <c r="T348" s="18">
        <v>0</v>
      </c>
      <c r="U348" s="19">
        <v>0</v>
      </c>
      <c r="V348" s="18">
        <v>0</v>
      </c>
      <c r="W348" s="19">
        <v>0</v>
      </c>
      <c r="X348" s="18">
        <v>0</v>
      </c>
      <c r="Y348" s="19">
        <v>0</v>
      </c>
      <c r="Z348" s="19">
        <v>24.285714285714285</v>
      </c>
      <c r="AA348" s="19">
        <v>5.7142857142857144</v>
      </c>
      <c r="AB348" s="18">
        <v>6</v>
      </c>
      <c r="AC348" s="19">
        <v>4.0268456375838921</v>
      </c>
      <c r="AD348" s="19">
        <v>79.120879120879124</v>
      </c>
      <c r="AE348" s="19">
        <v>49.557522123893804</v>
      </c>
      <c r="AF348" s="19">
        <v>62.5</v>
      </c>
      <c r="AG348" s="19">
        <v>59.562841530054641</v>
      </c>
      <c r="AH348" s="19">
        <v>72.262773722627742</v>
      </c>
      <c r="AI348" s="19">
        <v>5.8394160583941606</v>
      </c>
      <c r="AJ348" s="3">
        <v>492.39130434782612</v>
      </c>
      <c r="AK348" s="6">
        <v>0</v>
      </c>
      <c r="AL348" s="6">
        <v>271</v>
      </c>
      <c r="AM348" s="6">
        <v>0</v>
      </c>
      <c r="AN348" s="6">
        <v>0</v>
      </c>
      <c r="AO348" s="6">
        <v>0</v>
      </c>
      <c r="AP348" s="6">
        <v>0</v>
      </c>
      <c r="AQ348" s="6">
        <v>16</v>
      </c>
      <c r="AR348" s="6">
        <v>40</v>
      </c>
      <c r="AS348" s="6">
        <v>13.245033112582782</v>
      </c>
      <c r="AT348" s="119">
        <v>0</v>
      </c>
      <c r="AU348" s="119">
        <v>0</v>
      </c>
      <c r="AV348" s="119">
        <v>0</v>
      </c>
      <c r="AW348" s="119">
        <v>0</v>
      </c>
      <c r="AX348" s="119">
        <v>0</v>
      </c>
      <c r="AY348" s="6">
        <v>81.533101045296164</v>
      </c>
      <c r="AZ348" s="6">
        <v>3</v>
      </c>
      <c r="BA348" s="6">
        <v>3.6144578313253009</v>
      </c>
      <c r="BB348" s="6">
        <v>0</v>
      </c>
      <c r="BC348" s="6">
        <v>32</v>
      </c>
      <c r="BD348" s="6">
        <v>10.457516339869281</v>
      </c>
      <c r="BE348" s="6">
        <v>0</v>
      </c>
      <c r="BF348" s="6">
        <v>0</v>
      </c>
      <c r="BG348" s="6">
        <v>17</v>
      </c>
      <c r="BH348" s="6">
        <v>7.0247933884297522</v>
      </c>
      <c r="BI348" s="6">
        <v>16</v>
      </c>
      <c r="BJ348" s="6">
        <v>33.333333333333329</v>
      </c>
      <c r="BK348" s="6">
        <v>216</v>
      </c>
    </row>
    <row r="349" spans="1:63" x14ac:dyDescent="0.35">
      <c r="A349" s="27">
        <v>343</v>
      </c>
      <c r="C349" s="17" t="s">
        <v>275</v>
      </c>
      <c r="D349" s="15">
        <v>339</v>
      </c>
      <c r="E349" s="18">
        <v>5</v>
      </c>
      <c r="F349" s="18">
        <v>31</v>
      </c>
      <c r="G349" s="18">
        <v>38</v>
      </c>
      <c r="H349" s="18">
        <v>216</v>
      </c>
      <c r="I349" s="18">
        <v>55</v>
      </c>
      <c r="J349" s="19">
        <v>48.08259587020649</v>
      </c>
      <c r="K349" s="19">
        <v>3</v>
      </c>
      <c r="L349" s="19">
        <v>2.2222222222222223</v>
      </c>
      <c r="M349" s="18">
        <v>0</v>
      </c>
      <c r="N349" s="19">
        <v>0</v>
      </c>
      <c r="O349" s="19">
        <v>3</v>
      </c>
      <c r="P349" s="19">
        <v>100</v>
      </c>
      <c r="Q349" s="19">
        <v>71.267893660531698</v>
      </c>
      <c r="R349" s="18">
        <v>0</v>
      </c>
      <c r="S349" s="19">
        <v>0</v>
      </c>
      <c r="T349" s="18">
        <v>0</v>
      </c>
      <c r="U349" s="19">
        <v>0</v>
      </c>
      <c r="V349" s="18">
        <v>0</v>
      </c>
      <c r="W349" s="19">
        <v>0</v>
      </c>
      <c r="X349" s="18">
        <v>0</v>
      </c>
      <c r="Y349" s="19">
        <v>0</v>
      </c>
      <c r="Z349" s="19">
        <v>20.168067226890756</v>
      </c>
      <c r="AA349" s="19">
        <v>68.067226890756302</v>
      </c>
      <c r="AB349" s="18">
        <v>14</v>
      </c>
      <c r="AC349" s="19">
        <v>7.0707070707070701</v>
      </c>
      <c r="AD349" s="19">
        <v>86.915887850467286</v>
      </c>
      <c r="AE349" s="19">
        <v>70.476190476190482</v>
      </c>
      <c r="AF349" s="19">
        <v>82.35294117647058</v>
      </c>
      <c r="AG349" s="19">
        <v>78.061224489795919</v>
      </c>
      <c r="AH349" s="19">
        <v>14.438502673796791</v>
      </c>
      <c r="AI349" s="19">
        <v>54.54545454545454</v>
      </c>
      <c r="AJ349" s="3">
        <v>752.27272727272725</v>
      </c>
      <c r="AK349" s="6">
        <v>48</v>
      </c>
      <c r="AL349" s="6">
        <v>117</v>
      </c>
      <c r="AM349" s="6">
        <v>22</v>
      </c>
      <c r="AN349" s="6">
        <v>42</v>
      </c>
      <c r="AO349" s="6">
        <v>0</v>
      </c>
      <c r="AP349" s="6">
        <v>14</v>
      </c>
      <c r="AQ349" s="6">
        <v>92</v>
      </c>
      <c r="AR349" s="6">
        <v>30</v>
      </c>
      <c r="AS349" s="6">
        <v>8.8495575221238933</v>
      </c>
      <c r="AT349" s="119">
        <v>0</v>
      </c>
      <c r="AU349" s="119">
        <v>0</v>
      </c>
      <c r="AV349" s="119">
        <v>0</v>
      </c>
      <c r="AW349" s="119">
        <v>0</v>
      </c>
      <c r="AX349" s="119">
        <v>0</v>
      </c>
      <c r="AY349" s="6">
        <v>29.721362229102166</v>
      </c>
      <c r="AZ349" s="6">
        <v>0</v>
      </c>
      <c r="BA349" s="6">
        <v>0</v>
      </c>
      <c r="BB349" s="6">
        <v>12</v>
      </c>
      <c r="BC349" s="6">
        <v>10</v>
      </c>
      <c r="BD349" s="6">
        <v>2.9585798816568047</v>
      </c>
      <c r="BE349" s="6">
        <v>0</v>
      </c>
      <c r="BF349" s="6">
        <v>0</v>
      </c>
      <c r="BG349" s="6">
        <v>6</v>
      </c>
      <c r="BH349" s="6">
        <v>2.3622047244094486</v>
      </c>
      <c r="BI349" s="6">
        <v>4</v>
      </c>
      <c r="BJ349" s="6">
        <v>7.5471698113207548</v>
      </c>
      <c r="BK349" s="6">
        <v>216</v>
      </c>
    </row>
    <row r="350" spans="1:63" x14ac:dyDescent="0.35">
      <c r="A350" s="27">
        <v>344</v>
      </c>
      <c r="C350" s="17" t="s">
        <v>28</v>
      </c>
      <c r="D350" s="15">
        <v>157</v>
      </c>
      <c r="E350" s="18">
        <v>0</v>
      </c>
      <c r="F350" s="18">
        <v>0</v>
      </c>
      <c r="G350" s="18">
        <v>15</v>
      </c>
      <c r="H350" s="18">
        <v>131</v>
      </c>
      <c r="I350" s="18">
        <v>10</v>
      </c>
      <c r="J350" s="19">
        <v>50.955414012738856</v>
      </c>
      <c r="K350" s="19">
        <v>3</v>
      </c>
      <c r="L350" s="19">
        <v>4.0540540540540544</v>
      </c>
      <c r="M350" s="18">
        <v>0</v>
      </c>
      <c r="N350" s="19">
        <v>0</v>
      </c>
      <c r="O350" s="19">
        <v>18</v>
      </c>
      <c r="P350" s="19">
        <v>100</v>
      </c>
      <c r="Q350" s="19">
        <v>68.910963944076528</v>
      </c>
      <c r="R350" s="18">
        <v>7</v>
      </c>
      <c r="S350" s="19">
        <v>63.636363636363633</v>
      </c>
      <c r="T350" s="18">
        <v>3</v>
      </c>
      <c r="U350" s="19">
        <v>50</v>
      </c>
      <c r="V350" s="18">
        <v>0</v>
      </c>
      <c r="W350" s="19">
        <v>0</v>
      </c>
      <c r="X350" s="18">
        <v>3</v>
      </c>
      <c r="Y350" s="19">
        <v>30</v>
      </c>
      <c r="Z350" s="19">
        <v>37.313432835820898</v>
      </c>
      <c r="AA350" s="19">
        <v>13.432835820895523</v>
      </c>
      <c r="AB350" s="18">
        <v>12</v>
      </c>
      <c r="AC350" s="19">
        <v>12.371134020618557</v>
      </c>
      <c r="AD350" s="19">
        <v>71.875</v>
      </c>
      <c r="AE350" s="19">
        <v>56.944444444444443</v>
      </c>
      <c r="AF350" s="19">
        <v>100</v>
      </c>
      <c r="AG350" s="19">
        <v>63.636363636363633</v>
      </c>
      <c r="AH350" s="19">
        <v>35.897435897435898</v>
      </c>
      <c r="AI350" s="19">
        <v>14.102564102564102</v>
      </c>
      <c r="AJ350" s="3">
        <v>403.57142857142856</v>
      </c>
      <c r="AK350" s="6">
        <v>0</v>
      </c>
      <c r="AL350" s="6">
        <v>0</v>
      </c>
      <c r="AM350" s="6">
        <v>0</v>
      </c>
      <c r="AN350" s="6">
        <v>156</v>
      </c>
      <c r="AO350" s="6">
        <v>0</v>
      </c>
      <c r="AP350" s="6">
        <v>0</v>
      </c>
      <c r="AQ350" s="6">
        <v>3</v>
      </c>
      <c r="AR350" s="6">
        <v>18</v>
      </c>
      <c r="AS350" s="6">
        <v>11.464968152866243</v>
      </c>
      <c r="AT350" s="119">
        <v>0</v>
      </c>
      <c r="AU350" s="119">
        <v>0</v>
      </c>
      <c r="AV350" s="119">
        <v>0</v>
      </c>
      <c r="AW350" s="119">
        <v>0</v>
      </c>
      <c r="AX350" s="119">
        <v>0</v>
      </c>
      <c r="AY350" s="6">
        <v>85.350318471337587</v>
      </c>
      <c r="AZ350" s="6">
        <v>0</v>
      </c>
      <c r="BA350" s="6">
        <v>0</v>
      </c>
      <c r="BB350" s="6">
        <v>3</v>
      </c>
      <c r="BC350" s="6">
        <v>24</v>
      </c>
      <c r="BD350" s="6">
        <v>14.545454545454545</v>
      </c>
      <c r="BE350" s="6">
        <v>0</v>
      </c>
      <c r="BF350" s="6">
        <v>0</v>
      </c>
      <c r="BG350" s="6">
        <v>14</v>
      </c>
      <c r="BH350" s="6">
        <v>9.5890410958904102</v>
      </c>
      <c r="BI350" s="6">
        <v>4</v>
      </c>
      <c r="BJ350" s="6">
        <v>36.363636363636367</v>
      </c>
      <c r="BK350" s="6">
        <v>131</v>
      </c>
    </row>
    <row r="351" spans="1:63" x14ac:dyDescent="0.35">
      <c r="A351" s="27">
        <v>345</v>
      </c>
      <c r="C351" s="17" t="s">
        <v>25</v>
      </c>
      <c r="D351" s="15">
        <v>198</v>
      </c>
      <c r="E351" s="18">
        <v>0</v>
      </c>
      <c r="F351" s="18">
        <v>3</v>
      </c>
      <c r="G351" s="18">
        <v>23</v>
      </c>
      <c r="H351" s="18">
        <v>166</v>
      </c>
      <c r="I351" s="18">
        <v>10</v>
      </c>
      <c r="J351" s="19">
        <v>50</v>
      </c>
      <c r="K351" s="19">
        <v>20</v>
      </c>
      <c r="L351" s="19">
        <v>22.727272727272727</v>
      </c>
      <c r="M351" s="18">
        <v>0</v>
      </c>
      <c r="N351" s="19">
        <v>0</v>
      </c>
      <c r="O351" s="19">
        <v>45</v>
      </c>
      <c r="P351" s="19">
        <v>93.333333333333329</v>
      </c>
      <c r="Q351" s="19">
        <v>59.50266429840142</v>
      </c>
      <c r="R351" s="18">
        <v>0</v>
      </c>
      <c r="S351" s="19">
        <v>0</v>
      </c>
      <c r="T351" s="18">
        <v>0</v>
      </c>
      <c r="U351" s="19">
        <v>0</v>
      </c>
      <c r="V351" s="18">
        <v>3</v>
      </c>
      <c r="W351" s="19">
        <v>50</v>
      </c>
      <c r="X351" s="18">
        <v>3</v>
      </c>
      <c r="Y351" s="19">
        <v>25</v>
      </c>
      <c r="Z351" s="19">
        <v>37.349397590361441</v>
      </c>
      <c r="AA351" s="19">
        <v>21.686746987951807</v>
      </c>
      <c r="AB351" s="18">
        <v>29</v>
      </c>
      <c r="AC351" s="19">
        <v>20.714285714285715</v>
      </c>
      <c r="AD351" s="19">
        <v>69.318181818181827</v>
      </c>
      <c r="AE351" s="19">
        <v>63.235294117647058</v>
      </c>
      <c r="AF351" s="19">
        <v>60</v>
      </c>
      <c r="AG351" s="19">
        <v>67.625899280575538</v>
      </c>
      <c r="AH351" s="19">
        <v>47.619047619047613</v>
      </c>
      <c r="AI351" s="19">
        <v>13.333333333333334</v>
      </c>
      <c r="AJ351" s="3">
        <v>480.95238095238096</v>
      </c>
      <c r="AK351" s="6">
        <v>0</v>
      </c>
      <c r="AL351" s="6">
        <v>183</v>
      </c>
      <c r="AM351" s="6">
        <v>0</v>
      </c>
      <c r="AN351" s="6">
        <v>3</v>
      </c>
      <c r="AO351" s="6">
        <v>0</v>
      </c>
      <c r="AP351" s="6">
        <v>0</v>
      </c>
      <c r="AQ351" s="6">
        <v>8</v>
      </c>
      <c r="AR351" s="6">
        <v>13</v>
      </c>
      <c r="AS351" s="6">
        <v>6.5656565656565666</v>
      </c>
      <c r="AT351" s="119">
        <v>0</v>
      </c>
      <c r="AU351" s="119">
        <v>0</v>
      </c>
      <c r="AV351" s="119">
        <v>0</v>
      </c>
      <c r="AW351" s="119">
        <v>0</v>
      </c>
      <c r="AX351" s="119">
        <v>0</v>
      </c>
      <c r="AY351" s="6">
        <v>45.484894007678186</v>
      </c>
      <c r="AZ351" s="6">
        <v>4</v>
      </c>
      <c r="BA351" s="6">
        <v>4.7619047619047619</v>
      </c>
      <c r="BB351" s="6">
        <v>0</v>
      </c>
      <c r="BC351" s="6">
        <v>29</v>
      </c>
      <c r="BD351" s="6">
        <v>14.720812182741117</v>
      </c>
      <c r="BE351" s="6">
        <v>0</v>
      </c>
      <c r="BF351" s="6">
        <v>0</v>
      </c>
      <c r="BG351" s="6">
        <v>17</v>
      </c>
      <c r="BH351" s="6">
        <v>9.4972067039106136</v>
      </c>
      <c r="BI351" s="6">
        <v>5</v>
      </c>
      <c r="BJ351" s="6">
        <v>45.454545454545453</v>
      </c>
      <c r="BK351" s="6">
        <v>166</v>
      </c>
    </row>
    <row r="352" spans="1:63" x14ac:dyDescent="0.35">
      <c r="A352" s="27">
        <v>346</v>
      </c>
      <c r="C352" s="17" t="s">
        <v>11</v>
      </c>
      <c r="D352" s="15">
        <v>6287</v>
      </c>
      <c r="E352" s="18">
        <v>80</v>
      </c>
      <c r="F352" s="18">
        <v>234</v>
      </c>
      <c r="G352" s="18">
        <v>496</v>
      </c>
      <c r="H352" s="18">
        <v>4324</v>
      </c>
      <c r="I352" s="18">
        <v>1230</v>
      </c>
      <c r="J352" s="19">
        <v>47.049467154445679</v>
      </c>
      <c r="K352" s="19">
        <v>150</v>
      </c>
      <c r="L352" s="19">
        <v>4.9933422103861513</v>
      </c>
      <c r="M352" s="18">
        <v>4</v>
      </c>
      <c r="N352" s="19">
        <v>1.9607843137254901</v>
      </c>
      <c r="O352" s="19">
        <v>211</v>
      </c>
      <c r="P352" s="19">
        <v>82.464454976303315</v>
      </c>
      <c r="Q352" s="19">
        <v>61.305581835383158</v>
      </c>
      <c r="R352" s="18">
        <v>7</v>
      </c>
      <c r="S352" s="19">
        <v>2.0958083832335328</v>
      </c>
      <c r="T352" s="18">
        <v>7</v>
      </c>
      <c r="U352" s="19">
        <v>3.4313725490196081</v>
      </c>
      <c r="V352" s="18">
        <v>10</v>
      </c>
      <c r="W352" s="19">
        <v>7.4074074074074066</v>
      </c>
      <c r="X352" s="18">
        <v>17</v>
      </c>
      <c r="Y352" s="19">
        <v>5.0445103857566762</v>
      </c>
      <c r="Z352" s="19">
        <v>25.565610859728505</v>
      </c>
      <c r="AA352" s="19">
        <v>50.565610859728508</v>
      </c>
      <c r="AB352" s="18">
        <v>202</v>
      </c>
      <c r="AC352" s="19">
        <v>5.264529580401355</v>
      </c>
      <c r="AD352" s="19">
        <v>84.883720930232556</v>
      </c>
      <c r="AE352" s="19">
        <v>71.040492055356225</v>
      </c>
      <c r="AF352" s="19">
        <v>79.778672032193157</v>
      </c>
      <c r="AG352" s="19">
        <v>78.455790784557905</v>
      </c>
      <c r="AH352" s="19">
        <v>44.812114413909143</v>
      </c>
      <c r="AI352" s="19">
        <v>27.481772293886706</v>
      </c>
      <c r="AJ352" s="3">
        <v>556.95187165775405</v>
      </c>
      <c r="AK352" s="6">
        <v>2642</v>
      </c>
      <c r="AL352" s="6">
        <v>2194</v>
      </c>
      <c r="AM352" s="6">
        <v>952</v>
      </c>
      <c r="AN352" s="6">
        <v>238</v>
      </c>
      <c r="AO352" s="6">
        <v>0</v>
      </c>
      <c r="AP352" s="6">
        <v>0</v>
      </c>
      <c r="AQ352" s="6">
        <v>199</v>
      </c>
      <c r="AR352" s="6">
        <v>1340</v>
      </c>
      <c r="AS352" s="6">
        <v>21.313822172737396</v>
      </c>
      <c r="AT352" s="119">
        <v>0</v>
      </c>
      <c r="AU352" s="119">
        <v>0</v>
      </c>
      <c r="AV352" s="119">
        <v>0</v>
      </c>
      <c r="AW352" s="119">
        <v>0</v>
      </c>
      <c r="AX352" s="119">
        <v>0</v>
      </c>
      <c r="AY352" s="6">
        <v>93.023255813953483</v>
      </c>
      <c r="AZ352" s="6">
        <v>20</v>
      </c>
      <c r="BA352" s="6">
        <v>0.73637702503681879</v>
      </c>
      <c r="BB352" s="6">
        <v>216</v>
      </c>
      <c r="BC352" s="6">
        <v>451</v>
      </c>
      <c r="BD352" s="6">
        <v>7.2148456247000476</v>
      </c>
      <c r="BE352" s="6">
        <v>8</v>
      </c>
      <c r="BF352" s="6">
        <v>1.6227180527383367</v>
      </c>
      <c r="BG352" s="6">
        <v>324</v>
      </c>
      <c r="BH352" s="6">
        <v>6.7556296914095082</v>
      </c>
      <c r="BI352" s="6">
        <v>112</v>
      </c>
      <c r="BJ352" s="6">
        <v>9.2181069958847743</v>
      </c>
      <c r="BK352" s="6">
        <v>4324</v>
      </c>
    </row>
    <row r="353" spans="1:63" x14ac:dyDescent="0.35">
      <c r="A353" s="27">
        <v>347</v>
      </c>
      <c r="C353" s="17" t="s">
        <v>276</v>
      </c>
      <c r="D353" s="15">
        <v>406</v>
      </c>
      <c r="E353" s="18">
        <v>0</v>
      </c>
      <c r="F353" s="18">
        <v>0</v>
      </c>
      <c r="G353" s="18">
        <v>0</v>
      </c>
      <c r="H353" s="18">
        <v>281</v>
      </c>
      <c r="I353" s="18">
        <v>124</v>
      </c>
      <c r="J353" s="19">
        <v>51.970443349753694</v>
      </c>
      <c r="K353" s="19">
        <v>0</v>
      </c>
      <c r="L353" s="19">
        <v>0</v>
      </c>
      <c r="M353" s="18">
        <v>0</v>
      </c>
      <c r="N353" s="19">
        <v>0</v>
      </c>
      <c r="O353" s="19">
        <v>30</v>
      </c>
      <c r="P353" s="19">
        <v>76.666666666666671</v>
      </c>
      <c r="Q353" s="19">
        <v>57.671957671957671</v>
      </c>
      <c r="R353" s="18">
        <v>0</v>
      </c>
      <c r="S353" s="19">
        <v>0</v>
      </c>
      <c r="T353" s="18">
        <v>0</v>
      </c>
      <c r="U353" s="19">
        <v>0</v>
      </c>
      <c r="V353" s="18">
        <v>0</v>
      </c>
      <c r="W353" s="19">
        <v>0</v>
      </c>
      <c r="X353" s="18">
        <v>0</v>
      </c>
      <c r="Y353" s="19">
        <v>0</v>
      </c>
      <c r="Z353" s="19">
        <v>23.376623376623375</v>
      </c>
      <c r="AA353" s="19">
        <v>27.27272727272727</v>
      </c>
      <c r="AB353" s="18">
        <v>11</v>
      </c>
      <c r="AC353" s="19">
        <v>5.7291666666666661</v>
      </c>
      <c r="AD353" s="19">
        <v>73.188405797101453</v>
      </c>
      <c r="AE353" s="19">
        <v>57.04697986577181</v>
      </c>
      <c r="AF353" s="19">
        <v>0</v>
      </c>
      <c r="AG353" s="19">
        <v>65.517241379310349</v>
      </c>
      <c r="AH353" s="19">
        <v>67.222222222222229</v>
      </c>
      <c r="AI353" s="19">
        <v>15</v>
      </c>
      <c r="AJ353" s="3">
        <v>396.875</v>
      </c>
      <c r="AK353" s="6">
        <v>69</v>
      </c>
      <c r="AL353" s="6">
        <v>202</v>
      </c>
      <c r="AM353" s="6">
        <v>0</v>
      </c>
      <c r="AN353" s="6">
        <v>0</v>
      </c>
      <c r="AO353" s="6">
        <v>0</v>
      </c>
      <c r="AP353" s="6">
        <v>9</v>
      </c>
      <c r="AQ353" s="6">
        <v>122</v>
      </c>
      <c r="AR353" s="6">
        <v>7</v>
      </c>
      <c r="AS353" s="6">
        <v>1.7241379310344827</v>
      </c>
      <c r="AT353" s="119">
        <v>0</v>
      </c>
      <c r="AU353" s="119">
        <v>0</v>
      </c>
      <c r="AV353" s="119">
        <v>0</v>
      </c>
      <c r="AW353" s="119">
        <v>0</v>
      </c>
      <c r="AX353" s="119">
        <v>0</v>
      </c>
      <c r="AY353" s="6">
        <v>23.057644110275689</v>
      </c>
      <c r="AZ353" s="6">
        <v>3</v>
      </c>
      <c r="BA353" s="6">
        <v>3.8461538461538463</v>
      </c>
      <c r="BB353" s="6">
        <v>12</v>
      </c>
      <c r="BC353" s="6">
        <v>159</v>
      </c>
      <c r="BD353" s="6">
        <v>39.552238805970148</v>
      </c>
      <c r="BE353" s="6">
        <v>0</v>
      </c>
      <c r="BF353" s="6">
        <v>0</v>
      </c>
      <c r="BG353" s="6">
        <v>73</v>
      </c>
      <c r="BH353" s="6">
        <v>25.795053003533567</v>
      </c>
      <c r="BI353" s="6">
        <v>83</v>
      </c>
      <c r="BJ353" s="6">
        <v>68.59504132231406</v>
      </c>
      <c r="BK353" s="6">
        <v>281</v>
      </c>
    </row>
    <row r="354" spans="1:63" x14ac:dyDescent="0.35">
      <c r="A354" s="27">
        <v>348</v>
      </c>
      <c r="C354" s="17" t="s">
        <v>14</v>
      </c>
      <c r="D354" s="15">
        <v>813</v>
      </c>
      <c r="E354" s="18">
        <v>6</v>
      </c>
      <c r="F354" s="18">
        <v>13</v>
      </c>
      <c r="G354" s="18">
        <v>23</v>
      </c>
      <c r="H354" s="18">
        <v>558</v>
      </c>
      <c r="I354" s="18">
        <v>217</v>
      </c>
      <c r="J354" s="19">
        <v>50.307503075030745</v>
      </c>
      <c r="K354" s="19">
        <v>21</v>
      </c>
      <c r="L354" s="19">
        <v>12.280701754385964</v>
      </c>
      <c r="M354" s="18">
        <v>0</v>
      </c>
      <c r="N354" s="19">
        <v>0</v>
      </c>
      <c r="O354" s="19">
        <v>75</v>
      </c>
      <c r="P354" s="19">
        <v>84</v>
      </c>
      <c r="Q354" s="19">
        <v>66.511794138670481</v>
      </c>
      <c r="R354" s="18">
        <v>0</v>
      </c>
      <c r="S354" s="19">
        <v>0</v>
      </c>
      <c r="T354" s="18">
        <v>5</v>
      </c>
      <c r="U354" s="19">
        <v>41.666666666666671</v>
      </c>
      <c r="V354" s="18">
        <v>4</v>
      </c>
      <c r="W354" s="19">
        <v>57.142857142857139</v>
      </c>
      <c r="X354" s="18">
        <v>9</v>
      </c>
      <c r="Y354" s="19">
        <v>47.368421052631575</v>
      </c>
      <c r="Z354" s="19">
        <v>25.609756097560975</v>
      </c>
      <c r="AA354" s="19">
        <v>30.487804878048781</v>
      </c>
      <c r="AB354" s="18">
        <v>21</v>
      </c>
      <c r="AC354" s="19">
        <v>6.7524115755627019</v>
      </c>
      <c r="AD354" s="19">
        <v>60.21897810218978</v>
      </c>
      <c r="AE354" s="19">
        <v>42.335766423357661</v>
      </c>
      <c r="AF354" s="19">
        <v>75</v>
      </c>
      <c r="AG354" s="19">
        <v>50.286806883365202</v>
      </c>
      <c r="AH354" s="19">
        <v>50.883392226148402</v>
      </c>
      <c r="AI354" s="19">
        <v>24.028268551236749</v>
      </c>
      <c r="AJ354" s="3">
        <v>308.73015873015873</v>
      </c>
      <c r="AK354" s="6">
        <v>0</v>
      </c>
      <c r="AL354" s="6">
        <v>77</v>
      </c>
      <c r="AM354" s="6">
        <v>0</v>
      </c>
      <c r="AN354" s="6">
        <v>635</v>
      </c>
      <c r="AO354" s="6">
        <v>0</v>
      </c>
      <c r="AP354" s="6">
        <v>0</v>
      </c>
      <c r="AQ354" s="6">
        <v>71</v>
      </c>
      <c r="AR354" s="6">
        <v>35</v>
      </c>
      <c r="AS354" s="6">
        <v>4.3050430504305046</v>
      </c>
      <c r="AT354" s="119">
        <v>0</v>
      </c>
      <c r="AU354" s="119">
        <v>0</v>
      </c>
      <c r="AV354" s="119">
        <v>0</v>
      </c>
      <c r="AW354" s="119">
        <v>0</v>
      </c>
      <c r="AX354" s="119">
        <v>0</v>
      </c>
      <c r="AY354" s="6">
        <v>28.152866242038215</v>
      </c>
      <c r="AZ354" s="6">
        <v>3</v>
      </c>
      <c r="BA354" s="6">
        <v>1.8518518518518516</v>
      </c>
      <c r="BB354" s="6">
        <v>41</v>
      </c>
      <c r="BC354" s="6">
        <v>265</v>
      </c>
      <c r="BD354" s="6">
        <v>32.515337423312886</v>
      </c>
      <c r="BE354" s="6">
        <v>3</v>
      </c>
      <c r="BF354" s="6">
        <v>12</v>
      </c>
      <c r="BG354" s="6">
        <v>144</v>
      </c>
      <c r="BH354" s="6">
        <v>24.657534246575342</v>
      </c>
      <c r="BI354" s="6">
        <v>123</v>
      </c>
      <c r="BJ354" s="6">
        <v>57.20930232558139</v>
      </c>
      <c r="BK354" s="6">
        <v>558</v>
      </c>
    </row>
    <row r="355" spans="1:63" x14ac:dyDescent="0.35">
      <c r="A355" s="27">
        <v>349</v>
      </c>
      <c r="C355" s="17" t="s">
        <v>18</v>
      </c>
      <c r="D355" s="15">
        <v>14693</v>
      </c>
      <c r="E355" s="18">
        <v>94</v>
      </c>
      <c r="F355" s="18">
        <v>360</v>
      </c>
      <c r="G355" s="18">
        <v>909</v>
      </c>
      <c r="H355" s="18">
        <v>10860</v>
      </c>
      <c r="I355" s="18">
        <v>2565</v>
      </c>
      <c r="J355" s="19">
        <v>54.835636017151025</v>
      </c>
      <c r="K355" s="19">
        <v>697</v>
      </c>
      <c r="L355" s="19">
        <v>14.548111041536213</v>
      </c>
      <c r="M355" s="18">
        <v>24</v>
      </c>
      <c r="N355" s="19">
        <v>5.2287581699346406</v>
      </c>
      <c r="O355" s="19">
        <v>1361</v>
      </c>
      <c r="P355" s="19">
        <v>88.096987509184416</v>
      </c>
      <c r="Q355" s="19">
        <v>72.867132867132867</v>
      </c>
      <c r="R355" s="18">
        <v>12</v>
      </c>
      <c r="S355" s="19">
        <v>2.2944550669216062</v>
      </c>
      <c r="T355" s="18">
        <v>21</v>
      </c>
      <c r="U355" s="19">
        <v>9.0128755364806867</v>
      </c>
      <c r="V355" s="18">
        <v>34</v>
      </c>
      <c r="W355" s="19">
        <v>11.76470588235294</v>
      </c>
      <c r="X355" s="18">
        <v>55</v>
      </c>
      <c r="Y355" s="19">
        <v>10.536398467432949</v>
      </c>
      <c r="Z355" s="19">
        <v>24.773413897280967</v>
      </c>
      <c r="AA355" s="19">
        <v>29.514292354171506</v>
      </c>
      <c r="AB355" s="18">
        <v>500</v>
      </c>
      <c r="AC355" s="19">
        <v>6.1819980217606334</v>
      </c>
      <c r="AD355" s="19">
        <v>75.33123028391168</v>
      </c>
      <c r="AE355" s="19">
        <v>60.202360876897131</v>
      </c>
      <c r="AF355" s="19">
        <v>54.57413249211357</v>
      </c>
      <c r="AG355" s="19">
        <v>68.056124539123303</v>
      </c>
      <c r="AH355" s="19">
        <v>53.854535548896756</v>
      </c>
      <c r="AI355" s="19">
        <v>17.883410514846091</v>
      </c>
      <c r="AJ355" s="3">
        <v>443.76822157434401</v>
      </c>
      <c r="AK355" s="6">
        <v>6912</v>
      </c>
      <c r="AL355" s="6">
        <v>3774</v>
      </c>
      <c r="AM355" s="6">
        <v>0</v>
      </c>
      <c r="AN355" s="6">
        <v>15</v>
      </c>
      <c r="AO355" s="6">
        <v>0</v>
      </c>
      <c r="AP355" s="6">
        <v>37</v>
      </c>
      <c r="AQ355" s="6">
        <v>3652</v>
      </c>
      <c r="AR355" s="6">
        <v>1232</v>
      </c>
      <c r="AS355" s="6">
        <v>8.3849452120057162</v>
      </c>
      <c r="AT355" s="119">
        <v>0</v>
      </c>
      <c r="AU355" s="119">
        <v>0</v>
      </c>
      <c r="AV355" s="119">
        <v>0</v>
      </c>
      <c r="AW355" s="119">
        <v>0</v>
      </c>
      <c r="AX355" s="119">
        <v>0</v>
      </c>
      <c r="AY355" s="6">
        <v>19.812901424183188</v>
      </c>
      <c r="AZ355" s="6">
        <v>41</v>
      </c>
      <c r="BA355" s="6">
        <v>0.93415356573251318</v>
      </c>
      <c r="BB355" s="6">
        <v>231</v>
      </c>
      <c r="BC355" s="6">
        <v>6956</v>
      </c>
      <c r="BD355" s="6">
        <v>47.59168035030104</v>
      </c>
      <c r="BE355" s="6">
        <v>111</v>
      </c>
      <c r="BF355" s="6">
        <v>12.278761061946902</v>
      </c>
      <c r="BG355" s="6">
        <v>4902</v>
      </c>
      <c r="BH355" s="6">
        <v>41.843790012804099</v>
      </c>
      <c r="BI355" s="6">
        <v>1975</v>
      </c>
      <c r="BJ355" s="6">
        <v>77.450980392156865</v>
      </c>
      <c r="BK355" s="6">
        <v>10860</v>
      </c>
    </row>
    <row r="356" spans="1:63" x14ac:dyDescent="0.35">
      <c r="A356" s="27">
        <v>350</v>
      </c>
      <c r="C356" s="17"/>
      <c r="D356" s="15">
        <v>85552</v>
      </c>
      <c r="E356" s="18">
        <v>1500</v>
      </c>
      <c r="F356" s="18">
        <v>4628</v>
      </c>
      <c r="G356" s="18">
        <v>8282</v>
      </c>
      <c r="H356" s="18">
        <v>58046</v>
      </c>
      <c r="I356" s="18">
        <v>14598</v>
      </c>
      <c r="J356" s="19">
        <v>49.608425285206657</v>
      </c>
      <c r="K356" s="19">
        <v>3133</v>
      </c>
      <c r="L356" s="19">
        <v>8.3094631869297686</v>
      </c>
      <c r="M356" s="18">
        <v>215</v>
      </c>
      <c r="N356" s="19">
        <v>6.5508836075563686</v>
      </c>
      <c r="O356" s="19">
        <v>4788</v>
      </c>
      <c r="P356" s="19">
        <v>84.482038429406842</v>
      </c>
      <c r="Q356" s="19">
        <v>54.455445544554458</v>
      </c>
      <c r="R356" s="18">
        <v>451</v>
      </c>
      <c r="S356" s="19">
        <v>9.1797272542234882</v>
      </c>
      <c r="T356" s="18">
        <v>234</v>
      </c>
      <c r="U356" s="19">
        <v>8.877086494688923</v>
      </c>
      <c r="V356" s="18">
        <v>314</v>
      </c>
      <c r="W356" s="19">
        <v>13.967971530249109</v>
      </c>
      <c r="X356" s="18">
        <v>548</v>
      </c>
      <c r="Y356" s="19">
        <v>11.227207539438639</v>
      </c>
      <c r="Z356" s="19">
        <v>23.072376198607643</v>
      </c>
      <c r="AA356" s="19">
        <v>38.47694732694076</v>
      </c>
      <c r="AB356" s="18">
        <v>2988</v>
      </c>
      <c r="AC356" s="19">
        <v>6.9401217076229855</v>
      </c>
      <c r="AD356" s="19">
        <v>77.136895446754608</v>
      </c>
      <c r="AE356" s="19">
        <v>58.9079693865895</v>
      </c>
      <c r="AF356" s="19">
        <v>65.978766551353928</v>
      </c>
      <c r="AG356" s="19">
        <v>69.009288642838939</v>
      </c>
      <c r="AH356" s="19">
        <v>51.489712358045992</v>
      </c>
      <c r="AI356" s="19">
        <v>22.135812324569308</v>
      </c>
      <c r="AJ356" s="3">
        <v>494.11196911196907</v>
      </c>
      <c r="AK356" s="6">
        <v>18314</v>
      </c>
      <c r="AL356" s="6">
        <v>22452</v>
      </c>
      <c r="AM356" s="6">
        <v>6134</v>
      </c>
      <c r="AN356" s="6">
        <v>14497</v>
      </c>
      <c r="AO356" s="6">
        <v>10</v>
      </c>
      <c r="AP356" s="6">
        <v>4131</v>
      </c>
      <c r="AQ356" s="6">
        <v>11368</v>
      </c>
      <c r="AR356" s="6">
        <v>13883</v>
      </c>
      <c r="AS356" s="6">
        <v>16.227557508883486</v>
      </c>
      <c r="AT356" s="6">
        <v>0</v>
      </c>
      <c r="AU356" s="6">
        <v>0</v>
      </c>
      <c r="AV356" s="6">
        <v>0</v>
      </c>
      <c r="AW356" s="6">
        <v>0</v>
      </c>
      <c r="AX356" s="6">
        <v>0</v>
      </c>
      <c r="AY356" s="6">
        <v>40.069970222596105</v>
      </c>
      <c r="AZ356" s="6">
        <v>368</v>
      </c>
      <c r="BA356" s="6">
        <v>1.1816459557524965</v>
      </c>
      <c r="BB356" s="6">
        <v>2290</v>
      </c>
      <c r="BC356" s="6">
        <v>21347</v>
      </c>
      <c r="BD356" s="6">
        <v>27.341308468671549</v>
      </c>
      <c r="BE356" s="6">
        <v>586</v>
      </c>
      <c r="BF356" s="6">
        <v>7.9307078089051295</v>
      </c>
      <c r="BG356" s="6">
        <v>14473</v>
      </c>
      <c r="BH356" s="6">
        <v>23.683521518573063</v>
      </c>
      <c r="BI356" s="6">
        <v>6429</v>
      </c>
      <c r="BJ356" s="6">
        <v>47.320771382305317</v>
      </c>
      <c r="BK356" s="6">
        <v>58046</v>
      </c>
    </row>
    <row r="357" spans="1:63" x14ac:dyDescent="0.35">
      <c r="A357" s="27">
        <v>351</v>
      </c>
      <c r="B357" s="20" t="s">
        <v>41</v>
      </c>
      <c r="C357" s="17" t="s">
        <v>26</v>
      </c>
      <c r="D357" s="15">
        <v>20</v>
      </c>
      <c r="E357" s="18">
        <v>0</v>
      </c>
      <c r="F357" s="18">
        <v>0</v>
      </c>
      <c r="G357" s="18">
        <v>0</v>
      </c>
      <c r="H357" s="18">
        <v>20</v>
      </c>
      <c r="I357" s="18">
        <v>0</v>
      </c>
      <c r="J357" s="19">
        <v>25</v>
      </c>
      <c r="K357" s="19">
        <v>0</v>
      </c>
      <c r="L357" s="19">
        <v>0</v>
      </c>
      <c r="M357" s="18">
        <v>0</v>
      </c>
      <c r="N357" s="19">
        <v>0</v>
      </c>
      <c r="O357" s="19">
        <v>0</v>
      </c>
      <c r="P357" s="19">
        <v>0</v>
      </c>
      <c r="Q357" s="19">
        <v>73.035230352303529</v>
      </c>
      <c r="R357" s="18">
        <v>0</v>
      </c>
      <c r="S357" s="19">
        <v>0</v>
      </c>
      <c r="T357" s="18">
        <v>0</v>
      </c>
      <c r="U357" s="19">
        <v>0</v>
      </c>
      <c r="V357" s="18">
        <v>0</v>
      </c>
      <c r="W357" s="19">
        <v>0</v>
      </c>
      <c r="X357" s="18">
        <v>0</v>
      </c>
      <c r="Y357" s="19">
        <v>0</v>
      </c>
      <c r="Z357" s="19">
        <v>25</v>
      </c>
      <c r="AA357" s="19">
        <v>0</v>
      </c>
      <c r="AB357" s="18">
        <v>0</v>
      </c>
      <c r="AC357" s="19">
        <v>0</v>
      </c>
      <c r="AD357" s="19">
        <v>100</v>
      </c>
      <c r="AE357" s="19">
        <v>33.333333333333329</v>
      </c>
      <c r="AF357" s="19">
        <v>0</v>
      </c>
      <c r="AG357" s="19">
        <v>100</v>
      </c>
      <c r="AH357" s="19">
        <v>50</v>
      </c>
      <c r="AI357" s="19">
        <v>28.571428571428569</v>
      </c>
      <c r="AJ357" s="3">
        <v>575</v>
      </c>
      <c r="AK357" s="6">
        <v>0</v>
      </c>
      <c r="AL357" s="6">
        <v>0</v>
      </c>
      <c r="AM357" s="6">
        <v>0</v>
      </c>
      <c r="AN357" s="6">
        <v>18</v>
      </c>
      <c r="AO357" s="6">
        <v>0</v>
      </c>
      <c r="AP357" s="6">
        <v>0</v>
      </c>
      <c r="AQ357" s="6">
        <v>0</v>
      </c>
      <c r="AR357" s="6">
        <v>0</v>
      </c>
      <c r="AS357" s="6">
        <v>0</v>
      </c>
      <c r="AT357" s="119">
        <v>0</v>
      </c>
      <c r="AU357" s="119">
        <v>0</v>
      </c>
      <c r="AV357" s="119">
        <v>0</v>
      </c>
      <c r="AW357" s="119">
        <v>0</v>
      </c>
      <c r="AX357" s="119">
        <v>0</v>
      </c>
      <c r="AY357" s="6">
        <v>90</v>
      </c>
      <c r="AZ357" s="6">
        <v>0</v>
      </c>
      <c r="BA357" s="6">
        <v>0</v>
      </c>
      <c r="BB357" s="6">
        <v>0</v>
      </c>
      <c r="BC357" s="6">
        <v>6</v>
      </c>
      <c r="BD357" s="6">
        <v>26.086956521739129</v>
      </c>
      <c r="BE357" s="6">
        <v>0</v>
      </c>
      <c r="BF357" s="6">
        <v>0</v>
      </c>
      <c r="BG357" s="6">
        <v>6</v>
      </c>
      <c r="BH357" s="6">
        <v>26.086956521739129</v>
      </c>
      <c r="BI357" s="6">
        <v>0</v>
      </c>
      <c r="BJ357" s="6">
        <v>0</v>
      </c>
      <c r="BK357" s="6">
        <v>20</v>
      </c>
    </row>
    <row r="358" spans="1:63" x14ac:dyDescent="0.35">
      <c r="A358" s="27">
        <v>352</v>
      </c>
      <c r="C358" s="17" t="s">
        <v>22</v>
      </c>
      <c r="D358" s="15">
        <v>83</v>
      </c>
      <c r="E358" s="18">
        <v>0</v>
      </c>
      <c r="F358" s="18">
        <v>6</v>
      </c>
      <c r="G358" s="18">
        <v>0</v>
      </c>
      <c r="H358" s="18">
        <v>73</v>
      </c>
      <c r="I358" s="18">
        <v>5</v>
      </c>
      <c r="J358" s="19">
        <v>45.783132530120483</v>
      </c>
      <c r="K358" s="19">
        <v>0</v>
      </c>
      <c r="L358" s="19">
        <v>0</v>
      </c>
      <c r="M358" s="18">
        <v>0</v>
      </c>
      <c r="N358" s="19">
        <v>0</v>
      </c>
      <c r="O358" s="19">
        <v>0</v>
      </c>
      <c r="P358" s="19">
        <v>0</v>
      </c>
      <c r="Q358" s="19">
        <v>65.934897804693421</v>
      </c>
      <c r="R358" s="18">
        <v>0</v>
      </c>
      <c r="S358" s="19">
        <v>0</v>
      </c>
      <c r="T358" s="18">
        <v>0</v>
      </c>
      <c r="U358" s="19">
        <v>0</v>
      </c>
      <c r="V358" s="18">
        <v>0</v>
      </c>
      <c r="W358" s="19">
        <v>0</v>
      </c>
      <c r="X358" s="18">
        <v>0</v>
      </c>
      <c r="Y358" s="19">
        <v>0</v>
      </c>
      <c r="Z358" s="19">
        <v>18.840579710144929</v>
      </c>
      <c r="AA358" s="19">
        <v>72.463768115942031</v>
      </c>
      <c r="AB358" s="18">
        <v>8</v>
      </c>
      <c r="AC358" s="19">
        <v>11.267605633802818</v>
      </c>
      <c r="AD358" s="19">
        <v>80</v>
      </c>
      <c r="AE358" s="19">
        <v>73.68421052631578</v>
      </c>
      <c r="AF358" s="19">
        <v>46.153846153846153</v>
      </c>
      <c r="AG358" s="19">
        <v>89.230769230769241</v>
      </c>
      <c r="AH358" s="19">
        <v>5.6603773584905666</v>
      </c>
      <c r="AI358" s="19">
        <v>45.283018867924532</v>
      </c>
      <c r="AJ358" s="3">
        <v>607.14285714285711</v>
      </c>
      <c r="AK358" s="6">
        <v>0</v>
      </c>
      <c r="AL358" s="6">
        <v>5</v>
      </c>
      <c r="AM358" s="6">
        <v>3</v>
      </c>
      <c r="AN358" s="6">
        <v>70</v>
      </c>
      <c r="AO358" s="6">
        <v>0</v>
      </c>
      <c r="AP358" s="6">
        <v>0</v>
      </c>
      <c r="AQ358" s="6">
        <v>9</v>
      </c>
      <c r="AR358" s="6">
        <v>12</v>
      </c>
      <c r="AS358" s="6">
        <v>14.457831325301203</v>
      </c>
      <c r="AT358" s="119">
        <v>0</v>
      </c>
      <c r="AU358" s="119">
        <v>0</v>
      </c>
      <c r="AV358" s="119">
        <v>0</v>
      </c>
      <c r="AW358" s="119">
        <v>0</v>
      </c>
      <c r="AX358" s="119">
        <v>0</v>
      </c>
      <c r="AY358" s="6">
        <v>51.851851851851848</v>
      </c>
      <c r="AZ358" s="6">
        <v>0</v>
      </c>
      <c r="BA358" s="6">
        <v>0</v>
      </c>
      <c r="BB358" s="6">
        <v>0</v>
      </c>
      <c r="BC358" s="6">
        <v>5</v>
      </c>
      <c r="BD358" s="6">
        <v>5.6179775280898872</v>
      </c>
      <c r="BE358" s="6">
        <v>0</v>
      </c>
      <c r="BF358" s="6">
        <v>0</v>
      </c>
      <c r="BG358" s="6">
        <v>0</v>
      </c>
      <c r="BH358" s="6">
        <v>0</v>
      </c>
      <c r="BI358" s="6">
        <v>0</v>
      </c>
      <c r="BJ358" s="6">
        <v>0</v>
      </c>
      <c r="BK358" s="6">
        <v>73</v>
      </c>
    </row>
    <row r="359" spans="1:63" x14ac:dyDescent="0.35">
      <c r="A359" s="27">
        <v>353</v>
      </c>
      <c r="C359" s="17" t="s">
        <v>133</v>
      </c>
      <c r="D359" s="15">
        <v>146</v>
      </c>
      <c r="E359" s="18">
        <v>0</v>
      </c>
      <c r="F359" s="18">
        <v>0</v>
      </c>
      <c r="G359" s="18">
        <v>0</v>
      </c>
      <c r="H359" s="18">
        <v>105</v>
      </c>
      <c r="I359" s="18">
        <v>43</v>
      </c>
      <c r="J359" s="19">
        <v>53.424657534246577</v>
      </c>
      <c r="K359" s="19">
        <v>0</v>
      </c>
      <c r="L359" s="19">
        <v>0</v>
      </c>
      <c r="M359" s="18">
        <v>0</v>
      </c>
      <c r="N359" s="19">
        <v>0</v>
      </c>
      <c r="O359" s="19">
        <v>15</v>
      </c>
      <c r="P359" s="19">
        <v>80</v>
      </c>
      <c r="Q359" s="19">
        <v>69.067103109656301</v>
      </c>
      <c r="R359" s="18">
        <v>0</v>
      </c>
      <c r="S359" s="19">
        <v>0</v>
      </c>
      <c r="T359" s="18">
        <v>0</v>
      </c>
      <c r="U359" s="19">
        <v>0</v>
      </c>
      <c r="V359" s="18">
        <v>0</v>
      </c>
      <c r="W359" s="19">
        <v>0</v>
      </c>
      <c r="X359" s="19">
        <v>0</v>
      </c>
      <c r="Y359" s="19">
        <v>0</v>
      </c>
      <c r="Z359" s="19">
        <v>27.777777777777779</v>
      </c>
      <c r="AA359" s="19">
        <v>63.888888888888886</v>
      </c>
      <c r="AB359" s="18">
        <v>0</v>
      </c>
      <c r="AC359" s="19">
        <v>0</v>
      </c>
      <c r="AD359" s="19">
        <v>69.565217391304344</v>
      </c>
      <c r="AE359" s="19">
        <v>66.037735849056602</v>
      </c>
      <c r="AF359" s="19">
        <v>0</v>
      </c>
      <c r="AG359" s="19">
        <v>67.307692307692307</v>
      </c>
      <c r="AH359" s="19">
        <v>34.782608695652172</v>
      </c>
      <c r="AI359" s="19">
        <v>42.028985507246375</v>
      </c>
      <c r="AJ359" s="3">
        <v>542.85714285714289</v>
      </c>
      <c r="AK359" s="6">
        <v>0</v>
      </c>
      <c r="AL359" s="6">
        <v>74</v>
      </c>
      <c r="AM359" s="6">
        <v>0</v>
      </c>
      <c r="AN359" s="6">
        <v>39</v>
      </c>
      <c r="AO359" s="6">
        <v>0</v>
      </c>
      <c r="AP359" s="6">
        <v>0</v>
      </c>
      <c r="AQ359" s="6">
        <v>32</v>
      </c>
      <c r="AR359" s="6">
        <v>3</v>
      </c>
      <c r="AS359" s="6">
        <v>2.054794520547945</v>
      </c>
      <c r="AT359" s="119">
        <v>0</v>
      </c>
      <c r="AU359" s="119">
        <v>0</v>
      </c>
      <c r="AV359" s="119">
        <v>0</v>
      </c>
      <c r="AW359" s="119">
        <v>0</v>
      </c>
      <c r="AX359" s="119">
        <v>0</v>
      </c>
      <c r="AY359" s="6">
        <v>23.188405797101449</v>
      </c>
      <c r="AZ359" s="6">
        <v>3</v>
      </c>
      <c r="BA359" s="6">
        <v>6.666666666666667</v>
      </c>
      <c r="BB359" s="6">
        <v>4</v>
      </c>
      <c r="BC359" s="6">
        <v>40</v>
      </c>
      <c r="BD359" s="6">
        <v>27.210884353741498</v>
      </c>
      <c r="BE359" s="6">
        <v>0</v>
      </c>
      <c r="BF359" s="6">
        <v>0</v>
      </c>
      <c r="BG359" s="6">
        <v>14</v>
      </c>
      <c r="BH359" s="6">
        <v>12.962962962962962</v>
      </c>
      <c r="BI359" s="6">
        <v>24</v>
      </c>
      <c r="BJ359" s="6">
        <v>61.53846153846154</v>
      </c>
      <c r="BK359" s="6">
        <v>105</v>
      </c>
    </row>
    <row r="360" spans="1:63" x14ac:dyDescent="0.35">
      <c r="A360" s="27">
        <v>354</v>
      </c>
      <c r="C360" s="17" t="s">
        <v>136</v>
      </c>
      <c r="D360" s="15">
        <v>212</v>
      </c>
      <c r="E360" s="18">
        <v>0</v>
      </c>
      <c r="F360" s="18">
        <v>8</v>
      </c>
      <c r="G360" s="18">
        <v>20</v>
      </c>
      <c r="H360" s="18">
        <v>158</v>
      </c>
      <c r="I360" s="18">
        <v>25</v>
      </c>
      <c r="J360" s="19">
        <v>49.528301886792455</v>
      </c>
      <c r="K360" s="19">
        <v>0</v>
      </c>
      <c r="L360" s="19">
        <v>0</v>
      </c>
      <c r="M360" s="18">
        <v>0</v>
      </c>
      <c r="N360" s="19">
        <v>0</v>
      </c>
      <c r="O360" s="19">
        <v>10</v>
      </c>
      <c r="P360" s="19">
        <v>100</v>
      </c>
      <c r="Q360" s="19">
        <v>64.516129032258064</v>
      </c>
      <c r="R360" s="18">
        <v>5</v>
      </c>
      <c r="S360" s="19">
        <v>31.25</v>
      </c>
      <c r="T360" s="18">
        <v>3</v>
      </c>
      <c r="U360" s="19">
        <v>23.076923076923077</v>
      </c>
      <c r="V360" s="18">
        <v>0</v>
      </c>
      <c r="W360" s="19">
        <v>0</v>
      </c>
      <c r="X360" s="19">
        <v>3</v>
      </c>
      <c r="Y360" s="19">
        <v>14.285714285714285</v>
      </c>
      <c r="Z360" s="19">
        <v>24.137931034482758</v>
      </c>
      <c r="AA360" s="19">
        <v>5.7471264367816088</v>
      </c>
      <c r="AB360" s="18">
        <v>6</v>
      </c>
      <c r="AC360" s="19">
        <v>6.7415730337078648</v>
      </c>
      <c r="AD360" s="19">
        <v>61.728395061728392</v>
      </c>
      <c r="AE360" s="19">
        <v>34.666666666666671</v>
      </c>
      <c r="AF360" s="19">
        <v>34.146341463414636</v>
      </c>
      <c r="AG360" s="19">
        <v>53.846153846153847</v>
      </c>
      <c r="AH360" s="19">
        <v>60.256410256410255</v>
      </c>
      <c r="AI360" s="19">
        <v>16.666666666666664</v>
      </c>
      <c r="AJ360" s="3">
        <v>317.5</v>
      </c>
      <c r="AK360" s="6">
        <v>32</v>
      </c>
      <c r="AL360" s="6">
        <v>155</v>
      </c>
      <c r="AM360" s="6">
        <v>0</v>
      </c>
      <c r="AN360" s="6">
        <v>9</v>
      </c>
      <c r="AO360" s="6">
        <v>0</v>
      </c>
      <c r="AP360" s="6">
        <v>0</v>
      </c>
      <c r="AQ360" s="6">
        <v>4</v>
      </c>
      <c r="AR360" s="6">
        <v>55</v>
      </c>
      <c r="AS360" s="6">
        <v>25.943396226415093</v>
      </c>
      <c r="AT360" s="119">
        <v>0</v>
      </c>
      <c r="AU360" s="119">
        <v>0</v>
      </c>
      <c r="AV360" s="119">
        <v>0</v>
      </c>
      <c r="AW360" s="119">
        <v>0</v>
      </c>
      <c r="AX360" s="119">
        <v>0</v>
      </c>
      <c r="AY360" s="6">
        <v>80.188679245283026</v>
      </c>
      <c r="AZ360" s="6">
        <v>3</v>
      </c>
      <c r="BA360" s="6">
        <v>3.4482758620689653</v>
      </c>
      <c r="BB360" s="6">
        <v>4</v>
      </c>
      <c r="BC360" s="6">
        <v>123</v>
      </c>
      <c r="BD360" s="6">
        <v>58.571428571428577</v>
      </c>
      <c r="BE360" s="6">
        <v>8</v>
      </c>
      <c r="BF360" s="6">
        <v>44.444444444444443</v>
      </c>
      <c r="BG360" s="6">
        <v>105</v>
      </c>
      <c r="BH360" s="6">
        <v>58.659217877094974</v>
      </c>
      <c r="BI360" s="6">
        <v>17</v>
      </c>
      <c r="BJ360" s="6">
        <v>80.952380952380949</v>
      </c>
      <c r="BK360" s="6">
        <v>158</v>
      </c>
    </row>
    <row r="361" spans="1:63" x14ac:dyDescent="0.35">
      <c r="A361" s="27">
        <v>355</v>
      </c>
      <c r="C361" s="17" t="s">
        <v>16</v>
      </c>
      <c r="D361" s="15">
        <v>148</v>
      </c>
      <c r="E361" s="18">
        <v>0</v>
      </c>
      <c r="F361" s="18">
        <v>4</v>
      </c>
      <c r="G361" s="18">
        <v>9</v>
      </c>
      <c r="H361" s="18">
        <v>94</v>
      </c>
      <c r="I361" s="18">
        <v>48</v>
      </c>
      <c r="J361" s="19">
        <v>59.45945945945946</v>
      </c>
      <c r="K361" s="19">
        <v>0</v>
      </c>
      <c r="L361" s="19">
        <v>0</v>
      </c>
      <c r="M361" s="18">
        <v>0</v>
      </c>
      <c r="N361" s="19">
        <v>0</v>
      </c>
      <c r="O361" s="19">
        <v>22</v>
      </c>
      <c r="P361" s="19">
        <v>81.818181818181827</v>
      </c>
      <c r="Q361" s="19">
        <v>46</v>
      </c>
      <c r="R361" s="18">
        <v>0</v>
      </c>
      <c r="S361" s="19">
        <v>0</v>
      </c>
      <c r="T361" s="18">
        <v>0</v>
      </c>
      <c r="U361" s="19">
        <v>0</v>
      </c>
      <c r="V361" s="18">
        <v>0</v>
      </c>
      <c r="W361" s="19">
        <v>0</v>
      </c>
      <c r="X361" s="19">
        <v>0</v>
      </c>
      <c r="Y361" s="19">
        <v>0</v>
      </c>
      <c r="Z361" s="19">
        <v>0</v>
      </c>
      <c r="AA361" s="19">
        <v>41.935483870967744</v>
      </c>
      <c r="AB361" s="18">
        <v>7</v>
      </c>
      <c r="AC361" s="19">
        <v>9.7222222222222232</v>
      </c>
      <c r="AD361" s="19">
        <v>76.31578947368422</v>
      </c>
      <c r="AE361" s="19">
        <v>53.703703703703709</v>
      </c>
      <c r="AF361" s="19">
        <v>100</v>
      </c>
      <c r="AG361" s="19">
        <v>67.441860465116278</v>
      </c>
      <c r="AH361" s="19">
        <v>52.380952380952387</v>
      </c>
      <c r="AI361" s="19">
        <v>14.285714285714285</v>
      </c>
      <c r="AJ361" s="3">
        <v>377.27272727272725</v>
      </c>
      <c r="AK361" s="6">
        <v>109</v>
      </c>
      <c r="AL361" s="6">
        <v>6</v>
      </c>
      <c r="AM361" s="6">
        <v>0</v>
      </c>
      <c r="AN361" s="6">
        <v>0</v>
      </c>
      <c r="AO361" s="6">
        <v>0</v>
      </c>
      <c r="AP361" s="6">
        <v>0</v>
      </c>
      <c r="AQ361" s="6">
        <v>22</v>
      </c>
      <c r="AR361" s="6">
        <v>10</v>
      </c>
      <c r="AS361" s="6">
        <v>6.756756756756757</v>
      </c>
      <c r="AT361" s="119">
        <v>0</v>
      </c>
      <c r="AU361" s="119">
        <v>0</v>
      </c>
      <c r="AV361" s="119">
        <v>0</v>
      </c>
      <c r="AW361" s="119">
        <v>0</v>
      </c>
      <c r="AX361" s="119">
        <v>0</v>
      </c>
      <c r="AY361" s="6">
        <v>12.213740458015266</v>
      </c>
      <c r="AZ361" s="6">
        <v>0</v>
      </c>
      <c r="BA361" s="6">
        <v>0</v>
      </c>
      <c r="BB361" s="6">
        <v>7</v>
      </c>
      <c r="BC361" s="6">
        <v>38</v>
      </c>
      <c r="BD361" s="6">
        <v>26.388888888888889</v>
      </c>
      <c r="BE361" s="6">
        <v>0</v>
      </c>
      <c r="BF361" s="6">
        <v>0</v>
      </c>
      <c r="BG361" s="6">
        <v>21</v>
      </c>
      <c r="BH361" s="6">
        <v>20.192307692307693</v>
      </c>
      <c r="BI361" s="6">
        <v>20</v>
      </c>
      <c r="BJ361" s="6">
        <v>44.444444444444443</v>
      </c>
      <c r="BK361" s="6">
        <v>94</v>
      </c>
    </row>
    <row r="362" spans="1:63" x14ac:dyDescent="0.35">
      <c r="A362" s="27">
        <v>356</v>
      </c>
      <c r="C362" s="17" t="s">
        <v>137</v>
      </c>
      <c r="D362" s="15">
        <v>925</v>
      </c>
      <c r="E362" s="18">
        <v>11</v>
      </c>
      <c r="F362" s="18">
        <v>43</v>
      </c>
      <c r="G362" s="18">
        <v>38</v>
      </c>
      <c r="H362" s="18">
        <v>687</v>
      </c>
      <c r="I362" s="18">
        <v>162</v>
      </c>
      <c r="J362" s="19">
        <v>58.054054054054049</v>
      </c>
      <c r="K362" s="19">
        <v>29</v>
      </c>
      <c r="L362" s="19">
        <v>7.2681704260651623</v>
      </c>
      <c r="M362" s="18">
        <v>0</v>
      </c>
      <c r="N362" s="19">
        <v>0</v>
      </c>
      <c r="O362" s="19">
        <v>43</v>
      </c>
      <c r="P362" s="19">
        <v>74.418604651162795</v>
      </c>
      <c r="Q362" s="19">
        <v>65.444015444015449</v>
      </c>
      <c r="R362" s="18">
        <v>0</v>
      </c>
      <c r="S362" s="19">
        <v>0</v>
      </c>
      <c r="T362" s="18">
        <v>4</v>
      </c>
      <c r="U362" s="19">
        <v>30.76923076923077</v>
      </c>
      <c r="V362" s="18">
        <v>0</v>
      </c>
      <c r="W362" s="19">
        <v>0</v>
      </c>
      <c r="X362" s="19">
        <v>4</v>
      </c>
      <c r="Y362" s="19">
        <v>13.333333333333334</v>
      </c>
      <c r="Z362" s="19">
        <v>17.010309278350515</v>
      </c>
      <c r="AA362" s="19">
        <v>70.103092783505147</v>
      </c>
      <c r="AB362" s="18">
        <v>47</v>
      </c>
      <c r="AC362" s="19">
        <v>8.623853211009175</v>
      </c>
      <c r="AD362" s="19">
        <v>77.48091603053436</v>
      </c>
      <c r="AE362" s="19">
        <v>66.745843230403807</v>
      </c>
      <c r="AF362" s="19">
        <v>56.164383561643838</v>
      </c>
      <c r="AG362" s="19">
        <v>72.772277227722768</v>
      </c>
      <c r="AH362" s="19">
        <v>22.35772357723577</v>
      </c>
      <c r="AI362" s="19">
        <v>49.1869918699187</v>
      </c>
      <c r="AJ362" s="3">
        <v>635</v>
      </c>
      <c r="AK362" s="6">
        <v>105</v>
      </c>
      <c r="AL362" s="6">
        <v>80</v>
      </c>
      <c r="AM362" s="6">
        <v>0</v>
      </c>
      <c r="AN362" s="6">
        <v>9</v>
      </c>
      <c r="AO362" s="6">
        <v>0</v>
      </c>
      <c r="AP362" s="6">
        <v>0</v>
      </c>
      <c r="AQ362" s="6">
        <v>715</v>
      </c>
      <c r="AR362" s="6">
        <v>113</v>
      </c>
      <c r="AS362" s="6">
        <v>12.216216216216216</v>
      </c>
      <c r="AT362" s="119">
        <v>0</v>
      </c>
      <c r="AU362" s="119">
        <v>0</v>
      </c>
      <c r="AV362" s="119">
        <v>0</v>
      </c>
      <c r="AW362" s="119">
        <v>0</v>
      </c>
      <c r="AX362" s="119">
        <v>0</v>
      </c>
      <c r="AY362" s="6">
        <v>15.969162995594713</v>
      </c>
      <c r="AZ362" s="6">
        <v>3</v>
      </c>
      <c r="BA362" s="6">
        <v>0.76923076923076927</v>
      </c>
      <c r="BB362" s="6">
        <v>22</v>
      </c>
      <c r="BC362" s="6">
        <v>295</v>
      </c>
      <c r="BD362" s="6">
        <v>31.857451403887687</v>
      </c>
      <c r="BE362" s="6">
        <v>0</v>
      </c>
      <c r="BF362" s="6">
        <v>0</v>
      </c>
      <c r="BG362" s="6">
        <v>162</v>
      </c>
      <c r="BH362" s="6">
        <v>22.344827586206897</v>
      </c>
      <c r="BI362" s="6">
        <v>129</v>
      </c>
      <c r="BJ362" s="6">
        <v>80.124223602484463</v>
      </c>
      <c r="BK362" s="6">
        <v>687</v>
      </c>
    </row>
    <row r="363" spans="1:63" x14ac:dyDescent="0.35">
      <c r="A363" s="27">
        <v>357</v>
      </c>
      <c r="C363" s="17" t="s">
        <v>2</v>
      </c>
      <c r="D363" s="15">
        <v>16</v>
      </c>
      <c r="E363" s="18">
        <v>0</v>
      </c>
      <c r="F363" s="18">
        <v>0</v>
      </c>
      <c r="G363" s="18">
        <v>0</v>
      </c>
      <c r="H363" s="18">
        <v>15</v>
      </c>
      <c r="I363" s="18">
        <v>0</v>
      </c>
      <c r="J363" s="19">
        <v>62.5</v>
      </c>
      <c r="K363" s="19">
        <v>0</v>
      </c>
      <c r="L363" s="19">
        <v>0</v>
      </c>
      <c r="M363" s="18">
        <v>0</v>
      </c>
      <c r="N363" s="19">
        <v>0</v>
      </c>
      <c r="O363" s="19">
        <v>5</v>
      </c>
      <c r="P363" s="19">
        <v>100</v>
      </c>
      <c r="Q363" s="19">
        <v>68.377710678012633</v>
      </c>
      <c r="R363" s="18">
        <v>0</v>
      </c>
      <c r="S363" s="19">
        <v>0</v>
      </c>
      <c r="T363" s="18">
        <v>0</v>
      </c>
      <c r="U363" s="19">
        <v>0</v>
      </c>
      <c r="V363" s="18">
        <v>0</v>
      </c>
      <c r="W363" s="19">
        <v>0</v>
      </c>
      <c r="X363" s="19">
        <v>0</v>
      </c>
      <c r="Y363" s="19">
        <v>0</v>
      </c>
      <c r="Z363" s="19">
        <v>0</v>
      </c>
      <c r="AA363" s="19">
        <v>0</v>
      </c>
      <c r="AB363" s="18">
        <v>0</v>
      </c>
      <c r="AC363" s="19">
        <v>0</v>
      </c>
      <c r="AD363" s="19">
        <v>100</v>
      </c>
      <c r="AE363" s="19">
        <v>50</v>
      </c>
      <c r="AF363" s="19">
        <v>0</v>
      </c>
      <c r="AG363" s="19">
        <v>69.230769230769226</v>
      </c>
      <c r="AH363" s="19">
        <v>100</v>
      </c>
      <c r="AI363" s="19">
        <v>0</v>
      </c>
      <c r="AJ363" s="3">
        <v>706.25</v>
      </c>
      <c r="AK363" s="6">
        <v>0</v>
      </c>
      <c r="AL363" s="6">
        <v>10</v>
      </c>
      <c r="AM363" s="6">
        <v>0</v>
      </c>
      <c r="AN363" s="6">
        <v>0</v>
      </c>
      <c r="AO363" s="6">
        <v>0</v>
      </c>
      <c r="AP363" s="6">
        <v>0</v>
      </c>
      <c r="AQ363" s="6">
        <v>7</v>
      </c>
      <c r="AR363" s="6">
        <v>0</v>
      </c>
      <c r="AS363" s="6">
        <v>0</v>
      </c>
      <c r="AT363" s="119">
        <v>0</v>
      </c>
      <c r="AU363" s="119">
        <v>0</v>
      </c>
      <c r="AV363" s="119">
        <v>0</v>
      </c>
      <c r="AW363" s="119">
        <v>0</v>
      </c>
      <c r="AX363" s="119">
        <v>0</v>
      </c>
      <c r="AY363" s="6">
        <v>82.35294117647058</v>
      </c>
      <c r="AZ363" s="6">
        <v>0</v>
      </c>
      <c r="BA363" s="6">
        <v>0</v>
      </c>
      <c r="BB363" s="6">
        <v>0</v>
      </c>
      <c r="BC363" s="6">
        <v>0</v>
      </c>
      <c r="BD363" s="6">
        <v>0</v>
      </c>
      <c r="BE363" s="6">
        <v>0</v>
      </c>
      <c r="BF363" s="6">
        <v>0</v>
      </c>
      <c r="BG363" s="6">
        <v>0</v>
      </c>
      <c r="BH363" s="6">
        <v>0</v>
      </c>
      <c r="BI363" s="6">
        <v>0</v>
      </c>
      <c r="BJ363" s="6">
        <v>0</v>
      </c>
      <c r="BK363" s="6">
        <v>15</v>
      </c>
    </row>
    <row r="364" spans="1:63" x14ac:dyDescent="0.35">
      <c r="A364" s="27">
        <v>358</v>
      </c>
      <c r="C364" s="17" t="s">
        <v>6</v>
      </c>
      <c r="D364" s="15">
        <v>523</v>
      </c>
      <c r="E364" s="18">
        <v>0</v>
      </c>
      <c r="F364" s="18">
        <v>0</v>
      </c>
      <c r="G364" s="18">
        <v>0</v>
      </c>
      <c r="H364" s="18">
        <v>185</v>
      </c>
      <c r="I364" s="18">
        <v>341</v>
      </c>
      <c r="J364" s="19">
        <v>54.875717017208416</v>
      </c>
      <c r="K364" s="19">
        <v>0</v>
      </c>
      <c r="L364" s="19">
        <v>0</v>
      </c>
      <c r="M364" s="18">
        <v>0</v>
      </c>
      <c r="N364" s="19">
        <v>0</v>
      </c>
      <c r="O364" s="19">
        <v>34</v>
      </c>
      <c r="P364" s="19">
        <v>73.529411764705884</v>
      </c>
      <c r="Q364" s="19">
        <v>72.29551451187335</v>
      </c>
      <c r="R364" s="18">
        <v>0</v>
      </c>
      <c r="S364" s="19">
        <v>0</v>
      </c>
      <c r="T364" s="18">
        <v>0</v>
      </c>
      <c r="U364" s="19">
        <v>0</v>
      </c>
      <c r="V364" s="18">
        <v>0</v>
      </c>
      <c r="W364" s="19">
        <v>0</v>
      </c>
      <c r="X364" s="19">
        <v>0</v>
      </c>
      <c r="Y364" s="19">
        <v>0</v>
      </c>
      <c r="Z364" s="19">
        <v>47.222222222222221</v>
      </c>
      <c r="AA364" s="19">
        <v>41.666666666666671</v>
      </c>
      <c r="AB364" s="18">
        <v>5</v>
      </c>
      <c r="AC364" s="19">
        <v>3.8461538461538463</v>
      </c>
      <c r="AD364" s="19">
        <v>75</v>
      </c>
      <c r="AE364" s="19">
        <v>61.764705882352942</v>
      </c>
      <c r="AF364" s="19">
        <v>0</v>
      </c>
      <c r="AG364" s="19">
        <v>68.539325842696627</v>
      </c>
      <c r="AH364" s="19">
        <v>41.525423728813557</v>
      </c>
      <c r="AI364" s="19">
        <v>21.1864406779661</v>
      </c>
      <c r="AJ364" s="3">
        <v>275.54347826086956</v>
      </c>
      <c r="AK364" s="6">
        <v>0</v>
      </c>
      <c r="AL364" s="6">
        <v>467</v>
      </c>
      <c r="AM364" s="6">
        <v>0</v>
      </c>
      <c r="AN364" s="6">
        <v>3</v>
      </c>
      <c r="AO364" s="6">
        <v>0</v>
      </c>
      <c r="AP364" s="6">
        <v>0</v>
      </c>
      <c r="AQ364" s="6">
        <v>47</v>
      </c>
      <c r="AR364" s="6">
        <v>0</v>
      </c>
      <c r="AS364" s="6">
        <v>0</v>
      </c>
      <c r="AT364" s="119">
        <v>0</v>
      </c>
      <c r="AU364" s="119">
        <v>0</v>
      </c>
      <c r="AV364" s="119">
        <v>0</v>
      </c>
      <c r="AW364" s="119">
        <v>0</v>
      </c>
      <c r="AX364" s="119">
        <v>0</v>
      </c>
      <c r="AY364" s="6">
        <v>9.5141700404858298</v>
      </c>
      <c r="AZ364" s="6">
        <v>0</v>
      </c>
      <c r="BA364" s="6">
        <v>0</v>
      </c>
      <c r="BB364" s="6">
        <v>84</v>
      </c>
      <c r="BC364" s="6">
        <v>103</v>
      </c>
      <c r="BD364" s="6">
        <v>19.731800766283524</v>
      </c>
      <c r="BE364" s="6">
        <v>0</v>
      </c>
      <c r="BF364" s="6">
        <v>0</v>
      </c>
      <c r="BG364" s="6">
        <v>11</v>
      </c>
      <c r="BH364" s="6">
        <v>6.0109289617486334</v>
      </c>
      <c r="BI364" s="6">
        <v>96</v>
      </c>
      <c r="BJ364" s="6">
        <v>27.74566473988439</v>
      </c>
      <c r="BK364" s="6">
        <v>185</v>
      </c>
    </row>
    <row r="365" spans="1:63" x14ac:dyDescent="0.35">
      <c r="A365" s="27">
        <v>359</v>
      </c>
      <c r="C365" s="17" t="s">
        <v>10</v>
      </c>
      <c r="D365" s="15">
        <v>169</v>
      </c>
      <c r="E365" s="18">
        <v>0</v>
      </c>
      <c r="F365" s="18">
        <v>4</v>
      </c>
      <c r="G365" s="18">
        <v>8</v>
      </c>
      <c r="H365" s="18">
        <v>77</v>
      </c>
      <c r="I365" s="18">
        <v>83</v>
      </c>
      <c r="J365" s="19">
        <v>50.887573964497044</v>
      </c>
      <c r="K365" s="19">
        <v>0</v>
      </c>
      <c r="L365" s="19">
        <v>0</v>
      </c>
      <c r="M365" s="18">
        <v>0</v>
      </c>
      <c r="N365" s="19">
        <v>0</v>
      </c>
      <c r="O365" s="19">
        <v>8</v>
      </c>
      <c r="P365" s="19">
        <v>100</v>
      </c>
      <c r="Q365" s="19">
        <v>70.305084745762713</v>
      </c>
      <c r="R365" s="18">
        <v>0</v>
      </c>
      <c r="S365" s="19">
        <v>0</v>
      </c>
      <c r="T365" s="18">
        <v>0</v>
      </c>
      <c r="U365" s="19">
        <v>0</v>
      </c>
      <c r="V365" s="18">
        <v>0</v>
      </c>
      <c r="W365" s="19">
        <v>0</v>
      </c>
      <c r="X365" s="19">
        <v>0</v>
      </c>
      <c r="Y365" s="19">
        <v>0</v>
      </c>
      <c r="Z365" s="19">
        <v>0</v>
      </c>
      <c r="AA365" s="19">
        <v>83.333333333333343</v>
      </c>
      <c r="AB365" s="18">
        <v>9</v>
      </c>
      <c r="AC365" s="19">
        <v>18</v>
      </c>
      <c r="AD365" s="19">
        <v>73.68421052631578</v>
      </c>
      <c r="AE365" s="19">
        <v>55.882352941176471</v>
      </c>
      <c r="AF365" s="19">
        <v>60</v>
      </c>
      <c r="AG365" s="19">
        <v>55.26315789473685</v>
      </c>
      <c r="AH365" s="19">
        <v>7.1428571428571423</v>
      </c>
      <c r="AI365" s="19">
        <v>50</v>
      </c>
      <c r="AJ365" s="3">
        <v>471.42857142857144</v>
      </c>
      <c r="AK365" s="6">
        <v>0</v>
      </c>
      <c r="AL365" s="6">
        <v>109</v>
      </c>
      <c r="AM365" s="6">
        <v>0</v>
      </c>
      <c r="AN365" s="6">
        <v>30</v>
      </c>
      <c r="AO365" s="6">
        <v>0</v>
      </c>
      <c r="AP365" s="6">
        <v>0</v>
      </c>
      <c r="AQ365" s="6">
        <v>20</v>
      </c>
      <c r="AR365" s="6">
        <v>8</v>
      </c>
      <c r="AS365" s="6">
        <v>4.7337278106508878</v>
      </c>
      <c r="AT365" s="119">
        <v>0</v>
      </c>
      <c r="AU365" s="119">
        <v>0</v>
      </c>
      <c r="AV365" s="119">
        <v>0</v>
      </c>
      <c r="AW365" s="119">
        <v>0</v>
      </c>
      <c r="AX365" s="119">
        <v>0</v>
      </c>
      <c r="AY365" s="6">
        <v>33.121019108280251</v>
      </c>
      <c r="AZ365" s="6">
        <v>0</v>
      </c>
      <c r="BA365" s="6">
        <v>0</v>
      </c>
      <c r="BB365" s="6">
        <v>18</v>
      </c>
      <c r="BC365" s="6">
        <v>15</v>
      </c>
      <c r="BD365" s="6">
        <v>8.8757396449704142</v>
      </c>
      <c r="BE365" s="6">
        <v>0</v>
      </c>
      <c r="BF365" s="6">
        <v>0</v>
      </c>
      <c r="BG365" s="6">
        <v>6</v>
      </c>
      <c r="BH365" s="6">
        <v>7.0588235294117645</v>
      </c>
      <c r="BI365" s="6">
        <v>8</v>
      </c>
      <c r="BJ365" s="6">
        <v>9.7560975609756095</v>
      </c>
      <c r="BK365" s="6">
        <v>77</v>
      </c>
    </row>
    <row r="366" spans="1:63" x14ac:dyDescent="0.35">
      <c r="A366" s="27">
        <v>360</v>
      </c>
      <c r="C366" s="17" t="s">
        <v>272</v>
      </c>
      <c r="D366" s="15">
        <v>160</v>
      </c>
      <c r="E366" s="18">
        <v>0</v>
      </c>
      <c r="F366" s="18">
        <v>7</v>
      </c>
      <c r="G366" s="18">
        <v>15</v>
      </c>
      <c r="H366" s="18">
        <v>130</v>
      </c>
      <c r="I366" s="18">
        <v>7</v>
      </c>
      <c r="J366" s="19">
        <v>59.375</v>
      </c>
      <c r="K366" s="19">
        <v>10</v>
      </c>
      <c r="L366" s="19">
        <v>13.698630136986301</v>
      </c>
      <c r="M366" s="18">
        <v>0</v>
      </c>
      <c r="N366" s="19">
        <v>0</v>
      </c>
      <c r="O366" s="19">
        <v>40</v>
      </c>
      <c r="P366" s="19">
        <v>100</v>
      </c>
      <c r="Q366" s="19">
        <v>70.824524312896415</v>
      </c>
      <c r="R366" s="18">
        <v>3</v>
      </c>
      <c r="S366" s="19">
        <v>50</v>
      </c>
      <c r="T366" s="18">
        <v>0</v>
      </c>
      <c r="U366" s="19">
        <v>0</v>
      </c>
      <c r="V366" s="18">
        <v>0</v>
      </c>
      <c r="W366" s="19">
        <v>0</v>
      </c>
      <c r="X366" s="19">
        <v>0</v>
      </c>
      <c r="Y366" s="19">
        <v>0</v>
      </c>
      <c r="Z366" s="19">
        <v>33.82352941176471</v>
      </c>
      <c r="AA366" s="19">
        <v>32.352941176470587</v>
      </c>
      <c r="AB366" s="18">
        <v>16</v>
      </c>
      <c r="AC366" s="19">
        <v>18.390804597701148</v>
      </c>
      <c r="AD366" s="19">
        <v>58.18181818181818</v>
      </c>
      <c r="AE366" s="19">
        <v>38.961038961038966</v>
      </c>
      <c r="AF366" s="19">
        <v>100</v>
      </c>
      <c r="AG366" s="19">
        <v>47.457627118644069</v>
      </c>
      <c r="AH366" s="19">
        <v>41.891891891891895</v>
      </c>
      <c r="AI366" s="19">
        <v>20.27027027027027</v>
      </c>
      <c r="AJ366" s="3">
        <v>320.83333333333331</v>
      </c>
      <c r="AK366" s="6">
        <v>0</v>
      </c>
      <c r="AL366" s="6">
        <v>113</v>
      </c>
      <c r="AM366" s="6">
        <v>0</v>
      </c>
      <c r="AN366" s="6">
        <v>39</v>
      </c>
      <c r="AO366" s="6">
        <v>0</v>
      </c>
      <c r="AP366" s="6">
        <v>0</v>
      </c>
      <c r="AQ366" s="6">
        <v>3</v>
      </c>
      <c r="AR366" s="6">
        <v>16</v>
      </c>
      <c r="AS366" s="6">
        <v>10</v>
      </c>
      <c r="AT366" s="119">
        <v>0</v>
      </c>
      <c r="AU366" s="119">
        <v>0</v>
      </c>
      <c r="AV366" s="119">
        <v>0</v>
      </c>
      <c r="AW366" s="119">
        <v>0</v>
      </c>
      <c r="AX366" s="119">
        <v>0</v>
      </c>
      <c r="AY366" s="6">
        <v>66.878980891719735</v>
      </c>
      <c r="AZ366" s="6">
        <v>0</v>
      </c>
      <c r="BA366" s="6">
        <v>0</v>
      </c>
      <c r="BB366" s="6">
        <v>3</v>
      </c>
      <c r="BC366" s="6">
        <v>25</v>
      </c>
      <c r="BD366" s="6">
        <v>15.923566878980891</v>
      </c>
      <c r="BE366" s="6">
        <v>0</v>
      </c>
      <c r="BF366" s="6">
        <v>0</v>
      </c>
      <c r="BG366" s="6">
        <v>20</v>
      </c>
      <c r="BH366" s="6">
        <v>13.245033112582782</v>
      </c>
      <c r="BI366" s="6">
        <v>3</v>
      </c>
      <c r="BJ366" s="6">
        <v>50</v>
      </c>
      <c r="BK366" s="6">
        <v>130</v>
      </c>
    </row>
    <row r="367" spans="1:63" x14ac:dyDescent="0.35">
      <c r="A367" s="27">
        <v>361</v>
      </c>
      <c r="C367" s="17" t="s">
        <v>1</v>
      </c>
      <c r="D367" s="15">
        <v>114</v>
      </c>
      <c r="E367" s="18">
        <v>0</v>
      </c>
      <c r="F367" s="18">
        <v>6</v>
      </c>
      <c r="G367" s="18">
        <v>0</v>
      </c>
      <c r="H367" s="18">
        <v>91</v>
      </c>
      <c r="I367" s="18">
        <v>19</v>
      </c>
      <c r="J367" s="19">
        <v>64.035087719298247</v>
      </c>
      <c r="K367" s="19">
        <v>0</v>
      </c>
      <c r="L367" s="19">
        <v>0</v>
      </c>
      <c r="M367" s="18">
        <v>0</v>
      </c>
      <c r="N367" s="19">
        <v>0</v>
      </c>
      <c r="O367" s="19">
        <v>12</v>
      </c>
      <c r="P367" s="19">
        <v>100</v>
      </c>
      <c r="Q367" s="19">
        <v>54.880294659300191</v>
      </c>
      <c r="R367" s="18">
        <v>0</v>
      </c>
      <c r="S367" s="19">
        <v>0</v>
      </c>
      <c r="T367" s="18">
        <v>0</v>
      </c>
      <c r="U367" s="19">
        <v>0</v>
      </c>
      <c r="V367" s="18">
        <v>0</v>
      </c>
      <c r="W367" s="19">
        <v>0</v>
      </c>
      <c r="X367" s="19">
        <v>0</v>
      </c>
      <c r="Y367" s="19">
        <v>0</v>
      </c>
      <c r="Z367" s="19">
        <v>27.500000000000004</v>
      </c>
      <c r="AA367" s="19">
        <v>42.5</v>
      </c>
      <c r="AB367" s="18">
        <v>4</v>
      </c>
      <c r="AC367" s="19">
        <v>5.7142857142857144</v>
      </c>
      <c r="AD367" s="19">
        <v>87.5</v>
      </c>
      <c r="AE367" s="19">
        <v>80.434782608695656</v>
      </c>
      <c r="AF367" s="19">
        <v>0</v>
      </c>
      <c r="AG367" s="19">
        <v>75.308641975308646</v>
      </c>
      <c r="AH367" s="19">
        <v>32.727272727272727</v>
      </c>
      <c r="AI367" s="19">
        <v>43.636363636363633</v>
      </c>
      <c r="AJ367" s="3">
        <v>645.3125</v>
      </c>
      <c r="AK367" s="6">
        <v>0</v>
      </c>
      <c r="AL367" s="6">
        <v>41</v>
      </c>
      <c r="AM367" s="6">
        <v>38</v>
      </c>
      <c r="AN367" s="6">
        <v>5</v>
      </c>
      <c r="AO367" s="6">
        <v>0</v>
      </c>
      <c r="AP367" s="6">
        <v>0</v>
      </c>
      <c r="AQ367" s="6">
        <v>29</v>
      </c>
      <c r="AR367" s="6">
        <v>17</v>
      </c>
      <c r="AS367" s="6">
        <v>14.912280701754385</v>
      </c>
      <c r="AT367" s="119">
        <v>0</v>
      </c>
      <c r="AU367" s="119">
        <v>0</v>
      </c>
      <c r="AV367" s="119">
        <v>0</v>
      </c>
      <c r="AW367" s="119">
        <v>0</v>
      </c>
      <c r="AX367" s="119">
        <v>0</v>
      </c>
      <c r="AY367" s="6">
        <v>40.74074074074074</v>
      </c>
      <c r="AZ367" s="6">
        <v>0</v>
      </c>
      <c r="BA367" s="6">
        <v>0</v>
      </c>
      <c r="BB367" s="6">
        <v>4</v>
      </c>
      <c r="BC367" s="6">
        <v>4</v>
      </c>
      <c r="BD367" s="6">
        <v>3.6036036036036037</v>
      </c>
      <c r="BE367" s="6">
        <v>0</v>
      </c>
      <c r="BF367" s="6">
        <v>0</v>
      </c>
      <c r="BG367" s="6">
        <v>0</v>
      </c>
      <c r="BH367" s="6">
        <v>0</v>
      </c>
      <c r="BI367" s="6">
        <v>3</v>
      </c>
      <c r="BJ367" s="6">
        <v>17.647058823529413</v>
      </c>
      <c r="BK367" s="6">
        <v>91</v>
      </c>
    </row>
    <row r="368" spans="1:63" x14ac:dyDescent="0.35">
      <c r="A368" s="27">
        <v>362</v>
      </c>
      <c r="C368" s="17" t="s">
        <v>7</v>
      </c>
      <c r="D368" s="15">
        <v>1037</v>
      </c>
      <c r="E368" s="18">
        <v>0</v>
      </c>
      <c r="F368" s="18">
        <v>13</v>
      </c>
      <c r="G368" s="18">
        <v>9</v>
      </c>
      <c r="H368" s="18">
        <v>233</v>
      </c>
      <c r="I368" s="18">
        <v>782</v>
      </c>
      <c r="J368" s="19">
        <v>54.773384763741561</v>
      </c>
      <c r="K368" s="19">
        <v>0</v>
      </c>
      <c r="L368" s="19">
        <v>0</v>
      </c>
      <c r="M368" s="18">
        <v>0</v>
      </c>
      <c r="N368" s="19">
        <v>0</v>
      </c>
      <c r="O368" s="19">
        <v>85</v>
      </c>
      <c r="P368" s="19">
        <v>80</v>
      </c>
      <c r="Q368" s="19">
        <v>50</v>
      </c>
      <c r="R368" s="18">
        <v>0</v>
      </c>
      <c r="S368" s="19">
        <v>0</v>
      </c>
      <c r="T368" s="18">
        <v>0</v>
      </c>
      <c r="U368" s="19">
        <v>0</v>
      </c>
      <c r="V368" s="18">
        <v>0</v>
      </c>
      <c r="W368" s="19">
        <v>0</v>
      </c>
      <c r="X368" s="19">
        <v>0</v>
      </c>
      <c r="Y368" s="19">
        <v>0</v>
      </c>
      <c r="Z368" s="19">
        <v>54.54545454545454</v>
      </c>
      <c r="AA368" s="19">
        <v>0</v>
      </c>
      <c r="AB368" s="18">
        <v>5</v>
      </c>
      <c r="AC368" s="19">
        <v>3.3112582781456954</v>
      </c>
      <c r="AD368" s="19">
        <v>67.256637168141594</v>
      </c>
      <c r="AE368" s="19">
        <v>50.819672131147541</v>
      </c>
      <c r="AF368" s="19">
        <v>0</v>
      </c>
      <c r="AG368" s="19">
        <v>60</v>
      </c>
      <c r="AH368" s="19">
        <v>36.764705882352942</v>
      </c>
      <c r="AI368" s="19">
        <v>22.794117647058822</v>
      </c>
      <c r="AJ368" s="3">
        <v>224.27884615384616</v>
      </c>
      <c r="AK368" s="6">
        <v>0</v>
      </c>
      <c r="AL368" s="6">
        <v>993</v>
      </c>
      <c r="AM368" s="6">
        <v>0</v>
      </c>
      <c r="AN368" s="6">
        <v>8</v>
      </c>
      <c r="AO368" s="6">
        <v>0</v>
      </c>
      <c r="AP368" s="6">
        <v>6</v>
      </c>
      <c r="AQ368" s="6">
        <v>24</v>
      </c>
      <c r="AR368" s="6">
        <v>9</v>
      </c>
      <c r="AS368" s="6">
        <v>0.86788813886210214</v>
      </c>
      <c r="AT368" s="119">
        <v>0</v>
      </c>
      <c r="AU368" s="119">
        <v>0</v>
      </c>
      <c r="AV368" s="119">
        <v>0</v>
      </c>
      <c r="AW368" s="119">
        <v>0</v>
      </c>
      <c r="AX368" s="119">
        <v>0</v>
      </c>
      <c r="AY368" s="6">
        <v>9.0631364562118115</v>
      </c>
      <c r="AZ368" s="6">
        <v>0</v>
      </c>
      <c r="BA368" s="6">
        <v>0</v>
      </c>
      <c r="BB368" s="6">
        <v>163</v>
      </c>
      <c r="BC368" s="6">
        <v>352</v>
      </c>
      <c r="BD368" s="6">
        <v>33.911368015414254</v>
      </c>
      <c r="BE368" s="6">
        <v>0</v>
      </c>
      <c r="BF368" s="6">
        <v>0</v>
      </c>
      <c r="BG368" s="6">
        <v>19</v>
      </c>
      <c r="BH368" s="6">
        <v>7.7551020408163263</v>
      </c>
      <c r="BI368" s="6">
        <v>332</v>
      </c>
      <c r="BJ368" s="6">
        <v>42.346938775510203</v>
      </c>
      <c r="BK368" s="6">
        <v>233</v>
      </c>
    </row>
    <row r="369" spans="1:63" x14ac:dyDescent="0.35">
      <c r="A369" s="27">
        <v>363</v>
      </c>
      <c r="C369" s="17" t="s">
        <v>273</v>
      </c>
      <c r="D369" s="15">
        <v>145</v>
      </c>
      <c r="E369" s="18">
        <v>3</v>
      </c>
      <c r="F369" s="18">
        <v>9</v>
      </c>
      <c r="G369" s="18">
        <v>4</v>
      </c>
      <c r="H369" s="18">
        <v>114</v>
      </c>
      <c r="I369" s="18">
        <v>18</v>
      </c>
      <c r="J369" s="19">
        <v>50.344827586206897</v>
      </c>
      <c r="K369" s="19">
        <v>17</v>
      </c>
      <c r="L369" s="19">
        <v>21.794871794871796</v>
      </c>
      <c r="M369" s="18">
        <v>0</v>
      </c>
      <c r="N369" s="19">
        <v>0</v>
      </c>
      <c r="O369" s="19">
        <v>12</v>
      </c>
      <c r="P369" s="19">
        <v>66.666666666666657</v>
      </c>
      <c r="Q369" s="19">
        <v>6.0810810810810816</v>
      </c>
      <c r="R369" s="18">
        <v>0</v>
      </c>
      <c r="S369" s="19">
        <v>0</v>
      </c>
      <c r="T369" s="18">
        <v>0</v>
      </c>
      <c r="U369" s="19">
        <v>0</v>
      </c>
      <c r="V369" s="18">
        <v>0</v>
      </c>
      <c r="W369" s="19">
        <v>0</v>
      </c>
      <c r="X369" s="18">
        <v>0</v>
      </c>
      <c r="Y369" s="19">
        <v>0</v>
      </c>
      <c r="Z369" s="19">
        <v>23.170731707317074</v>
      </c>
      <c r="AA369" s="19">
        <v>56.09756097560976</v>
      </c>
      <c r="AB369" s="18">
        <v>8</v>
      </c>
      <c r="AC369" s="19">
        <v>7.5471698113207548</v>
      </c>
      <c r="AD369" s="19">
        <v>100</v>
      </c>
      <c r="AE369" s="19">
        <v>77.777777777777786</v>
      </c>
      <c r="AF369" s="19">
        <v>0</v>
      </c>
      <c r="AG369" s="19">
        <v>81.730769230769226</v>
      </c>
      <c r="AH369" s="19">
        <v>19.801980198019802</v>
      </c>
      <c r="AI369" s="19">
        <v>48.514851485148512</v>
      </c>
      <c r="AJ369" s="3">
        <v>826.66666666666663</v>
      </c>
      <c r="AK369" s="6">
        <v>10</v>
      </c>
      <c r="AL369" s="6">
        <v>43</v>
      </c>
      <c r="AM369" s="6">
        <v>0</v>
      </c>
      <c r="AN369" s="6">
        <v>0</v>
      </c>
      <c r="AO369" s="6">
        <v>0</v>
      </c>
      <c r="AP369" s="6">
        <v>0</v>
      </c>
      <c r="AQ369" s="6">
        <v>94</v>
      </c>
      <c r="AR369" s="6">
        <v>9</v>
      </c>
      <c r="AS369" s="6">
        <v>6.2068965517241379</v>
      </c>
      <c r="AT369" s="119">
        <v>0</v>
      </c>
      <c r="AU369" s="119">
        <v>0</v>
      </c>
      <c r="AV369" s="119">
        <v>0</v>
      </c>
      <c r="AW369" s="119">
        <v>0</v>
      </c>
      <c r="AX369" s="119">
        <v>0</v>
      </c>
      <c r="AY369" s="6">
        <v>18.367346938775512</v>
      </c>
      <c r="AZ369" s="6">
        <v>0</v>
      </c>
      <c r="BA369" s="6">
        <v>0</v>
      </c>
      <c r="BB369" s="6">
        <v>4</v>
      </c>
      <c r="BC369" s="6">
        <v>16</v>
      </c>
      <c r="BD369" s="6">
        <v>10.810810810810811</v>
      </c>
      <c r="BE369" s="6">
        <v>0</v>
      </c>
      <c r="BF369" s="6">
        <v>0</v>
      </c>
      <c r="BG369" s="6">
        <v>10</v>
      </c>
      <c r="BH369" s="6">
        <v>8.5470085470085468</v>
      </c>
      <c r="BI369" s="6">
        <v>12</v>
      </c>
      <c r="BJ369" s="6">
        <v>57.142857142857139</v>
      </c>
      <c r="BK369" s="6">
        <v>114</v>
      </c>
    </row>
    <row r="370" spans="1:63" x14ac:dyDescent="0.35">
      <c r="A370" s="27">
        <v>364</v>
      </c>
      <c r="C370" s="17" t="s">
        <v>23</v>
      </c>
      <c r="D370" s="15">
        <v>2494</v>
      </c>
      <c r="E370" s="18">
        <v>68</v>
      </c>
      <c r="F370" s="18">
        <v>179</v>
      </c>
      <c r="G370" s="18">
        <v>241</v>
      </c>
      <c r="H370" s="18">
        <v>1936</v>
      </c>
      <c r="I370" s="18">
        <v>137</v>
      </c>
      <c r="J370" s="19">
        <v>44.546912590216522</v>
      </c>
      <c r="K370" s="19">
        <v>88</v>
      </c>
      <c r="L370" s="19">
        <v>4.837822979659153</v>
      </c>
      <c r="M370" s="18">
        <v>4</v>
      </c>
      <c r="N370" s="19">
        <v>4.395604395604396</v>
      </c>
      <c r="O370" s="19">
        <v>37</v>
      </c>
      <c r="P370" s="19">
        <v>86.486486486486484</v>
      </c>
      <c r="Q370" s="19">
        <v>3.0955585464333781</v>
      </c>
      <c r="R370" s="18">
        <v>0</v>
      </c>
      <c r="S370" s="19">
        <v>0</v>
      </c>
      <c r="T370" s="18">
        <v>5</v>
      </c>
      <c r="U370" s="19">
        <v>4.6728971962616823</v>
      </c>
      <c r="V370" s="18">
        <v>4</v>
      </c>
      <c r="W370" s="19">
        <v>5.4794520547945202</v>
      </c>
      <c r="X370" s="18">
        <v>9</v>
      </c>
      <c r="Y370" s="19">
        <v>4.9450549450549453</v>
      </c>
      <c r="Z370" s="19">
        <v>16.635279347143754</v>
      </c>
      <c r="AA370" s="19">
        <v>74.136848713119889</v>
      </c>
      <c r="AB370" s="18">
        <v>108</v>
      </c>
      <c r="AC370" s="19">
        <v>5.9178082191780819</v>
      </c>
      <c r="AD370" s="19">
        <v>88.764044943820224</v>
      </c>
      <c r="AE370" s="19">
        <v>73.300970873786412</v>
      </c>
      <c r="AF370" s="19">
        <v>78.829604130808946</v>
      </c>
      <c r="AG370" s="19">
        <v>83.602771362586608</v>
      </c>
      <c r="AH370" s="19">
        <v>31.837223219628964</v>
      </c>
      <c r="AI370" s="19">
        <v>42.72890484739677</v>
      </c>
      <c r="AJ370" s="3">
        <v>766.78966789667902</v>
      </c>
      <c r="AK370" s="6">
        <v>6</v>
      </c>
      <c r="AL370" s="6">
        <v>290</v>
      </c>
      <c r="AM370" s="6">
        <v>1415</v>
      </c>
      <c r="AN370" s="6">
        <v>110</v>
      </c>
      <c r="AO370" s="6">
        <v>0</v>
      </c>
      <c r="AP370" s="6">
        <v>474</v>
      </c>
      <c r="AQ370" s="6">
        <v>141</v>
      </c>
      <c r="AR370" s="6">
        <v>883</v>
      </c>
      <c r="AS370" s="6">
        <v>35.404971932638333</v>
      </c>
      <c r="AT370" s="119">
        <v>0</v>
      </c>
      <c r="AU370" s="119">
        <v>0</v>
      </c>
      <c r="AV370" s="119">
        <v>0</v>
      </c>
      <c r="AW370" s="119">
        <v>0</v>
      </c>
      <c r="AX370" s="119">
        <v>0</v>
      </c>
      <c r="AY370" s="6">
        <v>58.664481769766482</v>
      </c>
      <c r="AZ370" s="6">
        <v>3</v>
      </c>
      <c r="BA370" s="6">
        <v>0.1834862385321101</v>
      </c>
      <c r="BB370" s="6">
        <v>26</v>
      </c>
      <c r="BC370" s="6">
        <v>81</v>
      </c>
      <c r="BD370" s="6">
        <v>3.2780250910562527</v>
      </c>
      <c r="BE370" s="6">
        <v>3</v>
      </c>
      <c r="BF370" s="6">
        <v>1.2711864406779663</v>
      </c>
      <c r="BG370" s="6">
        <v>47</v>
      </c>
      <c r="BH370" s="6">
        <v>2.1809744779582365</v>
      </c>
      <c r="BI370" s="6">
        <v>24</v>
      </c>
      <c r="BJ370" s="6">
        <v>17.518248175182482</v>
      </c>
      <c r="BK370" s="6">
        <v>1936</v>
      </c>
    </row>
    <row r="371" spans="1:63" x14ac:dyDescent="0.35">
      <c r="A371" s="27">
        <v>365</v>
      </c>
      <c r="C371" s="17" t="s">
        <v>19</v>
      </c>
      <c r="D371" s="15">
        <v>320</v>
      </c>
      <c r="E371" s="18">
        <v>8</v>
      </c>
      <c r="F371" s="18">
        <v>20</v>
      </c>
      <c r="G371" s="18">
        <v>26</v>
      </c>
      <c r="H371" s="18">
        <v>254</v>
      </c>
      <c r="I371" s="18">
        <v>21</v>
      </c>
      <c r="J371" s="19">
        <v>56.562500000000007</v>
      </c>
      <c r="K371" s="19">
        <v>9</v>
      </c>
      <c r="L371" s="19">
        <v>4.3478260869565215</v>
      </c>
      <c r="M371" s="18">
        <v>0</v>
      </c>
      <c r="N371" s="19">
        <v>0</v>
      </c>
      <c r="O371" s="19">
        <v>10</v>
      </c>
      <c r="P371" s="19">
        <v>100</v>
      </c>
      <c r="Q371" s="19">
        <v>7.6388888888888893</v>
      </c>
      <c r="R371" s="18">
        <v>6</v>
      </c>
      <c r="S371" s="19">
        <v>26.086956521739129</v>
      </c>
      <c r="T371" s="18">
        <v>0</v>
      </c>
      <c r="U371" s="19">
        <v>0</v>
      </c>
      <c r="V371" s="18">
        <v>0</v>
      </c>
      <c r="W371" s="19">
        <v>0</v>
      </c>
      <c r="X371" s="19">
        <v>0</v>
      </c>
      <c r="Y371" s="19">
        <v>0</v>
      </c>
      <c r="Z371" s="19">
        <v>20.74468085106383</v>
      </c>
      <c r="AA371" s="19">
        <v>64.893617021276597</v>
      </c>
      <c r="AB371" s="18">
        <v>14</v>
      </c>
      <c r="AC371" s="19">
        <v>6.5116279069767442</v>
      </c>
      <c r="AD371" s="19">
        <v>85.34482758620689</v>
      </c>
      <c r="AE371" s="19">
        <v>64.583333333333343</v>
      </c>
      <c r="AF371" s="19">
        <v>59.375</v>
      </c>
      <c r="AG371" s="19">
        <v>76.818181818181813</v>
      </c>
      <c r="AH371" s="19">
        <v>35.025380710659896</v>
      </c>
      <c r="AI371" s="19">
        <v>41.116751269035532</v>
      </c>
      <c r="AJ371" s="3">
        <v>751.47058823529414</v>
      </c>
      <c r="AK371" s="6">
        <v>20</v>
      </c>
      <c r="AL371" s="6">
        <v>111</v>
      </c>
      <c r="AM371" s="6">
        <v>3</v>
      </c>
      <c r="AN371" s="6">
        <v>136</v>
      </c>
      <c r="AO371" s="6">
        <v>0</v>
      </c>
      <c r="AP371" s="6">
        <v>0</v>
      </c>
      <c r="AQ371" s="6">
        <v>42</v>
      </c>
      <c r="AR371" s="6">
        <v>47</v>
      </c>
      <c r="AS371" s="6">
        <v>14.6875</v>
      </c>
      <c r="AT371" s="119">
        <v>0</v>
      </c>
      <c r="AU371" s="119">
        <v>0</v>
      </c>
      <c r="AV371" s="119">
        <v>0</v>
      </c>
      <c r="AW371" s="119">
        <v>0</v>
      </c>
      <c r="AX371" s="119">
        <v>0</v>
      </c>
      <c r="AY371" s="6">
        <v>42.765273311897104</v>
      </c>
      <c r="AZ371" s="6">
        <v>0</v>
      </c>
      <c r="BA371" s="6">
        <v>0</v>
      </c>
      <c r="BB371" s="6">
        <v>9</v>
      </c>
      <c r="BC371" s="6">
        <v>21</v>
      </c>
      <c r="BD371" s="6">
        <v>6.624605678233439</v>
      </c>
      <c r="BE371" s="6">
        <v>0</v>
      </c>
      <c r="BF371" s="6">
        <v>0</v>
      </c>
      <c r="BG371" s="6">
        <v>13</v>
      </c>
      <c r="BH371" s="6">
        <v>4.6762589928057556</v>
      </c>
      <c r="BI371" s="6">
        <v>0</v>
      </c>
      <c r="BJ371" s="6">
        <v>0</v>
      </c>
      <c r="BK371" s="6">
        <v>254</v>
      </c>
    </row>
    <row r="372" spans="1:63" x14ac:dyDescent="0.35">
      <c r="A372" s="27">
        <v>366</v>
      </c>
      <c r="C372" s="17" t="s">
        <v>12</v>
      </c>
      <c r="D372" s="15">
        <v>200</v>
      </c>
      <c r="E372" s="18">
        <v>0</v>
      </c>
      <c r="F372" s="18">
        <v>9</v>
      </c>
      <c r="G372" s="18">
        <v>10</v>
      </c>
      <c r="H372" s="18">
        <v>164</v>
      </c>
      <c r="I372" s="18">
        <v>12</v>
      </c>
      <c r="J372" s="19">
        <v>44</v>
      </c>
      <c r="K372" s="19">
        <v>15</v>
      </c>
      <c r="L372" s="19">
        <v>12.396694214876034</v>
      </c>
      <c r="M372" s="18">
        <v>0</v>
      </c>
      <c r="N372" s="19">
        <v>0</v>
      </c>
      <c r="O372" s="19">
        <v>9</v>
      </c>
      <c r="P372" s="19">
        <v>100</v>
      </c>
      <c r="Q372" s="19">
        <v>10.375275938189846</v>
      </c>
      <c r="R372" s="18">
        <v>0</v>
      </c>
      <c r="S372" s="19">
        <v>0</v>
      </c>
      <c r="T372" s="18">
        <v>0</v>
      </c>
      <c r="U372" s="19">
        <v>0</v>
      </c>
      <c r="V372" s="18">
        <v>0</v>
      </c>
      <c r="W372" s="19">
        <v>0</v>
      </c>
      <c r="X372" s="19">
        <v>0</v>
      </c>
      <c r="Y372" s="19">
        <v>0</v>
      </c>
      <c r="Z372" s="19">
        <v>12.389380530973451</v>
      </c>
      <c r="AA372" s="19">
        <v>70.796460176991147</v>
      </c>
      <c r="AB372" s="18">
        <v>8</v>
      </c>
      <c r="AC372" s="19">
        <v>5.7971014492753623</v>
      </c>
      <c r="AD372" s="19">
        <v>80.645161290322577</v>
      </c>
      <c r="AE372" s="19">
        <v>76</v>
      </c>
      <c r="AF372" s="19">
        <v>64</v>
      </c>
      <c r="AG372" s="19">
        <v>78.571428571428569</v>
      </c>
      <c r="AH372" s="19">
        <v>25.954198473282442</v>
      </c>
      <c r="AI372" s="19">
        <v>54.198473282442748</v>
      </c>
      <c r="AJ372" s="3">
        <v>1197.3684210526317</v>
      </c>
      <c r="AK372" s="6">
        <v>0</v>
      </c>
      <c r="AL372" s="6">
        <v>25</v>
      </c>
      <c r="AM372" s="6">
        <v>0</v>
      </c>
      <c r="AN372" s="6">
        <v>47</v>
      </c>
      <c r="AO372" s="6">
        <v>0</v>
      </c>
      <c r="AP372" s="6">
        <v>11</v>
      </c>
      <c r="AQ372" s="6">
        <v>108</v>
      </c>
      <c r="AR372" s="6">
        <v>30</v>
      </c>
      <c r="AS372" s="6">
        <v>15</v>
      </c>
      <c r="AT372" s="119">
        <v>0</v>
      </c>
      <c r="AU372" s="119">
        <v>0</v>
      </c>
      <c r="AV372" s="119">
        <v>0</v>
      </c>
      <c r="AW372" s="119">
        <v>0</v>
      </c>
      <c r="AX372" s="119">
        <v>0</v>
      </c>
      <c r="AY372" s="6">
        <v>54.591836734693878</v>
      </c>
      <c r="AZ372" s="6">
        <v>0</v>
      </c>
      <c r="BA372" s="6">
        <v>0</v>
      </c>
      <c r="BB372" s="6">
        <v>5</v>
      </c>
      <c r="BC372" s="6">
        <v>16</v>
      </c>
      <c r="BD372" s="6">
        <v>8.2901554404145088</v>
      </c>
      <c r="BE372" s="6">
        <v>0</v>
      </c>
      <c r="BF372" s="6">
        <v>0</v>
      </c>
      <c r="BG372" s="6">
        <v>13</v>
      </c>
      <c r="BH372" s="6">
        <v>7.4712643678160928</v>
      </c>
      <c r="BI372" s="6">
        <v>0</v>
      </c>
      <c r="BJ372" s="6">
        <v>0</v>
      </c>
      <c r="BK372" s="6">
        <v>164</v>
      </c>
    </row>
    <row r="373" spans="1:63" x14ac:dyDescent="0.35">
      <c r="A373" s="27">
        <v>367</v>
      </c>
      <c r="C373" s="17" t="s">
        <v>13</v>
      </c>
      <c r="D373" s="15">
        <v>66</v>
      </c>
      <c r="E373" s="18">
        <v>0</v>
      </c>
      <c r="F373" s="18">
        <v>7</v>
      </c>
      <c r="G373" s="18">
        <v>4</v>
      </c>
      <c r="H373" s="18">
        <v>51</v>
      </c>
      <c r="I373" s="18">
        <v>6</v>
      </c>
      <c r="J373" s="19">
        <v>59.090909090909093</v>
      </c>
      <c r="K373" s="19">
        <v>5</v>
      </c>
      <c r="L373" s="19">
        <v>17.241379310344829</v>
      </c>
      <c r="M373" s="18">
        <v>0</v>
      </c>
      <c r="N373" s="19">
        <v>0</v>
      </c>
      <c r="O373" s="19">
        <v>10</v>
      </c>
      <c r="P373" s="19">
        <v>100</v>
      </c>
      <c r="Q373" s="19">
        <v>13.513513513513514</v>
      </c>
      <c r="R373" s="18">
        <v>0</v>
      </c>
      <c r="S373" s="19">
        <v>0</v>
      </c>
      <c r="T373" s="18">
        <v>0</v>
      </c>
      <c r="U373" s="19">
        <v>0</v>
      </c>
      <c r="V373" s="18">
        <v>0</v>
      </c>
      <c r="W373" s="19">
        <v>0</v>
      </c>
      <c r="X373" s="18">
        <v>0</v>
      </c>
      <c r="Y373" s="19">
        <v>0</v>
      </c>
      <c r="Z373" s="19">
        <v>15</v>
      </c>
      <c r="AA373" s="19">
        <v>70</v>
      </c>
      <c r="AB373" s="18">
        <v>5</v>
      </c>
      <c r="AC373" s="19">
        <v>19.230769230769234</v>
      </c>
      <c r="AD373" s="19">
        <v>70.833333333333343</v>
      </c>
      <c r="AE373" s="19">
        <v>21.739130434782609</v>
      </c>
      <c r="AF373" s="19">
        <v>100</v>
      </c>
      <c r="AG373" s="19">
        <v>31.818181818181817</v>
      </c>
      <c r="AH373" s="19">
        <v>52.941176470588239</v>
      </c>
      <c r="AI373" s="19">
        <v>47.058823529411761</v>
      </c>
      <c r="AJ373" s="3">
        <v>515</v>
      </c>
      <c r="AK373" s="6">
        <v>0</v>
      </c>
      <c r="AL373" s="6">
        <v>12</v>
      </c>
      <c r="AM373" s="6">
        <v>0</v>
      </c>
      <c r="AN373" s="6">
        <v>46</v>
      </c>
      <c r="AO373" s="6">
        <v>0</v>
      </c>
      <c r="AP373" s="6">
        <v>0</v>
      </c>
      <c r="AQ373" s="6">
        <v>5</v>
      </c>
      <c r="AR373" s="6">
        <v>7</v>
      </c>
      <c r="AS373" s="6">
        <v>10.606060606060606</v>
      </c>
      <c r="AT373" s="119">
        <v>0</v>
      </c>
      <c r="AU373" s="119">
        <v>0</v>
      </c>
      <c r="AV373" s="119">
        <v>0</v>
      </c>
      <c r="AW373" s="119">
        <v>0</v>
      </c>
      <c r="AX373" s="119">
        <v>0</v>
      </c>
      <c r="AY373" s="6">
        <v>48.387096774193552</v>
      </c>
      <c r="AZ373" s="6">
        <v>0</v>
      </c>
      <c r="BA373" s="6">
        <v>0</v>
      </c>
      <c r="BB373" s="6">
        <v>0</v>
      </c>
      <c r="BC373" s="6">
        <v>13</v>
      </c>
      <c r="BD373" s="6">
        <v>19.696969696969695</v>
      </c>
      <c r="BE373" s="6">
        <v>3</v>
      </c>
      <c r="BF373" s="6">
        <v>100</v>
      </c>
      <c r="BG373" s="6">
        <v>8</v>
      </c>
      <c r="BH373" s="6">
        <v>13.793103448275861</v>
      </c>
      <c r="BI373" s="6">
        <v>5</v>
      </c>
      <c r="BJ373" s="6">
        <v>100</v>
      </c>
      <c r="BK373" s="6">
        <v>51</v>
      </c>
    </row>
    <row r="374" spans="1:63" x14ac:dyDescent="0.35">
      <c r="A374" s="27">
        <v>368</v>
      </c>
      <c r="C374" s="17" t="s">
        <v>4</v>
      </c>
      <c r="D374" s="15">
        <v>1310</v>
      </c>
      <c r="E374" s="18">
        <v>0</v>
      </c>
      <c r="F374" s="18">
        <v>7</v>
      </c>
      <c r="G374" s="18">
        <v>6</v>
      </c>
      <c r="H374" s="18">
        <v>333</v>
      </c>
      <c r="I374" s="18">
        <v>959</v>
      </c>
      <c r="J374" s="19">
        <v>52.366412213740453</v>
      </c>
      <c r="K374" s="19">
        <v>10</v>
      </c>
      <c r="L374" s="19">
        <v>9.8039215686274517</v>
      </c>
      <c r="M374" s="18">
        <v>0</v>
      </c>
      <c r="N374" s="19">
        <v>0</v>
      </c>
      <c r="O374" s="19">
        <v>83</v>
      </c>
      <c r="P374" s="19">
        <v>74.698795180722882</v>
      </c>
      <c r="Q374" s="19">
        <v>6.570155902004454</v>
      </c>
      <c r="R374" s="18">
        <v>0</v>
      </c>
      <c r="S374" s="19">
        <v>0</v>
      </c>
      <c r="T374" s="18">
        <v>0</v>
      </c>
      <c r="U374" s="19">
        <v>0</v>
      </c>
      <c r="V374" s="18">
        <v>0</v>
      </c>
      <c r="W374" s="19">
        <v>0</v>
      </c>
      <c r="X374" s="18">
        <v>0</v>
      </c>
      <c r="Y374" s="19">
        <v>0</v>
      </c>
      <c r="Z374" s="19">
        <v>35.955056179775283</v>
      </c>
      <c r="AA374" s="19">
        <v>41.573033707865171</v>
      </c>
      <c r="AB374" s="18">
        <v>11</v>
      </c>
      <c r="AC374" s="19">
        <v>4.2635658914728678</v>
      </c>
      <c r="AD374" s="19">
        <v>77.777777777777786</v>
      </c>
      <c r="AE374" s="19">
        <v>65.413533834586474</v>
      </c>
      <c r="AF374" s="19">
        <v>100</v>
      </c>
      <c r="AG374" s="19">
        <v>71.794871794871796</v>
      </c>
      <c r="AH374" s="19">
        <v>35.593220338983052</v>
      </c>
      <c r="AI374" s="19">
        <v>35.16949152542373</v>
      </c>
      <c r="AJ374" s="3">
        <v>274</v>
      </c>
      <c r="AK374" s="6">
        <v>0</v>
      </c>
      <c r="AL374" s="6">
        <v>1170</v>
      </c>
      <c r="AM374" s="6">
        <v>0</v>
      </c>
      <c r="AN374" s="6">
        <v>5</v>
      </c>
      <c r="AO374" s="6">
        <v>0</v>
      </c>
      <c r="AP374" s="6">
        <v>4</v>
      </c>
      <c r="AQ374" s="6">
        <v>106</v>
      </c>
      <c r="AR374" s="6">
        <v>23</v>
      </c>
      <c r="AS374" s="6">
        <v>1.7557251908396947</v>
      </c>
      <c r="AT374" s="119">
        <v>0</v>
      </c>
      <c r="AU374" s="119">
        <v>0</v>
      </c>
      <c r="AV374" s="119">
        <v>0</v>
      </c>
      <c r="AW374" s="119">
        <v>0</v>
      </c>
      <c r="AX374" s="119">
        <v>0</v>
      </c>
      <c r="AY374" s="6">
        <v>11.447260834014719</v>
      </c>
      <c r="AZ374" s="6">
        <v>4</v>
      </c>
      <c r="BA374" s="6">
        <v>4.2105263157894735</v>
      </c>
      <c r="BB374" s="6">
        <v>262</v>
      </c>
      <c r="BC374" s="6">
        <v>249</v>
      </c>
      <c r="BD374" s="6">
        <v>19.198149575944488</v>
      </c>
      <c r="BE374" s="6">
        <v>0</v>
      </c>
      <c r="BF374" s="6">
        <v>0</v>
      </c>
      <c r="BG374" s="6">
        <v>4</v>
      </c>
      <c r="BH374" s="6">
        <v>1.1695906432748537</v>
      </c>
      <c r="BI374" s="6">
        <v>249</v>
      </c>
      <c r="BJ374" s="6">
        <v>26.293558606124606</v>
      </c>
      <c r="BK374" s="6">
        <v>333</v>
      </c>
    </row>
    <row r="375" spans="1:63" x14ac:dyDescent="0.35">
      <c r="A375" s="27">
        <v>369</v>
      </c>
      <c r="C375" s="17" t="s">
        <v>274</v>
      </c>
      <c r="D375" s="15">
        <v>93</v>
      </c>
      <c r="E375" s="18">
        <v>4</v>
      </c>
      <c r="F375" s="18">
        <v>5</v>
      </c>
      <c r="G375" s="18">
        <v>5</v>
      </c>
      <c r="H375" s="18">
        <v>79</v>
      </c>
      <c r="I375" s="18">
        <v>0</v>
      </c>
      <c r="J375" s="19">
        <v>52.688172043010752</v>
      </c>
      <c r="K375" s="19">
        <v>6</v>
      </c>
      <c r="L375" s="19">
        <v>8.9552238805970141</v>
      </c>
      <c r="M375" s="18">
        <v>0</v>
      </c>
      <c r="N375" s="19">
        <v>0</v>
      </c>
      <c r="O375" s="19">
        <v>7</v>
      </c>
      <c r="P375" s="19">
        <v>100</v>
      </c>
      <c r="Q375" s="19">
        <v>2.7272727272727271</v>
      </c>
      <c r="R375" s="18">
        <v>0</v>
      </c>
      <c r="S375" s="19">
        <v>0</v>
      </c>
      <c r="T375" s="18">
        <v>0</v>
      </c>
      <c r="U375" s="19">
        <v>0</v>
      </c>
      <c r="V375" s="18">
        <v>0</v>
      </c>
      <c r="W375" s="19">
        <v>0</v>
      </c>
      <c r="X375" s="18">
        <v>0</v>
      </c>
      <c r="Y375" s="19">
        <v>0</v>
      </c>
      <c r="Z375" s="19">
        <v>34.722222222222221</v>
      </c>
      <c r="AA375" s="19">
        <v>45.833333333333329</v>
      </c>
      <c r="AB375" s="18">
        <v>3</v>
      </c>
      <c r="AC375" s="19">
        <v>4.4117647058823533</v>
      </c>
      <c r="AD375" s="19">
        <v>100</v>
      </c>
      <c r="AE375" s="19">
        <v>65.714285714285708</v>
      </c>
      <c r="AF375" s="19">
        <v>100</v>
      </c>
      <c r="AG375" s="19">
        <v>76.388888888888886</v>
      </c>
      <c r="AH375" s="19">
        <v>41.666666666666671</v>
      </c>
      <c r="AI375" s="19">
        <v>30</v>
      </c>
      <c r="AJ375" s="3">
        <v>725</v>
      </c>
      <c r="AK375" s="6">
        <v>5</v>
      </c>
      <c r="AL375" s="6">
        <v>35</v>
      </c>
      <c r="AM375" s="6">
        <v>0</v>
      </c>
      <c r="AN375" s="6">
        <v>0</v>
      </c>
      <c r="AO375" s="6">
        <v>0</v>
      </c>
      <c r="AP375" s="6">
        <v>0</v>
      </c>
      <c r="AQ375" s="6">
        <v>59</v>
      </c>
      <c r="AR375" s="6">
        <v>5</v>
      </c>
      <c r="AS375" s="6">
        <v>5.376344086021505</v>
      </c>
      <c r="AT375" s="119">
        <v>0</v>
      </c>
      <c r="AU375" s="119">
        <v>0</v>
      </c>
      <c r="AV375" s="119">
        <v>0</v>
      </c>
      <c r="AW375" s="119">
        <v>0</v>
      </c>
      <c r="AX375" s="119">
        <v>0</v>
      </c>
      <c r="AY375" s="6">
        <v>46.236559139784944</v>
      </c>
      <c r="AZ375" s="6">
        <v>0</v>
      </c>
      <c r="BA375" s="6">
        <v>0</v>
      </c>
      <c r="BB375" s="6">
        <v>0</v>
      </c>
      <c r="BC375" s="6">
        <v>21</v>
      </c>
      <c r="BD375" s="6">
        <v>21.649484536082475</v>
      </c>
      <c r="BE375" s="6">
        <v>0</v>
      </c>
      <c r="BF375" s="6">
        <v>0</v>
      </c>
      <c r="BG375" s="6">
        <v>12</v>
      </c>
      <c r="BH375" s="6">
        <v>15.18987341772152</v>
      </c>
      <c r="BI375" s="6">
        <v>0</v>
      </c>
      <c r="BJ375" s="6">
        <v>0</v>
      </c>
      <c r="BK375" s="6">
        <v>79</v>
      </c>
    </row>
    <row r="376" spans="1:63" x14ac:dyDescent="0.35">
      <c r="A376" s="27">
        <v>370</v>
      </c>
      <c r="C376" s="17" t="s">
        <v>15</v>
      </c>
      <c r="D376" s="15">
        <v>954</v>
      </c>
      <c r="E376" s="18">
        <v>6</v>
      </c>
      <c r="F376" s="18">
        <v>20</v>
      </c>
      <c r="G376" s="18">
        <v>50</v>
      </c>
      <c r="H376" s="18">
        <v>702</v>
      </c>
      <c r="I376" s="18">
        <v>188</v>
      </c>
      <c r="J376" s="19">
        <v>48.008385744234801</v>
      </c>
      <c r="K376" s="19">
        <v>34</v>
      </c>
      <c r="L376" s="19">
        <v>10.21021021021021</v>
      </c>
      <c r="M376" s="18">
        <v>9</v>
      </c>
      <c r="N376" s="19">
        <v>45</v>
      </c>
      <c r="O376" s="19">
        <v>66</v>
      </c>
      <c r="P376" s="19">
        <v>90.909090909090907</v>
      </c>
      <c r="Q376" s="19">
        <v>3.3003300330032999</v>
      </c>
      <c r="R376" s="18">
        <v>13</v>
      </c>
      <c r="S376" s="19">
        <v>36.111111111111107</v>
      </c>
      <c r="T376" s="18">
        <v>9</v>
      </c>
      <c r="U376" s="19">
        <v>47.368421052631575</v>
      </c>
      <c r="V376" s="18">
        <v>8</v>
      </c>
      <c r="W376" s="19">
        <v>66.666666666666657</v>
      </c>
      <c r="X376" s="18">
        <v>17</v>
      </c>
      <c r="Y376" s="19">
        <v>60.714285714285708</v>
      </c>
      <c r="Z376" s="19">
        <v>30.434782608695656</v>
      </c>
      <c r="AA376" s="19">
        <v>16.722408026755854</v>
      </c>
      <c r="AB376" s="18">
        <v>29</v>
      </c>
      <c r="AC376" s="19">
        <v>8.0110497237569067</v>
      </c>
      <c r="AD376" s="19">
        <v>61.878453038674031</v>
      </c>
      <c r="AE376" s="19">
        <v>29.393939393939394</v>
      </c>
      <c r="AF376" s="19">
        <v>44</v>
      </c>
      <c r="AG376" s="19">
        <v>47.269890795631824</v>
      </c>
      <c r="AH376" s="19">
        <v>43.80664652567976</v>
      </c>
      <c r="AI376" s="19">
        <v>28.09667673716012</v>
      </c>
      <c r="AJ376" s="3">
        <v>318.38235294117646</v>
      </c>
      <c r="AK376" s="6">
        <v>0</v>
      </c>
      <c r="AL376" s="6">
        <v>188</v>
      </c>
      <c r="AM376" s="6">
        <v>0</v>
      </c>
      <c r="AN376" s="6">
        <v>725</v>
      </c>
      <c r="AO376" s="6">
        <v>0</v>
      </c>
      <c r="AP376" s="6">
        <v>5</v>
      </c>
      <c r="AQ376" s="6">
        <v>15</v>
      </c>
      <c r="AR376" s="6">
        <v>54</v>
      </c>
      <c r="AS376" s="6">
        <v>5.6603773584905666</v>
      </c>
      <c r="AT376" s="119">
        <v>0</v>
      </c>
      <c r="AU376" s="119">
        <v>0</v>
      </c>
      <c r="AV376" s="119">
        <v>0</v>
      </c>
      <c r="AW376" s="119">
        <v>0</v>
      </c>
      <c r="AX376" s="119">
        <v>0</v>
      </c>
      <c r="AY376" s="6">
        <v>30.158730158730158</v>
      </c>
      <c r="AZ376" s="6">
        <v>12</v>
      </c>
      <c r="BA376" s="6">
        <v>3.8961038961038961</v>
      </c>
      <c r="BB376" s="6">
        <v>25</v>
      </c>
      <c r="BC376" s="6">
        <v>231</v>
      </c>
      <c r="BD376" s="6">
        <v>24.264705882352942</v>
      </c>
      <c r="BE376" s="6">
        <v>6</v>
      </c>
      <c r="BF376" s="6">
        <v>14.285714285714285</v>
      </c>
      <c r="BG376" s="6">
        <v>141</v>
      </c>
      <c r="BH376" s="6">
        <v>19.079837618403246</v>
      </c>
      <c r="BI376" s="6">
        <v>83</v>
      </c>
      <c r="BJ376" s="6">
        <v>44.623655913978496</v>
      </c>
      <c r="BK376" s="6">
        <v>702</v>
      </c>
    </row>
    <row r="377" spans="1:63" x14ac:dyDescent="0.35">
      <c r="A377" s="27">
        <v>371</v>
      </c>
      <c r="C377" s="17" t="s">
        <v>134</v>
      </c>
      <c r="D377" s="15">
        <v>461</v>
      </c>
      <c r="E377" s="18">
        <v>9</v>
      </c>
      <c r="F377" s="18">
        <v>24</v>
      </c>
      <c r="G377" s="18">
        <v>16</v>
      </c>
      <c r="H377" s="18">
        <v>365</v>
      </c>
      <c r="I377" s="18">
        <v>54</v>
      </c>
      <c r="J377" s="19">
        <v>57.049891540130147</v>
      </c>
      <c r="K377" s="19">
        <v>6</v>
      </c>
      <c r="L377" s="19">
        <v>2.3622047244094486</v>
      </c>
      <c r="M377" s="18">
        <v>0</v>
      </c>
      <c r="N377" s="19">
        <v>0</v>
      </c>
      <c r="O377" s="19">
        <v>13</v>
      </c>
      <c r="P377" s="19">
        <v>100</v>
      </c>
      <c r="Q377" s="19">
        <v>9.378663540445487</v>
      </c>
      <c r="R377" s="18">
        <v>0</v>
      </c>
      <c r="S377" s="19">
        <v>0</v>
      </c>
      <c r="T377" s="18">
        <v>0</v>
      </c>
      <c r="U377" s="19">
        <v>0</v>
      </c>
      <c r="V377" s="18">
        <v>0</v>
      </c>
      <c r="W377" s="19">
        <v>0</v>
      </c>
      <c r="X377" s="19">
        <v>0</v>
      </c>
      <c r="Y377" s="19">
        <v>0</v>
      </c>
      <c r="Z377" s="19">
        <v>22.950819672131146</v>
      </c>
      <c r="AA377" s="19">
        <v>27.868852459016392</v>
      </c>
      <c r="AB377" s="18">
        <v>10</v>
      </c>
      <c r="AC377" s="19">
        <v>4.6511627906976747</v>
      </c>
      <c r="AD377" s="19">
        <v>72.121212121212125</v>
      </c>
      <c r="AE377" s="19">
        <v>55.421686746987952</v>
      </c>
      <c r="AF377" s="19">
        <v>45.454545454545453</v>
      </c>
      <c r="AG377" s="19">
        <v>62.345679012345677</v>
      </c>
      <c r="AH377" s="19">
        <v>49.282296650717704</v>
      </c>
      <c r="AI377" s="19">
        <v>28.229665071770331</v>
      </c>
      <c r="AJ377" s="3">
        <v>1102.2727272727273</v>
      </c>
      <c r="AK377" s="6">
        <v>80</v>
      </c>
      <c r="AL377" s="6">
        <v>166</v>
      </c>
      <c r="AM377" s="6">
        <v>32</v>
      </c>
      <c r="AN377" s="6">
        <v>23</v>
      </c>
      <c r="AO377" s="6">
        <v>0</v>
      </c>
      <c r="AP377" s="6">
        <v>7</v>
      </c>
      <c r="AQ377" s="6">
        <v>147</v>
      </c>
      <c r="AR377" s="6">
        <v>45</v>
      </c>
      <c r="AS377" s="6">
        <v>9.7613882863340571</v>
      </c>
      <c r="AT377" s="119">
        <v>0</v>
      </c>
      <c r="AU377" s="119">
        <v>0</v>
      </c>
      <c r="AV377" s="119">
        <v>0</v>
      </c>
      <c r="AW377" s="119">
        <v>0</v>
      </c>
      <c r="AX377" s="119">
        <v>0</v>
      </c>
      <c r="AY377" s="6">
        <v>7.860262008733625</v>
      </c>
      <c r="AZ377" s="6">
        <v>0</v>
      </c>
      <c r="BA377" s="6">
        <v>0</v>
      </c>
      <c r="BB377" s="6">
        <v>15</v>
      </c>
      <c r="BC377" s="6">
        <v>19</v>
      </c>
      <c r="BD377" s="6">
        <v>4.1214750542299354</v>
      </c>
      <c r="BE377" s="6">
        <v>0</v>
      </c>
      <c r="BF377" s="6">
        <v>0</v>
      </c>
      <c r="BG377" s="6">
        <v>13</v>
      </c>
      <c r="BH377" s="6">
        <v>3.4120734908136483</v>
      </c>
      <c r="BI377" s="6">
        <v>0</v>
      </c>
      <c r="BJ377" s="6">
        <v>0</v>
      </c>
      <c r="BK377" s="6">
        <v>365</v>
      </c>
    </row>
    <row r="378" spans="1:63" x14ac:dyDescent="0.35">
      <c r="A378" s="27">
        <v>372</v>
      </c>
      <c r="C378" s="17" t="s">
        <v>20</v>
      </c>
      <c r="D378" s="15">
        <v>134</v>
      </c>
      <c r="E378" s="18">
        <v>0</v>
      </c>
      <c r="F378" s="18">
        <v>5</v>
      </c>
      <c r="G378" s="18">
        <v>10</v>
      </c>
      <c r="H378" s="18">
        <v>90</v>
      </c>
      <c r="I378" s="18">
        <v>30</v>
      </c>
      <c r="J378" s="19">
        <v>56.71641791044776</v>
      </c>
      <c r="K378" s="19">
        <v>0</v>
      </c>
      <c r="L378" s="19">
        <v>0</v>
      </c>
      <c r="M378" s="18">
        <v>0</v>
      </c>
      <c r="N378" s="19">
        <v>0</v>
      </c>
      <c r="O378" s="19">
        <v>0</v>
      </c>
      <c r="P378" s="19">
        <v>0</v>
      </c>
      <c r="Q378" s="19">
        <v>7.7441077441077439</v>
      </c>
      <c r="R378" s="18">
        <v>0</v>
      </c>
      <c r="S378" s="19">
        <v>0</v>
      </c>
      <c r="T378" s="18">
        <v>0</v>
      </c>
      <c r="U378" s="19">
        <v>0</v>
      </c>
      <c r="V378" s="18">
        <v>0</v>
      </c>
      <c r="W378" s="19">
        <v>0</v>
      </c>
      <c r="X378" s="18">
        <v>0</v>
      </c>
      <c r="Y378" s="19">
        <v>0</v>
      </c>
      <c r="Z378" s="19">
        <v>16.528925619834713</v>
      </c>
      <c r="AA378" s="19">
        <v>73.140495867768593</v>
      </c>
      <c r="AB378" s="18">
        <v>21</v>
      </c>
      <c r="AC378" s="19">
        <v>6.4024390243902438</v>
      </c>
      <c r="AD378" s="19">
        <v>84.246575342465761</v>
      </c>
      <c r="AE378" s="19">
        <v>78.403755868544607</v>
      </c>
      <c r="AF378" s="19">
        <v>62.962962962962962</v>
      </c>
      <c r="AG378" s="19">
        <v>82.769230769230774</v>
      </c>
      <c r="AH378" s="19">
        <v>14.093959731543624</v>
      </c>
      <c r="AI378" s="19">
        <v>61.744966442953022</v>
      </c>
      <c r="AJ378" s="3">
        <v>650</v>
      </c>
      <c r="AK378" s="6">
        <v>0</v>
      </c>
      <c r="AL378" s="6">
        <v>83</v>
      </c>
      <c r="AM378" s="6">
        <v>28</v>
      </c>
      <c r="AN378" s="6">
        <v>0</v>
      </c>
      <c r="AO378" s="6">
        <v>0</v>
      </c>
      <c r="AP378" s="6">
        <v>0</v>
      </c>
      <c r="AQ378" s="6">
        <v>14</v>
      </c>
      <c r="AR378" s="6">
        <v>9</v>
      </c>
      <c r="AS378" s="6">
        <v>6.7164179104477615</v>
      </c>
      <c r="AT378" s="119">
        <v>0</v>
      </c>
      <c r="AU378" s="119">
        <v>0</v>
      </c>
      <c r="AV378" s="119">
        <v>0</v>
      </c>
      <c r="AW378" s="119">
        <v>0</v>
      </c>
      <c r="AX378" s="119">
        <v>0</v>
      </c>
      <c r="AY378" s="6">
        <v>26.258205689277897</v>
      </c>
      <c r="AZ378" s="6">
        <v>0</v>
      </c>
      <c r="BA378" s="6">
        <v>0</v>
      </c>
      <c r="BB378" s="6">
        <v>5</v>
      </c>
      <c r="BC378" s="6">
        <v>0</v>
      </c>
      <c r="BD378" s="6">
        <v>0</v>
      </c>
      <c r="BE378" s="6">
        <v>0</v>
      </c>
      <c r="BF378" s="6">
        <v>0</v>
      </c>
      <c r="BG378" s="6">
        <v>0</v>
      </c>
      <c r="BH378" s="6">
        <v>0</v>
      </c>
      <c r="BI378" s="6">
        <v>0</v>
      </c>
      <c r="BJ378" s="6">
        <v>0</v>
      </c>
      <c r="BK378" s="6">
        <v>90</v>
      </c>
    </row>
    <row r="379" spans="1:63" x14ac:dyDescent="0.35">
      <c r="A379" s="27">
        <v>373</v>
      </c>
      <c r="C379" s="17" t="s">
        <v>29</v>
      </c>
      <c r="D379" s="15">
        <v>708</v>
      </c>
      <c r="E379" s="18">
        <v>0</v>
      </c>
      <c r="F379" s="18">
        <v>0</v>
      </c>
      <c r="G379" s="18">
        <v>0</v>
      </c>
      <c r="H379" s="18">
        <v>335</v>
      </c>
      <c r="I379" s="18">
        <v>367</v>
      </c>
      <c r="J379" s="19">
        <v>50.423728813559322</v>
      </c>
      <c r="K379" s="19">
        <v>10</v>
      </c>
      <c r="L379" s="19">
        <v>13.888888888888889</v>
      </c>
      <c r="M379" s="18">
        <v>0</v>
      </c>
      <c r="N379" s="19">
        <v>0</v>
      </c>
      <c r="O379" s="19">
        <v>45</v>
      </c>
      <c r="P379" s="19">
        <v>75.555555555555557</v>
      </c>
      <c r="Q379" s="19">
        <v>13.095238095238097</v>
      </c>
      <c r="R379" s="18">
        <v>0</v>
      </c>
      <c r="S379" s="19">
        <v>0</v>
      </c>
      <c r="T379" s="18">
        <v>0</v>
      </c>
      <c r="U379" s="19">
        <v>0</v>
      </c>
      <c r="V379" s="18">
        <v>0</v>
      </c>
      <c r="W379" s="19">
        <v>0</v>
      </c>
      <c r="X379" s="18">
        <v>0</v>
      </c>
      <c r="Y379" s="19">
        <v>0</v>
      </c>
      <c r="Z379" s="19">
        <v>31.578947368421051</v>
      </c>
      <c r="AA379" s="19">
        <v>55.26315789473685</v>
      </c>
      <c r="AB379" s="18">
        <v>7</v>
      </c>
      <c r="AC379" s="19">
        <v>7.9545454545454541</v>
      </c>
      <c r="AD379" s="19">
        <v>86.04651162790698</v>
      </c>
      <c r="AE379" s="19">
        <v>78.723404255319153</v>
      </c>
      <c r="AF379" s="19">
        <v>0</v>
      </c>
      <c r="AG379" s="19">
        <v>80.681818181818173</v>
      </c>
      <c r="AH379" s="19">
        <v>31.168831168831169</v>
      </c>
      <c r="AI379" s="19">
        <v>28.571428571428569</v>
      </c>
      <c r="AJ379" s="3">
        <v>271.969696969697</v>
      </c>
      <c r="AK379" s="6">
        <v>0</v>
      </c>
      <c r="AL379" s="6">
        <v>608</v>
      </c>
      <c r="AM379" s="6">
        <v>0</v>
      </c>
      <c r="AN379" s="6">
        <v>55</v>
      </c>
      <c r="AO379" s="6">
        <v>0</v>
      </c>
      <c r="AP379" s="6">
        <v>0</v>
      </c>
      <c r="AQ379" s="6">
        <v>30</v>
      </c>
      <c r="AR379" s="6">
        <v>9</v>
      </c>
      <c r="AS379" s="6">
        <v>1.2711864406779663</v>
      </c>
      <c r="AT379" s="119">
        <v>0</v>
      </c>
      <c r="AU379" s="119">
        <v>0</v>
      </c>
      <c r="AV379" s="119">
        <v>0</v>
      </c>
      <c r="AW379" s="119">
        <v>0</v>
      </c>
      <c r="AX379" s="119">
        <v>0</v>
      </c>
      <c r="AY379" s="6">
        <v>40.151515151515149</v>
      </c>
      <c r="AZ379" s="6">
        <v>0</v>
      </c>
      <c r="BA379" s="6">
        <v>0</v>
      </c>
      <c r="BB379" s="6">
        <v>66</v>
      </c>
      <c r="BC379" s="6">
        <v>199</v>
      </c>
      <c r="BD379" s="6">
        <v>28.307254623044098</v>
      </c>
      <c r="BE379" s="6">
        <v>0</v>
      </c>
      <c r="BF379" s="6">
        <v>0</v>
      </c>
      <c r="BG379" s="6">
        <v>36</v>
      </c>
      <c r="BH379" s="6">
        <v>10.650887573964498</v>
      </c>
      <c r="BI379" s="6">
        <v>166</v>
      </c>
      <c r="BJ379" s="6">
        <v>44.86486486486487</v>
      </c>
      <c r="BK379" s="6">
        <v>335</v>
      </c>
    </row>
    <row r="380" spans="1:63" x14ac:dyDescent="0.35">
      <c r="A380" s="27">
        <v>374</v>
      </c>
      <c r="C380" s="17" t="s">
        <v>24</v>
      </c>
      <c r="D380" s="15">
        <v>204</v>
      </c>
      <c r="E380" s="18">
        <v>18</v>
      </c>
      <c r="F380" s="18">
        <v>29</v>
      </c>
      <c r="G380" s="18">
        <v>11</v>
      </c>
      <c r="H380" s="18">
        <v>161</v>
      </c>
      <c r="I380" s="18">
        <v>0</v>
      </c>
      <c r="J380" s="19">
        <v>37.254901960784316</v>
      </c>
      <c r="K380" s="19">
        <v>8</v>
      </c>
      <c r="L380" s="19">
        <v>4.9689440993788816</v>
      </c>
      <c r="M380" s="18">
        <v>0</v>
      </c>
      <c r="N380" s="19">
        <v>0</v>
      </c>
      <c r="O380" s="19">
        <v>4</v>
      </c>
      <c r="P380" s="19">
        <v>100</v>
      </c>
      <c r="Q380" s="19">
        <v>7.9320113314447589</v>
      </c>
      <c r="R380" s="18">
        <v>0</v>
      </c>
      <c r="S380" s="19">
        <v>0</v>
      </c>
      <c r="T380" s="18">
        <v>0</v>
      </c>
      <c r="U380" s="19">
        <v>0</v>
      </c>
      <c r="V380" s="18">
        <v>0</v>
      </c>
      <c r="W380" s="19">
        <v>0</v>
      </c>
      <c r="X380" s="18">
        <v>0</v>
      </c>
      <c r="Y380" s="19">
        <v>0</v>
      </c>
      <c r="Z380" s="19">
        <v>9.8484848484848477</v>
      </c>
      <c r="AA380" s="19">
        <v>74.242424242424249</v>
      </c>
      <c r="AB380" s="18">
        <v>18</v>
      </c>
      <c r="AC380" s="19">
        <v>14.634146341463413</v>
      </c>
      <c r="AD380" s="19">
        <v>81.188118811881196</v>
      </c>
      <c r="AE380" s="19">
        <v>34.545454545454547</v>
      </c>
      <c r="AF380" s="19">
        <v>52.272727272727273</v>
      </c>
      <c r="AG380" s="19">
        <v>68.224299065420553</v>
      </c>
      <c r="AH380" s="19">
        <v>35.849056603773583</v>
      </c>
      <c r="AI380" s="19">
        <v>39.622641509433961</v>
      </c>
      <c r="AJ380" s="3">
        <v>692.85714285714289</v>
      </c>
      <c r="AK380" s="6">
        <v>0</v>
      </c>
      <c r="AL380" s="6">
        <v>5</v>
      </c>
      <c r="AM380" s="6">
        <v>0</v>
      </c>
      <c r="AN380" s="6">
        <v>192</v>
      </c>
      <c r="AO380" s="6">
        <v>0</v>
      </c>
      <c r="AP380" s="6">
        <v>0</v>
      </c>
      <c r="AQ380" s="6">
        <v>5</v>
      </c>
      <c r="AR380" s="6">
        <v>78</v>
      </c>
      <c r="AS380" s="6">
        <v>38.235294117647058</v>
      </c>
      <c r="AT380" s="119">
        <v>0</v>
      </c>
      <c r="AU380" s="119">
        <v>0</v>
      </c>
      <c r="AV380" s="119">
        <v>0</v>
      </c>
      <c r="AW380" s="119">
        <v>0</v>
      </c>
      <c r="AX380" s="119">
        <v>0</v>
      </c>
      <c r="AY380" s="6">
        <v>88.601036269430054</v>
      </c>
      <c r="AZ380" s="6">
        <v>0</v>
      </c>
      <c r="BA380" s="6">
        <v>0</v>
      </c>
      <c r="BB380" s="6">
        <v>0</v>
      </c>
      <c r="BC380" s="6">
        <v>8</v>
      </c>
      <c r="BD380" s="6">
        <v>3.9603960396039604</v>
      </c>
      <c r="BE380" s="6">
        <v>0</v>
      </c>
      <c r="BF380" s="6">
        <v>0</v>
      </c>
      <c r="BG380" s="6">
        <v>0</v>
      </c>
      <c r="BH380" s="6">
        <v>0</v>
      </c>
      <c r="BI380" s="6">
        <v>0</v>
      </c>
      <c r="BJ380" s="6">
        <v>0</v>
      </c>
      <c r="BK380" s="6">
        <v>161</v>
      </c>
    </row>
    <row r="381" spans="1:63" x14ac:dyDescent="0.35">
      <c r="A381" s="27">
        <v>375</v>
      </c>
      <c r="C381" s="17" t="s">
        <v>21</v>
      </c>
      <c r="D381" s="15">
        <v>1123</v>
      </c>
      <c r="E381" s="18">
        <v>16</v>
      </c>
      <c r="F381" s="18">
        <v>60</v>
      </c>
      <c r="G381" s="18">
        <v>68</v>
      </c>
      <c r="H381" s="18">
        <v>828</v>
      </c>
      <c r="I381" s="18">
        <v>174</v>
      </c>
      <c r="J381" s="19">
        <v>65.538735529830802</v>
      </c>
      <c r="K381" s="19">
        <v>42</v>
      </c>
      <c r="L381" s="19">
        <v>8.2840236686390547</v>
      </c>
      <c r="M381" s="18">
        <v>0</v>
      </c>
      <c r="N381" s="19">
        <v>0</v>
      </c>
      <c r="O381" s="19">
        <v>68</v>
      </c>
      <c r="P381" s="19">
        <v>88.235294117647058</v>
      </c>
      <c r="Q381" s="19">
        <v>7.0063694267515926</v>
      </c>
      <c r="R381" s="18">
        <v>3</v>
      </c>
      <c r="S381" s="19">
        <v>6</v>
      </c>
      <c r="T381" s="18">
        <v>7</v>
      </c>
      <c r="U381" s="19">
        <v>25</v>
      </c>
      <c r="V381" s="18">
        <v>0</v>
      </c>
      <c r="W381" s="19">
        <v>0</v>
      </c>
      <c r="X381" s="18">
        <v>7</v>
      </c>
      <c r="Y381" s="19">
        <v>14.000000000000002</v>
      </c>
      <c r="Z381" s="19">
        <v>28.88402625820569</v>
      </c>
      <c r="AA381" s="19">
        <v>56.236323851203494</v>
      </c>
      <c r="AB381" s="18">
        <v>35</v>
      </c>
      <c r="AC381" s="19">
        <v>4.814305364511692</v>
      </c>
      <c r="AD381" s="19">
        <v>81.72043010752688</v>
      </c>
      <c r="AE381" s="19">
        <v>76.660682226211847</v>
      </c>
      <c r="AF381" s="19">
        <v>70.949720670391059</v>
      </c>
      <c r="AG381" s="19">
        <v>81.774960380348645</v>
      </c>
      <c r="AH381" s="19">
        <v>34.179104477611936</v>
      </c>
      <c r="AI381" s="19">
        <v>31.044776119402982</v>
      </c>
      <c r="AJ381" s="3">
        <v>624.23664122137404</v>
      </c>
      <c r="AK381" s="6">
        <v>0</v>
      </c>
      <c r="AL381" s="6">
        <v>1019</v>
      </c>
      <c r="AM381" s="6">
        <v>0</v>
      </c>
      <c r="AN381" s="6">
        <v>9</v>
      </c>
      <c r="AO381" s="6">
        <v>0</v>
      </c>
      <c r="AP381" s="6">
        <v>4</v>
      </c>
      <c r="AQ381" s="6">
        <v>75</v>
      </c>
      <c r="AR381" s="6">
        <v>238</v>
      </c>
      <c r="AS381" s="6">
        <v>21.193232413178986</v>
      </c>
      <c r="AT381" s="119">
        <v>0</v>
      </c>
      <c r="AU381" s="119">
        <v>0</v>
      </c>
      <c r="AV381" s="119">
        <v>0</v>
      </c>
      <c r="AW381" s="119">
        <v>0</v>
      </c>
      <c r="AX381" s="119">
        <v>0</v>
      </c>
      <c r="AY381" s="6">
        <v>45.923913043478258</v>
      </c>
      <c r="AZ381" s="6">
        <v>3</v>
      </c>
      <c r="BA381" s="6">
        <v>0.63559322033898313</v>
      </c>
      <c r="BB381" s="6">
        <v>37</v>
      </c>
      <c r="BC381" s="6">
        <v>24</v>
      </c>
      <c r="BD381" s="6">
        <v>2.1371326803205699</v>
      </c>
      <c r="BE381" s="6">
        <v>0</v>
      </c>
      <c r="BF381" s="6">
        <v>0</v>
      </c>
      <c r="BG381" s="6">
        <v>4</v>
      </c>
      <c r="BH381" s="6">
        <v>0.44893378226711567</v>
      </c>
      <c r="BI381" s="6">
        <v>13</v>
      </c>
      <c r="BJ381" s="6">
        <v>7.4285714285714288</v>
      </c>
      <c r="BK381" s="6">
        <v>828</v>
      </c>
    </row>
    <row r="382" spans="1:63" x14ac:dyDescent="0.35">
      <c r="A382" s="27">
        <v>376</v>
      </c>
      <c r="C382" s="17" t="s">
        <v>9</v>
      </c>
      <c r="D382" s="15">
        <v>298</v>
      </c>
      <c r="E382" s="18">
        <v>0</v>
      </c>
      <c r="F382" s="18">
        <v>5</v>
      </c>
      <c r="G382" s="18">
        <v>6</v>
      </c>
      <c r="H382" s="18">
        <v>148</v>
      </c>
      <c r="I382" s="18">
        <v>141</v>
      </c>
      <c r="J382" s="19">
        <v>64.429530201342274</v>
      </c>
      <c r="K382" s="19">
        <v>3</v>
      </c>
      <c r="L382" s="19">
        <v>4</v>
      </c>
      <c r="M382" s="18">
        <v>0</v>
      </c>
      <c r="N382" s="19">
        <v>0</v>
      </c>
      <c r="O382" s="19">
        <v>31</v>
      </c>
      <c r="P382" s="19">
        <v>74.193548387096769</v>
      </c>
      <c r="Q382" s="19">
        <v>5.7450628366247756</v>
      </c>
      <c r="R382" s="18">
        <v>0</v>
      </c>
      <c r="S382" s="19">
        <v>0</v>
      </c>
      <c r="T382" s="18">
        <v>0</v>
      </c>
      <c r="U382" s="19">
        <v>0</v>
      </c>
      <c r="V382" s="18">
        <v>0</v>
      </c>
      <c r="W382" s="19">
        <v>0</v>
      </c>
      <c r="X382" s="18">
        <v>0</v>
      </c>
      <c r="Y382" s="19">
        <v>0</v>
      </c>
      <c r="Z382" s="19">
        <v>21.621621621621621</v>
      </c>
      <c r="AA382" s="19">
        <v>67.567567567567565</v>
      </c>
      <c r="AB382" s="18">
        <v>10</v>
      </c>
      <c r="AC382" s="19">
        <v>8</v>
      </c>
      <c r="AD382" s="19">
        <v>81.132075471698116</v>
      </c>
      <c r="AE382" s="19">
        <v>76.666666666666671</v>
      </c>
      <c r="AF382" s="19">
        <v>76.19047619047619</v>
      </c>
      <c r="AG382" s="19">
        <v>75.572519083969468</v>
      </c>
      <c r="AH382" s="19">
        <v>23.423423423423422</v>
      </c>
      <c r="AI382" s="19">
        <v>44.144144144144143</v>
      </c>
      <c r="AJ382" s="3">
        <v>455.88235294117646</v>
      </c>
      <c r="AK382" s="6">
        <v>0</v>
      </c>
      <c r="AL382" s="6">
        <v>245</v>
      </c>
      <c r="AM382" s="6">
        <v>0</v>
      </c>
      <c r="AN382" s="6">
        <v>0</v>
      </c>
      <c r="AO382" s="6">
        <v>0</v>
      </c>
      <c r="AP382" s="6">
        <v>0</v>
      </c>
      <c r="AQ382" s="6">
        <v>42</v>
      </c>
      <c r="AR382" s="6">
        <v>23</v>
      </c>
      <c r="AS382" s="6">
        <v>7.7181208053691277</v>
      </c>
      <c r="AT382" s="119">
        <v>0</v>
      </c>
      <c r="AU382" s="119">
        <v>0</v>
      </c>
      <c r="AV382" s="119">
        <v>0</v>
      </c>
      <c r="AW382" s="119">
        <v>0</v>
      </c>
      <c r="AX382" s="119">
        <v>0</v>
      </c>
      <c r="AY382" s="6">
        <v>25.605536332179931</v>
      </c>
      <c r="AZ382" s="6">
        <v>0</v>
      </c>
      <c r="BA382" s="6">
        <v>0</v>
      </c>
      <c r="BB382" s="6">
        <v>56</v>
      </c>
      <c r="BC382" s="6">
        <v>43</v>
      </c>
      <c r="BD382" s="6">
        <v>14.333333333333334</v>
      </c>
      <c r="BE382" s="6">
        <v>0</v>
      </c>
      <c r="BF382" s="6">
        <v>0</v>
      </c>
      <c r="BG382" s="6">
        <v>3</v>
      </c>
      <c r="BH382" s="6">
        <v>1.948051948051948</v>
      </c>
      <c r="BI382" s="6">
        <v>41</v>
      </c>
      <c r="BJ382" s="6">
        <v>28.082191780821919</v>
      </c>
      <c r="BK382" s="6">
        <v>148</v>
      </c>
    </row>
    <row r="383" spans="1:63" x14ac:dyDescent="0.35">
      <c r="A383" s="27">
        <v>377</v>
      </c>
      <c r="C383" s="17" t="s">
        <v>3</v>
      </c>
      <c r="D383" s="15">
        <v>36</v>
      </c>
      <c r="E383" s="18">
        <v>0</v>
      </c>
      <c r="F383" s="18">
        <v>0</v>
      </c>
      <c r="G383" s="18">
        <v>0</v>
      </c>
      <c r="H383" s="18">
        <v>27</v>
      </c>
      <c r="I383" s="18">
        <v>4</v>
      </c>
      <c r="J383" s="19">
        <v>33.333333333333329</v>
      </c>
      <c r="K383" s="19">
        <v>0</v>
      </c>
      <c r="L383" s="19">
        <v>0</v>
      </c>
      <c r="M383" s="18">
        <v>0</v>
      </c>
      <c r="N383" s="19">
        <v>0</v>
      </c>
      <c r="O383" s="19">
        <v>0</v>
      </c>
      <c r="P383" s="19">
        <v>0</v>
      </c>
      <c r="Q383" s="19">
        <v>5.8015267175572518</v>
      </c>
      <c r="R383" s="18">
        <v>0</v>
      </c>
      <c r="S383" s="19">
        <v>0</v>
      </c>
      <c r="T383" s="18">
        <v>0</v>
      </c>
      <c r="U383" s="19">
        <v>0</v>
      </c>
      <c r="V383" s="18">
        <v>0</v>
      </c>
      <c r="W383" s="19">
        <v>0</v>
      </c>
      <c r="X383" s="18">
        <v>0</v>
      </c>
      <c r="Y383" s="19">
        <v>0</v>
      </c>
      <c r="Z383" s="19">
        <v>0</v>
      </c>
      <c r="AA383" s="19">
        <v>0</v>
      </c>
      <c r="AB383" s="18">
        <v>5</v>
      </c>
      <c r="AC383" s="19">
        <v>21.739130434782609</v>
      </c>
      <c r="AD383" s="19">
        <v>50</v>
      </c>
      <c r="AE383" s="19">
        <v>50</v>
      </c>
      <c r="AF383" s="19">
        <v>0</v>
      </c>
      <c r="AG383" s="19">
        <v>48</v>
      </c>
      <c r="AH383" s="19">
        <v>75</v>
      </c>
      <c r="AI383" s="19">
        <v>0</v>
      </c>
      <c r="AJ383" s="3">
        <v>575</v>
      </c>
      <c r="AK383" s="6">
        <v>0</v>
      </c>
      <c r="AL383" s="6">
        <v>27</v>
      </c>
      <c r="AM383" s="6">
        <v>0</v>
      </c>
      <c r="AN383" s="6">
        <v>0</v>
      </c>
      <c r="AO383" s="6">
        <v>0</v>
      </c>
      <c r="AP383" s="6">
        <v>0</v>
      </c>
      <c r="AQ383" s="6">
        <v>7</v>
      </c>
      <c r="AR383" s="6">
        <v>8</v>
      </c>
      <c r="AS383" s="6">
        <v>22.222222222222221</v>
      </c>
      <c r="AT383" s="119">
        <v>0</v>
      </c>
      <c r="AU383" s="119">
        <v>0</v>
      </c>
      <c r="AV383" s="119">
        <v>0</v>
      </c>
      <c r="AW383" s="119">
        <v>0</v>
      </c>
      <c r="AX383" s="119">
        <v>0</v>
      </c>
      <c r="AY383" s="6">
        <v>100</v>
      </c>
      <c r="AZ383" s="6">
        <v>0</v>
      </c>
      <c r="BA383" s="6">
        <v>0</v>
      </c>
      <c r="BB383" s="6">
        <v>0</v>
      </c>
      <c r="BC383" s="6">
        <v>4</v>
      </c>
      <c r="BD383" s="6">
        <v>10.526315789473683</v>
      </c>
      <c r="BE383" s="6">
        <v>0</v>
      </c>
      <c r="BF383" s="6">
        <v>0</v>
      </c>
      <c r="BG383" s="6">
        <v>0</v>
      </c>
      <c r="BH383" s="6">
        <v>0</v>
      </c>
      <c r="BI383" s="6">
        <v>0</v>
      </c>
      <c r="BJ383" s="6">
        <v>0</v>
      </c>
      <c r="BK383" s="6">
        <v>27</v>
      </c>
    </row>
    <row r="384" spans="1:63" x14ac:dyDescent="0.35">
      <c r="A384" s="27">
        <v>378</v>
      </c>
      <c r="C384" s="17" t="s">
        <v>275</v>
      </c>
      <c r="D384" s="15">
        <v>200</v>
      </c>
      <c r="E384" s="18">
        <v>19</v>
      </c>
      <c r="F384" s="18">
        <v>31</v>
      </c>
      <c r="G384" s="18">
        <v>9</v>
      </c>
      <c r="H384" s="18">
        <v>138</v>
      </c>
      <c r="I384" s="18">
        <v>20</v>
      </c>
      <c r="J384" s="19">
        <v>56.000000000000007</v>
      </c>
      <c r="K384" s="19">
        <v>8</v>
      </c>
      <c r="L384" s="19">
        <v>9.4117647058823533</v>
      </c>
      <c r="M384" s="18">
        <v>0</v>
      </c>
      <c r="N384" s="19">
        <v>0</v>
      </c>
      <c r="O384" s="19">
        <v>12</v>
      </c>
      <c r="P384" s="19">
        <v>66.666666666666657</v>
      </c>
      <c r="Q384" s="19">
        <v>4.6511627906976747</v>
      </c>
      <c r="R384" s="18">
        <v>0</v>
      </c>
      <c r="S384" s="19">
        <v>0</v>
      </c>
      <c r="T384" s="18">
        <v>0</v>
      </c>
      <c r="U384" s="19">
        <v>0</v>
      </c>
      <c r="V384" s="18">
        <v>0</v>
      </c>
      <c r="W384" s="19">
        <v>0</v>
      </c>
      <c r="X384" s="18">
        <v>0</v>
      </c>
      <c r="Y384" s="19">
        <v>0</v>
      </c>
      <c r="Z384" s="19">
        <v>21.518987341772153</v>
      </c>
      <c r="AA384" s="19">
        <v>78.48101265822784</v>
      </c>
      <c r="AB384" s="18">
        <v>7</v>
      </c>
      <c r="AC384" s="19">
        <v>5.6910569105691051</v>
      </c>
      <c r="AD384" s="19">
        <v>93.75</v>
      </c>
      <c r="AE384" s="19">
        <v>79.012345679012341</v>
      </c>
      <c r="AF384" s="19">
        <v>100</v>
      </c>
      <c r="AG384" s="19">
        <v>82.399999999999991</v>
      </c>
      <c r="AH384" s="19">
        <v>9.9173553719008272</v>
      </c>
      <c r="AI384" s="19">
        <v>61.983471074380169</v>
      </c>
      <c r="AJ384" s="3">
        <v>985</v>
      </c>
      <c r="AK384" s="6">
        <v>14</v>
      </c>
      <c r="AL384" s="6">
        <v>70</v>
      </c>
      <c r="AM384" s="6">
        <v>17</v>
      </c>
      <c r="AN384" s="6">
        <v>24</v>
      </c>
      <c r="AO384" s="6">
        <v>0</v>
      </c>
      <c r="AP384" s="6">
        <v>4</v>
      </c>
      <c r="AQ384" s="6">
        <v>68</v>
      </c>
      <c r="AR384" s="6">
        <v>27</v>
      </c>
      <c r="AS384" s="6">
        <v>13.5</v>
      </c>
      <c r="AT384" s="119">
        <v>0</v>
      </c>
      <c r="AU384" s="119">
        <v>0</v>
      </c>
      <c r="AV384" s="119">
        <v>0</v>
      </c>
      <c r="AW384" s="119">
        <v>0</v>
      </c>
      <c r="AX384" s="119">
        <v>0</v>
      </c>
      <c r="AY384" s="6">
        <v>23.5</v>
      </c>
      <c r="AZ384" s="6">
        <v>0</v>
      </c>
      <c r="BA384" s="6">
        <v>0</v>
      </c>
      <c r="BB384" s="6">
        <v>0</v>
      </c>
      <c r="BC384" s="6">
        <v>0</v>
      </c>
      <c r="BD384" s="6">
        <v>0</v>
      </c>
      <c r="BE384" s="6">
        <v>0</v>
      </c>
      <c r="BF384" s="6">
        <v>0</v>
      </c>
      <c r="BG384" s="6">
        <v>0</v>
      </c>
      <c r="BH384" s="6">
        <v>0</v>
      </c>
      <c r="BI384" s="6">
        <v>0</v>
      </c>
      <c r="BJ384" s="6">
        <v>0</v>
      </c>
      <c r="BK384" s="6">
        <v>138</v>
      </c>
    </row>
    <row r="385" spans="1:63" x14ac:dyDescent="0.35">
      <c r="A385" s="27">
        <v>379</v>
      </c>
      <c r="C385" s="17" t="s">
        <v>28</v>
      </c>
      <c r="D385" s="15">
        <v>29</v>
      </c>
      <c r="E385" s="18">
        <v>0</v>
      </c>
      <c r="F385" s="18">
        <v>0</v>
      </c>
      <c r="G385" s="18">
        <v>3</v>
      </c>
      <c r="H385" s="18">
        <v>17</v>
      </c>
      <c r="I385" s="18">
        <v>6</v>
      </c>
      <c r="J385" s="19">
        <v>58.620689655172406</v>
      </c>
      <c r="K385" s="19">
        <v>8</v>
      </c>
      <c r="L385" s="19">
        <v>53.333333333333336</v>
      </c>
      <c r="M385" s="18">
        <v>0</v>
      </c>
      <c r="N385" s="19">
        <v>0</v>
      </c>
      <c r="O385" s="19">
        <v>9</v>
      </c>
      <c r="P385" s="19">
        <v>100</v>
      </c>
      <c r="Q385" s="19">
        <v>3.5502958579881656</v>
      </c>
      <c r="R385" s="18">
        <v>0</v>
      </c>
      <c r="S385" s="19">
        <v>0</v>
      </c>
      <c r="T385" s="18">
        <v>0</v>
      </c>
      <c r="U385" s="19">
        <v>0</v>
      </c>
      <c r="V385" s="18">
        <v>0</v>
      </c>
      <c r="W385" s="19">
        <v>0</v>
      </c>
      <c r="X385" s="18">
        <v>0</v>
      </c>
      <c r="Y385" s="19">
        <v>0</v>
      </c>
      <c r="Z385" s="19">
        <v>0</v>
      </c>
      <c r="AA385" s="19">
        <v>0</v>
      </c>
      <c r="AB385" s="18">
        <v>4</v>
      </c>
      <c r="AC385" s="19">
        <v>26.666666666666668</v>
      </c>
      <c r="AD385" s="19">
        <v>57.142857142857139</v>
      </c>
      <c r="AE385" s="19">
        <v>70</v>
      </c>
      <c r="AF385" s="19">
        <v>0</v>
      </c>
      <c r="AG385" s="19">
        <v>29.411764705882355</v>
      </c>
      <c r="AH385" s="19">
        <v>66.666666666666657</v>
      </c>
      <c r="AI385" s="19">
        <v>0</v>
      </c>
      <c r="AJ385" s="3">
        <v>50</v>
      </c>
      <c r="AK385" s="6">
        <v>0</v>
      </c>
      <c r="AL385" s="6">
        <v>0</v>
      </c>
      <c r="AM385" s="6">
        <v>0</v>
      </c>
      <c r="AN385" s="6">
        <v>29</v>
      </c>
      <c r="AO385" s="6">
        <v>0</v>
      </c>
      <c r="AP385" s="6">
        <v>0</v>
      </c>
      <c r="AQ385" s="6">
        <v>3</v>
      </c>
      <c r="AR385" s="6">
        <v>3</v>
      </c>
      <c r="AS385" s="6">
        <v>10.344827586206897</v>
      </c>
      <c r="AT385" s="119">
        <v>0</v>
      </c>
      <c r="AU385" s="119">
        <v>0</v>
      </c>
      <c r="AV385" s="119">
        <v>0</v>
      </c>
      <c r="AW385" s="119">
        <v>0</v>
      </c>
      <c r="AX385" s="119">
        <v>0</v>
      </c>
      <c r="AY385" s="6">
        <v>100</v>
      </c>
      <c r="AZ385" s="6">
        <v>0</v>
      </c>
      <c r="BA385" s="6">
        <v>0</v>
      </c>
      <c r="BB385" s="6">
        <v>0</v>
      </c>
      <c r="BC385" s="6">
        <v>9</v>
      </c>
      <c r="BD385" s="6">
        <v>26.47058823529412</v>
      </c>
      <c r="BE385" s="6">
        <v>0</v>
      </c>
      <c r="BF385" s="6">
        <v>0</v>
      </c>
      <c r="BG385" s="6">
        <v>0</v>
      </c>
      <c r="BH385" s="6">
        <v>0</v>
      </c>
      <c r="BI385" s="6">
        <v>3</v>
      </c>
      <c r="BJ385" s="6">
        <v>100</v>
      </c>
      <c r="BK385" s="6">
        <v>17</v>
      </c>
    </row>
    <row r="386" spans="1:63" x14ac:dyDescent="0.35">
      <c r="A386" s="27">
        <v>380</v>
      </c>
      <c r="C386" s="17" t="s">
        <v>25</v>
      </c>
      <c r="D386" s="15">
        <v>16</v>
      </c>
      <c r="E386" s="18">
        <v>0</v>
      </c>
      <c r="F386" s="18">
        <v>4</v>
      </c>
      <c r="G386" s="18">
        <v>0</v>
      </c>
      <c r="H386" s="18">
        <v>10</v>
      </c>
      <c r="I386" s="18">
        <v>0</v>
      </c>
      <c r="J386" s="19">
        <v>87.5</v>
      </c>
      <c r="K386" s="19">
        <v>0</v>
      </c>
      <c r="L386" s="19">
        <v>0</v>
      </c>
      <c r="M386" s="18">
        <v>0</v>
      </c>
      <c r="N386" s="19">
        <v>0</v>
      </c>
      <c r="O386" s="19">
        <v>3</v>
      </c>
      <c r="P386" s="19">
        <v>100</v>
      </c>
      <c r="Q386" s="19">
        <v>6.64819944598338</v>
      </c>
      <c r="R386" s="18">
        <v>0</v>
      </c>
      <c r="S386" s="19">
        <v>0</v>
      </c>
      <c r="T386" s="18">
        <v>0</v>
      </c>
      <c r="U386" s="19">
        <v>0</v>
      </c>
      <c r="V386" s="18">
        <v>0</v>
      </c>
      <c r="W386" s="19">
        <v>0</v>
      </c>
      <c r="X386" s="18">
        <v>0</v>
      </c>
      <c r="Y386" s="19">
        <v>0</v>
      </c>
      <c r="Z386" s="19">
        <v>100</v>
      </c>
      <c r="AA386" s="19">
        <v>0</v>
      </c>
      <c r="AB386" s="18">
        <v>0</v>
      </c>
      <c r="AC386" s="19">
        <v>0</v>
      </c>
      <c r="AD386" s="19">
        <v>0</v>
      </c>
      <c r="AE386" s="19">
        <v>76.923076923076934</v>
      </c>
      <c r="AF386" s="19">
        <v>0</v>
      </c>
      <c r="AG386" s="19">
        <v>53.846153846153847</v>
      </c>
      <c r="AH386" s="19">
        <v>25</v>
      </c>
      <c r="AI386" s="19">
        <v>25</v>
      </c>
      <c r="AJ386" s="3">
        <v>725</v>
      </c>
      <c r="AK386" s="6">
        <v>0</v>
      </c>
      <c r="AL386" s="6">
        <v>11</v>
      </c>
      <c r="AM386" s="6">
        <v>0</v>
      </c>
      <c r="AN386" s="6">
        <v>0</v>
      </c>
      <c r="AO386" s="6">
        <v>0</v>
      </c>
      <c r="AP386" s="6">
        <v>0</v>
      </c>
      <c r="AQ386" s="6">
        <v>0</v>
      </c>
      <c r="AR386" s="6">
        <v>0</v>
      </c>
      <c r="AS386" s="6">
        <v>0</v>
      </c>
      <c r="AT386" s="119">
        <v>0</v>
      </c>
      <c r="AU386" s="119">
        <v>0</v>
      </c>
      <c r="AV386" s="119">
        <v>0</v>
      </c>
      <c r="AW386" s="119">
        <v>0</v>
      </c>
      <c r="AX386" s="119">
        <v>0</v>
      </c>
      <c r="AY386" s="6">
        <v>38.942307692307693</v>
      </c>
      <c r="AZ386" s="6">
        <v>0</v>
      </c>
      <c r="BA386" s="6">
        <v>0</v>
      </c>
      <c r="BB386" s="6">
        <v>0</v>
      </c>
      <c r="BC386" s="6">
        <v>0</v>
      </c>
      <c r="BD386" s="6">
        <v>0</v>
      </c>
      <c r="BE386" s="6">
        <v>0</v>
      </c>
      <c r="BF386" s="6">
        <v>0</v>
      </c>
      <c r="BG386" s="6">
        <v>0</v>
      </c>
      <c r="BH386" s="6">
        <v>0</v>
      </c>
      <c r="BI386" s="6">
        <v>0</v>
      </c>
      <c r="BJ386" s="6">
        <v>0</v>
      </c>
      <c r="BK386" s="6">
        <v>10</v>
      </c>
    </row>
    <row r="387" spans="1:63" x14ac:dyDescent="0.35">
      <c r="A387" s="27">
        <v>381</v>
      </c>
      <c r="C387" s="17" t="s">
        <v>11</v>
      </c>
      <c r="D387" s="15">
        <v>218</v>
      </c>
      <c r="E387" s="18">
        <v>0</v>
      </c>
      <c r="F387" s="18">
        <v>3</v>
      </c>
      <c r="G387" s="18">
        <v>5</v>
      </c>
      <c r="H387" s="18">
        <v>173</v>
      </c>
      <c r="I387" s="18">
        <v>36</v>
      </c>
      <c r="J387" s="19">
        <v>45.871559633027523</v>
      </c>
      <c r="K387" s="19">
        <v>3</v>
      </c>
      <c r="L387" s="19">
        <v>3</v>
      </c>
      <c r="M387" s="18">
        <v>0</v>
      </c>
      <c r="N387" s="19">
        <v>0</v>
      </c>
      <c r="O387" s="19">
        <v>9</v>
      </c>
      <c r="P387" s="19">
        <v>100</v>
      </c>
      <c r="Q387" s="19">
        <v>6.0283687943262407</v>
      </c>
      <c r="R387" s="18">
        <v>0</v>
      </c>
      <c r="S387" s="19">
        <v>0</v>
      </c>
      <c r="T387" s="18">
        <v>0</v>
      </c>
      <c r="U387" s="19">
        <v>0</v>
      </c>
      <c r="V387" s="18">
        <v>0</v>
      </c>
      <c r="W387" s="19">
        <v>0</v>
      </c>
      <c r="X387" s="19">
        <v>0</v>
      </c>
      <c r="Y387" s="19">
        <v>0</v>
      </c>
      <c r="Z387" s="19">
        <v>17.171717171717169</v>
      </c>
      <c r="AA387" s="19">
        <v>57.575757575757578</v>
      </c>
      <c r="AB387" s="18">
        <v>4</v>
      </c>
      <c r="AC387" s="19">
        <v>2.5806451612903225</v>
      </c>
      <c r="AD387" s="19">
        <v>92.391304347826093</v>
      </c>
      <c r="AE387" s="19">
        <v>80.769230769230774</v>
      </c>
      <c r="AF387" s="19">
        <v>89.285714285714292</v>
      </c>
      <c r="AG387" s="19">
        <v>84.722222222222214</v>
      </c>
      <c r="AH387" s="19">
        <v>26.114649681528661</v>
      </c>
      <c r="AI387" s="19">
        <v>52.229299363057322</v>
      </c>
      <c r="AJ387" s="3">
        <v>1021.7391304347826</v>
      </c>
      <c r="AK387" s="6">
        <v>64</v>
      </c>
      <c r="AL387" s="6">
        <v>88</v>
      </c>
      <c r="AM387" s="6">
        <v>20</v>
      </c>
      <c r="AN387" s="6">
        <v>11</v>
      </c>
      <c r="AO387" s="6">
        <v>0</v>
      </c>
      <c r="AP387" s="6">
        <v>0</v>
      </c>
      <c r="AQ387" s="6">
        <v>29</v>
      </c>
      <c r="AR387" s="6">
        <v>36</v>
      </c>
      <c r="AS387" s="6">
        <v>16.513761467889911</v>
      </c>
      <c r="AT387" s="119">
        <v>0</v>
      </c>
      <c r="AU387" s="119">
        <v>0</v>
      </c>
      <c r="AV387" s="119">
        <v>0</v>
      </c>
      <c r="AW387" s="119">
        <v>0</v>
      </c>
      <c r="AX387" s="119">
        <v>0</v>
      </c>
      <c r="AY387" s="6">
        <v>66.666666666666657</v>
      </c>
      <c r="AZ387" s="6">
        <v>0</v>
      </c>
      <c r="BA387" s="6">
        <v>0</v>
      </c>
      <c r="BB387" s="6">
        <v>9</v>
      </c>
      <c r="BC387" s="6">
        <v>5</v>
      </c>
      <c r="BD387" s="6">
        <v>2.3041474654377883</v>
      </c>
      <c r="BE387" s="6">
        <v>0</v>
      </c>
      <c r="BF387" s="6">
        <v>0</v>
      </c>
      <c r="BG387" s="6">
        <v>5</v>
      </c>
      <c r="BH387" s="6">
        <v>2.7932960893854748</v>
      </c>
      <c r="BI387" s="6">
        <v>0</v>
      </c>
      <c r="BJ387" s="6">
        <v>0</v>
      </c>
      <c r="BK387" s="6">
        <v>173</v>
      </c>
    </row>
    <row r="388" spans="1:63" x14ac:dyDescent="0.35">
      <c r="A388" s="27">
        <v>382</v>
      </c>
      <c r="C388" s="17" t="s">
        <v>276</v>
      </c>
      <c r="D388" s="15">
        <v>38</v>
      </c>
      <c r="E388" s="18">
        <v>0</v>
      </c>
      <c r="F388" s="18">
        <v>0</v>
      </c>
      <c r="G388" s="18">
        <v>0</v>
      </c>
      <c r="H388" s="18">
        <v>35</v>
      </c>
      <c r="I388" s="18">
        <v>4</v>
      </c>
      <c r="J388" s="19">
        <v>42.105263157894733</v>
      </c>
      <c r="K388" s="19">
        <v>0</v>
      </c>
      <c r="L388" s="19">
        <v>0</v>
      </c>
      <c r="M388" s="18">
        <v>0</v>
      </c>
      <c r="N388" s="19">
        <v>0</v>
      </c>
      <c r="O388" s="19">
        <v>4</v>
      </c>
      <c r="P388" s="19">
        <v>100</v>
      </c>
      <c r="Q388" s="19">
        <v>2.8865979381443299</v>
      </c>
      <c r="R388" s="18">
        <v>0</v>
      </c>
      <c r="S388" s="19">
        <v>0</v>
      </c>
      <c r="T388" s="18">
        <v>0</v>
      </c>
      <c r="U388" s="19">
        <v>0</v>
      </c>
      <c r="V388" s="18">
        <v>0</v>
      </c>
      <c r="W388" s="19">
        <v>0</v>
      </c>
      <c r="X388" s="19">
        <v>0</v>
      </c>
      <c r="Y388" s="19">
        <v>0</v>
      </c>
      <c r="Z388" s="19">
        <v>0</v>
      </c>
      <c r="AA388" s="19">
        <v>100</v>
      </c>
      <c r="AB388" s="18">
        <v>0</v>
      </c>
      <c r="AC388" s="19">
        <v>0</v>
      </c>
      <c r="AD388" s="19">
        <v>100</v>
      </c>
      <c r="AE388" s="19">
        <v>50</v>
      </c>
      <c r="AF388" s="19">
        <v>0</v>
      </c>
      <c r="AG388" s="19">
        <v>65.625</v>
      </c>
      <c r="AH388" s="19">
        <v>46.666666666666664</v>
      </c>
      <c r="AI388" s="19">
        <v>26.666666666666668</v>
      </c>
      <c r="AJ388" s="3">
        <v>250</v>
      </c>
      <c r="AK388" s="6">
        <v>5</v>
      </c>
      <c r="AL388" s="6">
        <v>19</v>
      </c>
      <c r="AM388" s="6">
        <v>0</v>
      </c>
      <c r="AN388" s="6">
        <v>0</v>
      </c>
      <c r="AO388" s="6">
        <v>0</v>
      </c>
      <c r="AP388" s="6">
        <v>0</v>
      </c>
      <c r="AQ388" s="6">
        <v>13</v>
      </c>
      <c r="AR388" s="6">
        <v>0</v>
      </c>
      <c r="AS388" s="6">
        <v>0</v>
      </c>
      <c r="AT388" s="119">
        <v>0</v>
      </c>
      <c r="AU388" s="119">
        <v>0</v>
      </c>
      <c r="AV388" s="119">
        <v>0</v>
      </c>
      <c r="AW388" s="119">
        <v>0</v>
      </c>
      <c r="AX388" s="119">
        <v>0</v>
      </c>
      <c r="AY388" s="6">
        <v>36.111111111111107</v>
      </c>
      <c r="AZ388" s="6">
        <v>0</v>
      </c>
      <c r="BA388" s="6">
        <v>0</v>
      </c>
      <c r="BB388" s="6">
        <v>0</v>
      </c>
      <c r="BC388" s="6">
        <v>11</v>
      </c>
      <c r="BD388" s="6">
        <v>28.205128205128204</v>
      </c>
      <c r="BE388" s="6">
        <v>0</v>
      </c>
      <c r="BF388" s="6">
        <v>0</v>
      </c>
      <c r="BG388" s="6">
        <v>7</v>
      </c>
      <c r="BH388" s="6">
        <v>21.875</v>
      </c>
      <c r="BI388" s="6">
        <v>5</v>
      </c>
      <c r="BJ388" s="6">
        <v>100</v>
      </c>
      <c r="BK388" s="6">
        <v>35</v>
      </c>
    </row>
    <row r="389" spans="1:63" x14ac:dyDescent="0.35">
      <c r="A389" s="27">
        <v>383</v>
      </c>
      <c r="C389" s="17" t="s">
        <v>14</v>
      </c>
      <c r="D389" s="15">
        <v>90</v>
      </c>
      <c r="E389" s="18">
        <v>3</v>
      </c>
      <c r="F389" s="18">
        <v>3</v>
      </c>
      <c r="G389" s="18">
        <v>5</v>
      </c>
      <c r="H389" s="18">
        <v>66</v>
      </c>
      <c r="I389" s="18">
        <v>13</v>
      </c>
      <c r="J389" s="19">
        <v>41.111111111111107</v>
      </c>
      <c r="K389" s="19">
        <v>5</v>
      </c>
      <c r="L389" s="19">
        <v>14.705882352941178</v>
      </c>
      <c r="M389" s="18">
        <v>0</v>
      </c>
      <c r="N389" s="19">
        <v>0</v>
      </c>
      <c r="O389" s="19">
        <v>0</v>
      </c>
      <c r="P389" s="19">
        <v>0</v>
      </c>
      <c r="Q389" s="19">
        <v>3.1858407079646018</v>
      </c>
      <c r="R389" s="18">
        <v>0</v>
      </c>
      <c r="S389" s="19">
        <v>0</v>
      </c>
      <c r="T389" s="18">
        <v>0</v>
      </c>
      <c r="U389" s="19">
        <v>0</v>
      </c>
      <c r="V389" s="18">
        <v>0</v>
      </c>
      <c r="W389" s="19">
        <v>0</v>
      </c>
      <c r="X389" s="19">
        <v>0</v>
      </c>
      <c r="Y389" s="19">
        <v>0</v>
      </c>
      <c r="Z389" s="19">
        <v>0</v>
      </c>
      <c r="AA389" s="19">
        <v>89.285714285714292</v>
      </c>
      <c r="AB389" s="18">
        <v>7</v>
      </c>
      <c r="AC389" s="19">
        <v>13.461538461538462</v>
      </c>
      <c r="AD389" s="19">
        <v>80.555555555555557</v>
      </c>
      <c r="AE389" s="19">
        <v>37.037037037037038</v>
      </c>
      <c r="AF389" s="19">
        <v>70.588235294117652</v>
      </c>
      <c r="AG389" s="19">
        <v>60.784313725490193</v>
      </c>
      <c r="AH389" s="19">
        <v>19.047619047619047</v>
      </c>
      <c r="AI389" s="19">
        <v>52.380952380952387</v>
      </c>
      <c r="AJ389" s="3">
        <v>687.5</v>
      </c>
      <c r="AK389" s="6">
        <v>0</v>
      </c>
      <c r="AL389" s="6">
        <v>6</v>
      </c>
      <c r="AM389" s="6">
        <v>0</v>
      </c>
      <c r="AN389" s="6">
        <v>48</v>
      </c>
      <c r="AO389" s="6">
        <v>0</v>
      </c>
      <c r="AP389" s="6">
        <v>0</v>
      </c>
      <c r="AQ389" s="6">
        <v>32</v>
      </c>
      <c r="AR389" s="6">
        <v>21</v>
      </c>
      <c r="AS389" s="6">
        <v>23.333333333333332</v>
      </c>
      <c r="AT389" s="119">
        <v>0</v>
      </c>
      <c r="AU389" s="119">
        <v>0</v>
      </c>
      <c r="AV389" s="119">
        <v>0</v>
      </c>
      <c r="AW389" s="119">
        <v>0</v>
      </c>
      <c r="AX389" s="119">
        <v>0</v>
      </c>
      <c r="AY389" s="6">
        <v>50.602409638554214</v>
      </c>
      <c r="AZ389" s="6">
        <v>0</v>
      </c>
      <c r="BA389" s="6">
        <v>0</v>
      </c>
      <c r="BB389" s="6">
        <v>4</v>
      </c>
      <c r="BC389" s="6">
        <v>8</v>
      </c>
      <c r="BD389" s="6">
        <v>9.4117647058823533</v>
      </c>
      <c r="BE389" s="6">
        <v>0</v>
      </c>
      <c r="BF389" s="6">
        <v>0</v>
      </c>
      <c r="BG389" s="6">
        <v>4</v>
      </c>
      <c r="BH389" s="6">
        <v>5.6338028169014089</v>
      </c>
      <c r="BI389" s="6">
        <v>9</v>
      </c>
      <c r="BJ389" s="6">
        <v>64.285714285714292</v>
      </c>
      <c r="BK389" s="6">
        <v>66</v>
      </c>
    </row>
    <row r="390" spans="1:63" x14ac:dyDescent="0.35">
      <c r="A390" s="27">
        <v>384</v>
      </c>
      <c r="C390" s="17" t="s">
        <v>18</v>
      </c>
      <c r="D390" s="15">
        <v>1487</v>
      </c>
      <c r="E390" s="18">
        <v>9</v>
      </c>
      <c r="F390" s="18">
        <v>41</v>
      </c>
      <c r="G390" s="18">
        <v>48</v>
      </c>
      <c r="H390" s="18">
        <v>1094</v>
      </c>
      <c r="I390" s="18">
        <v>305</v>
      </c>
      <c r="J390" s="19">
        <v>56.893073301950238</v>
      </c>
      <c r="K390" s="19">
        <v>65</v>
      </c>
      <c r="L390" s="19">
        <v>15.081206496519723</v>
      </c>
      <c r="M390" s="18">
        <v>4</v>
      </c>
      <c r="N390" s="19">
        <v>14.814814814814813</v>
      </c>
      <c r="O390" s="19">
        <v>143</v>
      </c>
      <c r="P390" s="19">
        <v>82.51748251748252</v>
      </c>
      <c r="Q390" s="19">
        <v>8.3003952569169961</v>
      </c>
      <c r="R390" s="18">
        <v>0</v>
      </c>
      <c r="S390" s="19">
        <v>0</v>
      </c>
      <c r="T390" s="18">
        <v>0</v>
      </c>
      <c r="U390" s="19">
        <v>0</v>
      </c>
      <c r="V390" s="18">
        <v>0</v>
      </c>
      <c r="W390" s="19">
        <v>0</v>
      </c>
      <c r="X390" s="19">
        <v>0</v>
      </c>
      <c r="Y390" s="19">
        <v>0</v>
      </c>
      <c r="Z390" s="19">
        <v>21.621621621621621</v>
      </c>
      <c r="AA390" s="19">
        <v>49.631449631449634</v>
      </c>
      <c r="AB390" s="18">
        <v>71</v>
      </c>
      <c r="AC390" s="19">
        <v>8.7009803921568629</v>
      </c>
      <c r="AD390" s="19">
        <v>76.286353467561526</v>
      </c>
      <c r="AE390" s="19">
        <v>59.810126582278478</v>
      </c>
      <c r="AF390" s="19">
        <v>50.909090909090907</v>
      </c>
      <c r="AG390" s="19">
        <v>68.131868131868131</v>
      </c>
      <c r="AH390" s="19">
        <v>41.91279887482419</v>
      </c>
      <c r="AI390" s="19">
        <v>27.285513361462726</v>
      </c>
      <c r="AJ390" s="3">
        <v>508.10810810810813</v>
      </c>
      <c r="AK390" s="6">
        <v>670</v>
      </c>
      <c r="AL390" s="6">
        <v>353</v>
      </c>
      <c r="AM390" s="6">
        <v>0</v>
      </c>
      <c r="AN390" s="6">
        <v>0</v>
      </c>
      <c r="AO390" s="6">
        <v>0</v>
      </c>
      <c r="AP390" s="6">
        <v>4</v>
      </c>
      <c r="AQ390" s="6">
        <v>425</v>
      </c>
      <c r="AR390" s="6">
        <v>101</v>
      </c>
      <c r="AS390" s="6">
        <v>6.7921990585070615</v>
      </c>
      <c r="AT390" s="119">
        <v>0</v>
      </c>
      <c r="AU390" s="119">
        <v>0</v>
      </c>
      <c r="AV390" s="119">
        <v>0</v>
      </c>
      <c r="AW390" s="119">
        <v>0</v>
      </c>
      <c r="AX390" s="119">
        <v>0</v>
      </c>
      <c r="AY390" s="6">
        <v>14.70790378006873</v>
      </c>
      <c r="AZ390" s="6">
        <v>4</v>
      </c>
      <c r="BA390" s="6">
        <v>0.97799511002444983</v>
      </c>
      <c r="BB390" s="6">
        <v>27</v>
      </c>
      <c r="BC390" s="6">
        <v>550</v>
      </c>
      <c r="BD390" s="6">
        <v>37.061994609164422</v>
      </c>
      <c r="BE390" s="6">
        <v>7</v>
      </c>
      <c r="BF390" s="6">
        <v>13.461538461538462</v>
      </c>
      <c r="BG390" s="6">
        <v>330</v>
      </c>
      <c r="BH390" s="6">
        <v>29.177718832891248</v>
      </c>
      <c r="BI390" s="6">
        <v>209</v>
      </c>
      <c r="BJ390" s="6">
        <v>68.524590163934434</v>
      </c>
      <c r="BK390" s="6">
        <v>1094</v>
      </c>
    </row>
    <row r="391" spans="1:63" x14ac:dyDescent="0.35">
      <c r="A391" s="27">
        <v>385</v>
      </c>
      <c r="C391" s="17"/>
      <c r="D391" s="15">
        <v>18224</v>
      </c>
      <c r="E391" s="18">
        <v>524</v>
      </c>
      <c r="F391" s="18">
        <v>1224</v>
      </c>
      <c r="G391" s="18">
        <v>1003</v>
      </c>
      <c r="H391" s="18">
        <v>11265</v>
      </c>
      <c r="I391" s="18">
        <v>4732</v>
      </c>
      <c r="J391" s="19">
        <v>52.002853380158029</v>
      </c>
      <c r="K391" s="19">
        <v>482</v>
      </c>
      <c r="L391" s="19">
        <v>6.9855072463768115</v>
      </c>
      <c r="M391" s="18">
        <v>24</v>
      </c>
      <c r="N391" s="19">
        <v>8.7591240875912408</v>
      </c>
      <c r="O391" s="19">
        <v>880</v>
      </c>
      <c r="P391" s="19">
        <v>82.954545454545453</v>
      </c>
      <c r="Q391" s="19">
        <v>5.7692307692307692</v>
      </c>
      <c r="R391" s="18">
        <v>29</v>
      </c>
      <c r="S391" s="19">
        <v>6.531531531531531</v>
      </c>
      <c r="T391" s="18">
        <v>24</v>
      </c>
      <c r="U391" s="19">
        <v>9.7560975609756095</v>
      </c>
      <c r="V391" s="18">
        <v>23</v>
      </c>
      <c r="W391" s="19">
        <v>11.73469387755102</v>
      </c>
      <c r="X391" s="19">
        <v>47</v>
      </c>
      <c r="Y391" s="19">
        <v>10.491071428571429</v>
      </c>
      <c r="Z391" s="19">
        <v>21.252485089463221</v>
      </c>
      <c r="AA391" s="19">
        <v>59.423459244532808</v>
      </c>
      <c r="AB391" s="18">
        <v>494</v>
      </c>
      <c r="AC391" s="19">
        <v>6.7838505904971163</v>
      </c>
      <c r="AD391" s="19">
        <v>78.617660656495602</v>
      </c>
      <c r="AE391" s="19">
        <v>63.552576455802267</v>
      </c>
      <c r="AF391" s="19">
        <v>69.814366424535905</v>
      </c>
      <c r="AG391" s="19">
        <v>71.686827063671416</v>
      </c>
      <c r="AH391" s="19">
        <v>33.297985153764579</v>
      </c>
      <c r="AI391" s="19">
        <v>38.675958188153309</v>
      </c>
      <c r="AJ391" s="3">
        <v>530.96270598438855</v>
      </c>
      <c r="AK391" s="6">
        <v>1139</v>
      </c>
      <c r="AL391" s="6">
        <v>6952</v>
      </c>
      <c r="AM391" s="6">
        <v>1565</v>
      </c>
      <c r="AN391" s="6">
        <v>1741</v>
      </c>
      <c r="AO391" s="6">
        <v>0</v>
      </c>
      <c r="AP391" s="6">
        <v>514</v>
      </c>
      <c r="AQ391" s="6">
        <v>2470</v>
      </c>
      <c r="AR391" s="6">
        <v>1887</v>
      </c>
      <c r="AS391" s="6">
        <v>10.354477611940299</v>
      </c>
      <c r="AT391" s="6">
        <v>0</v>
      </c>
      <c r="AU391" s="6">
        <v>0</v>
      </c>
      <c r="AV391" s="6">
        <v>0</v>
      </c>
      <c r="AW391" s="6">
        <v>0</v>
      </c>
      <c r="AX391" s="6">
        <v>0</v>
      </c>
      <c r="AY391" s="6">
        <v>32.157917696670054</v>
      </c>
      <c r="AZ391" s="6">
        <v>57</v>
      </c>
      <c r="BA391" s="6">
        <v>1.109597041074557</v>
      </c>
      <c r="BB391" s="6">
        <v>965</v>
      </c>
      <c r="BC391" s="6">
        <v>2584</v>
      </c>
      <c r="BD391" s="6">
        <v>17.684095264166437</v>
      </c>
      <c r="BE391" s="6">
        <v>26</v>
      </c>
      <c r="BF391" s="6">
        <v>4.1139240506329111</v>
      </c>
      <c r="BG391" s="6">
        <v>1046</v>
      </c>
      <c r="BH391" s="6">
        <v>10.658243325861015</v>
      </c>
      <c r="BI391" s="6">
        <v>1491</v>
      </c>
      <c r="BJ391" s="6">
        <v>35.315016579819989</v>
      </c>
      <c r="BK391" s="6">
        <v>11265</v>
      </c>
    </row>
    <row r="392" spans="1:63" x14ac:dyDescent="0.35">
      <c r="A392" s="27">
        <v>386</v>
      </c>
      <c r="B392" s="20" t="s">
        <v>42</v>
      </c>
      <c r="C392" s="17" t="s">
        <v>26</v>
      </c>
      <c r="D392" s="15">
        <v>435</v>
      </c>
      <c r="E392" s="18">
        <v>0</v>
      </c>
      <c r="F392" s="18">
        <v>28</v>
      </c>
      <c r="G392" s="18">
        <v>81</v>
      </c>
      <c r="H392" s="18">
        <v>322</v>
      </c>
      <c r="I392" s="18">
        <v>13</v>
      </c>
      <c r="J392" s="19">
        <v>45.057471264367813</v>
      </c>
      <c r="K392" s="19">
        <v>19</v>
      </c>
      <c r="L392" s="19">
        <v>6.8592057761732859</v>
      </c>
      <c r="M392" s="18">
        <v>0</v>
      </c>
      <c r="N392" s="19">
        <v>0</v>
      </c>
      <c r="O392" s="19">
        <v>19</v>
      </c>
      <c r="P392" s="19">
        <v>100</v>
      </c>
      <c r="Q392" s="19">
        <v>4.5816733067729087</v>
      </c>
      <c r="R392" s="18">
        <v>12</v>
      </c>
      <c r="S392" s="19">
        <v>22.222222222222221</v>
      </c>
      <c r="T392" s="18">
        <v>0</v>
      </c>
      <c r="U392" s="19">
        <v>0</v>
      </c>
      <c r="V392" s="18">
        <v>5</v>
      </c>
      <c r="W392" s="19">
        <v>16.666666666666664</v>
      </c>
      <c r="X392" s="18">
        <v>5</v>
      </c>
      <c r="Y392" s="19">
        <v>12.820512820512819</v>
      </c>
      <c r="Z392" s="19">
        <v>26.046511627906977</v>
      </c>
      <c r="AA392" s="19">
        <v>20</v>
      </c>
      <c r="AB392" s="18">
        <v>43</v>
      </c>
      <c r="AC392" s="19">
        <v>18.53448275862069</v>
      </c>
      <c r="AD392" s="19">
        <v>69.354838709677423</v>
      </c>
      <c r="AE392" s="19">
        <v>25</v>
      </c>
      <c r="AF392" s="19">
        <v>33.333333333333329</v>
      </c>
      <c r="AG392" s="19">
        <v>52.962962962962969</v>
      </c>
      <c r="AH392" s="19">
        <v>56.521739130434781</v>
      </c>
      <c r="AI392" s="19">
        <v>17.934782608695652</v>
      </c>
      <c r="AJ392" s="3">
        <v>495.83333333333337</v>
      </c>
      <c r="AK392" s="6">
        <v>0</v>
      </c>
      <c r="AL392" s="6">
        <v>0</v>
      </c>
      <c r="AM392" s="6">
        <v>0</v>
      </c>
      <c r="AN392" s="6">
        <v>394</v>
      </c>
      <c r="AO392" s="6">
        <v>0</v>
      </c>
      <c r="AP392" s="6">
        <v>0</v>
      </c>
      <c r="AQ392" s="6">
        <v>29</v>
      </c>
      <c r="AR392" s="6">
        <v>55</v>
      </c>
      <c r="AS392" s="6">
        <v>12.643678160919542</v>
      </c>
      <c r="AT392" s="119">
        <v>0</v>
      </c>
      <c r="AU392" s="119">
        <v>0</v>
      </c>
      <c r="AV392" s="119">
        <v>0</v>
      </c>
      <c r="AW392" s="119">
        <v>0</v>
      </c>
      <c r="AX392" s="119">
        <v>0</v>
      </c>
      <c r="AY392" s="6">
        <v>33.251833740831295</v>
      </c>
      <c r="AZ392" s="6">
        <v>10</v>
      </c>
      <c r="BA392" s="6">
        <v>4.4843049327354256</v>
      </c>
      <c r="BB392" s="6">
        <v>0</v>
      </c>
      <c r="BC392" s="6">
        <v>94</v>
      </c>
      <c r="BD392" s="6">
        <v>22.327790973871732</v>
      </c>
      <c r="BE392" s="6">
        <v>0</v>
      </c>
      <c r="BF392" s="6">
        <v>0</v>
      </c>
      <c r="BG392" s="6">
        <v>83</v>
      </c>
      <c r="BH392" s="6">
        <v>21.671018276762403</v>
      </c>
      <c r="BI392" s="6">
        <v>8</v>
      </c>
      <c r="BJ392" s="6">
        <v>61.53846153846154</v>
      </c>
      <c r="BK392" s="6">
        <v>322</v>
      </c>
    </row>
    <row r="393" spans="1:63" x14ac:dyDescent="0.35">
      <c r="A393" s="27">
        <v>387</v>
      </c>
      <c r="C393" s="17" t="s">
        <v>22</v>
      </c>
      <c r="D393" s="15">
        <v>499</v>
      </c>
      <c r="E393" s="18">
        <v>5</v>
      </c>
      <c r="F393" s="18">
        <v>30</v>
      </c>
      <c r="G393" s="18">
        <v>41</v>
      </c>
      <c r="H393" s="18">
        <v>395</v>
      </c>
      <c r="I393" s="18">
        <v>36</v>
      </c>
      <c r="J393" s="19">
        <v>46.492985971943888</v>
      </c>
      <c r="K393" s="19">
        <v>11</v>
      </c>
      <c r="L393" s="19">
        <v>3.9007092198581561</v>
      </c>
      <c r="M393" s="18">
        <v>7</v>
      </c>
      <c r="N393" s="19">
        <v>53.846153846153847</v>
      </c>
      <c r="O393" s="19">
        <v>14</v>
      </c>
      <c r="P393" s="19">
        <v>71.428571428571431</v>
      </c>
      <c r="Q393" s="19">
        <v>2.4439918533604885</v>
      </c>
      <c r="R393" s="18">
        <v>0</v>
      </c>
      <c r="S393" s="19">
        <v>0</v>
      </c>
      <c r="T393" s="18">
        <v>0</v>
      </c>
      <c r="U393" s="19">
        <v>0</v>
      </c>
      <c r="V393" s="18">
        <v>0</v>
      </c>
      <c r="W393" s="19">
        <v>0</v>
      </c>
      <c r="X393" s="19">
        <v>0</v>
      </c>
      <c r="Y393" s="19">
        <v>0</v>
      </c>
      <c r="Z393" s="19">
        <v>21.755725190839694</v>
      </c>
      <c r="AA393" s="19">
        <v>68.320610687022892</v>
      </c>
      <c r="AB393" s="18">
        <v>24</v>
      </c>
      <c r="AC393" s="19">
        <v>7.59493670886076</v>
      </c>
      <c r="AD393" s="19">
        <v>86.36363636363636</v>
      </c>
      <c r="AE393" s="19">
        <v>58.241758241758248</v>
      </c>
      <c r="AF393" s="19">
        <v>66.666666666666657</v>
      </c>
      <c r="AG393" s="19">
        <v>72.471910112359552</v>
      </c>
      <c r="AH393" s="19">
        <v>16.551724137931036</v>
      </c>
      <c r="AI393" s="19">
        <v>52.068965517241381</v>
      </c>
      <c r="AJ393" s="3">
        <v>787.5</v>
      </c>
      <c r="AK393" s="6">
        <v>0</v>
      </c>
      <c r="AL393" s="6">
        <v>3</v>
      </c>
      <c r="AM393" s="6">
        <v>20</v>
      </c>
      <c r="AN393" s="6">
        <v>431</v>
      </c>
      <c r="AO393" s="6">
        <v>0</v>
      </c>
      <c r="AP393" s="6">
        <v>0</v>
      </c>
      <c r="AQ393" s="6">
        <v>23</v>
      </c>
      <c r="AR393" s="6">
        <v>60</v>
      </c>
      <c r="AS393" s="6">
        <v>12.024048096192384</v>
      </c>
      <c r="AT393" s="119">
        <v>0</v>
      </c>
      <c r="AU393" s="119">
        <v>0</v>
      </c>
      <c r="AV393" s="119">
        <v>0</v>
      </c>
      <c r="AW393" s="119">
        <v>0</v>
      </c>
      <c r="AX393" s="119">
        <v>0</v>
      </c>
      <c r="AY393" s="6">
        <v>20.496894409937887</v>
      </c>
      <c r="AZ393" s="6">
        <v>3</v>
      </c>
      <c r="BA393" s="6">
        <v>1.153846153846154</v>
      </c>
      <c r="BB393" s="6">
        <v>0</v>
      </c>
      <c r="BC393" s="6">
        <v>25</v>
      </c>
      <c r="BD393" s="6">
        <v>5.186721991701245</v>
      </c>
      <c r="BE393" s="6">
        <v>0</v>
      </c>
      <c r="BF393" s="6">
        <v>0</v>
      </c>
      <c r="BG393" s="6">
        <v>20</v>
      </c>
      <c r="BH393" s="6">
        <v>4.6728971962616823</v>
      </c>
      <c r="BI393" s="6">
        <v>10</v>
      </c>
      <c r="BJ393" s="6">
        <v>27.777777777777779</v>
      </c>
      <c r="BK393" s="6">
        <v>395</v>
      </c>
    </row>
    <row r="394" spans="1:63" x14ac:dyDescent="0.35">
      <c r="A394" s="27">
        <v>388</v>
      </c>
      <c r="C394" s="17" t="s">
        <v>133</v>
      </c>
      <c r="D394" s="15">
        <v>339</v>
      </c>
      <c r="E394" s="18">
        <v>0</v>
      </c>
      <c r="F394" s="18">
        <v>0</v>
      </c>
      <c r="G394" s="18">
        <v>8</v>
      </c>
      <c r="H394" s="18">
        <v>241</v>
      </c>
      <c r="I394" s="18">
        <v>93</v>
      </c>
      <c r="J394" s="19">
        <v>51.622418879056042</v>
      </c>
      <c r="K394" s="19">
        <v>10</v>
      </c>
      <c r="L394" s="19">
        <v>9.0090090090090094</v>
      </c>
      <c r="M394" s="18">
        <v>0</v>
      </c>
      <c r="N394" s="19">
        <v>0</v>
      </c>
      <c r="O394" s="19">
        <v>26</v>
      </c>
      <c r="P394" s="19">
        <v>88.461538461538453</v>
      </c>
      <c r="Q394" s="19">
        <v>6.25</v>
      </c>
      <c r="R394" s="18">
        <v>0</v>
      </c>
      <c r="S394" s="19">
        <v>0</v>
      </c>
      <c r="T394" s="18">
        <v>0</v>
      </c>
      <c r="U394" s="19">
        <v>0</v>
      </c>
      <c r="V394" s="18">
        <v>0</v>
      </c>
      <c r="W394" s="19">
        <v>0</v>
      </c>
      <c r="X394" s="18">
        <v>0</v>
      </c>
      <c r="Y394" s="19">
        <v>0</v>
      </c>
      <c r="Z394" s="19">
        <v>33.018867924528301</v>
      </c>
      <c r="AA394" s="19">
        <v>30.188679245283019</v>
      </c>
      <c r="AB394" s="18">
        <v>8</v>
      </c>
      <c r="AC394" s="19">
        <v>4.7904191616766472</v>
      </c>
      <c r="AD394" s="19">
        <v>71.186440677966104</v>
      </c>
      <c r="AE394" s="19">
        <v>60.15625</v>
      </c>
      <c r="AF394" s="19">
        <v>37.5</v>
      </c>
      <c r="AG394" s="19">
        <v>66.527196652719667</v>
      </c>
      <c r="AH394" s="19">
        <v>48.447204968944099</v>
      </c>
      <c r="AI394" s="19">
        <v>24.844720496894411</v>
      </c>
      <c r="AJ394" s="3">
        <v>457.40740740740739</v>
      </c>
      <c r="AK394" s="6">
        <v>0</v>
      </c>
      <c r="AL394" s="6">
        <v>165</v>
      </c>
      <c r="AM394" s="6">
        <v>0</v>
      </c>
      <c r="AN394" s="6">
        <v>132</v>
      </c>
      <c r="AO394" s="6">
        <v>0</v>
      </c>
      <c r="AP394" s="6">
        <v>0</v>
      </c>
      <c r="AQ394" s="6">
        <v>37</v>
      </c>
      <c r="AR394" s="6">
        <v>5</v>
      </c>
      <c r="AS394" s="6">
        <v>1.4749262536873156</v>
      </c>
      <c r="AT394" s="119">
        <v>0</v>
      </c>
      <c r="AU394" s="119">
        <v>0</v>
      </c>
      <c r="AV394" s="119">
        <v>0</v>
      </c>
      <c r="AW394" s="119">
        <v>0</v>
      </c>
      <c r="AX394" s="119">
        <v>0</v>
      </c>
      <c r="AY394" s="6">
        <v>7.5075075075075075</v>
      </c>
      <c r="AZ394" s="6">
        <v>0</v>
      </c>
      <c r="BA394" s="6">
        <v>0</v>
      </c>
      <c r="BB394" s="6">
        <v>21</v>
      </c>
      <c r="BC394" s="6">
        <v>81</v>
      </c>
      <c r="BD394" s="6">
        <v>23.478260869565219</v>
      </c>
      <c r="BE394" s="6">
        <v>0</v>
      </c>
      <c r="BF394" s="6">
        <v>0</v>
      </c>
      <c r="BG394" s="6">
        <v>35</v>
      </c>
      <c r="BH394" s="6">
        <v>13.888888888888889</v>
      </c>
      <c r="BI394" s="6">
        <v>44</v>
      </c>
      <c r="BJ394" s="6">
        <v>48.35164835164835</v>
      </c>
      <c r="BK394" s="6">
        <v>241</v>
      </c>
    </row>
    <row r="395" spans="1:63" x14ac:dyDescent="0.35">
      <c r="A395" s="27">
        <v>389</v>
      </c>
      <c r="C395" s="17" t="s">
        <v>136</v>
      </c>
      <c r="D395" s="15">
        <v>86</v>
      </c>
      <c r="E395" s="18">
        <v>0</v>
      </c>
      <c r="F395" s="18">
        <v>4</v>
      </c>
      <c r="G395" s="18">
        <v>7</v>
      </c>
      <c r="H395" s="18">
        <v>52</v>
      </c>
      <c r="I395" s="18">
        <v>27</v>
      </c>
      <c r="J395" s="19">
        <v>62.790697674418603</v>
      </c>
      <c r="K395" s="19">
        <v>0</v>
      </c>
      <c r="L395" s="19">
        <v>0</v>
      </c>
      <c r="M395" s="18">
        <v>0</v>
      </c>
      <c r="N395" s="19">
        <v>0</v>
      </c>
      <c r="O395" s="19">
        <v>10</v>
      </c>
      <c r="P395" s="19">
        <v>100</v>
      </c>
      <c r="Q395" s="19">
        <v>7.4898785425101213</v>
      </c>
      <c r="R395" s="18">
        <v>0</v>
      </c>
      <c r="S395" s="19">
        <v>0</v>
      </c>
      <c r="T395" s="18">
        <v>0</v>
      </c>
      <c r="U395" s="19">
        <v>0</v>
      </c>
      <c r="V395" s="18">
        <v>0</v>
      </c>
      <c r="W395" s="19">
        <v>0</v>
      </c>
      <c r="X395" s="19">
        <v>0</v>
      </c>
      <c r="Y395" s="19">
        <v>0</v>
      </c>
      <c r="Z395" s="19">
        <v>15</v>
      </c>
      <c r="AA395" s="19">
        <v>65</v>
      </c>
      <c r="AB395" s="18">
        <v>3</v>
      </c>
      <c r="AC395" s="19">
        <v>8.5714285714285712</v>
      </c>
      <c r="AD395" s="19">
        <v>70</v>
      </c>
      <c r="AE395" s="19">
        <v>58.82352941176471</v>
      </c>
      <c r="AF395" s="19">
        <v>0</v>
      </c>
      <c r="AG395" s="19">
        <v>55.813953488372093</v>
      </c>
      <c r="AH395" s="19">
        <v>24.242424242424242</v>
      </c>
      <c r="AI395" s="19">
        <v>45.454545454545453</v>
      </c>
      <c r="AJ395" s="3">
        <v>378.57142857142856</v>
      </c>
      <c r="AK395" s="6">
        <v>24</v>
      </c>
      <c r="AL395" s="6">
        <v>21</v>
      </c>
      <c r="AM395" s="6">
        <v>0</v>
      </c>
      <c r="AN395" s="6">
        <v>34</v>
      </c>
      <c r="AO395" s="6">
        <v>0</v>
      </c>
      <c r="AP395" s="6">
        <v>0</v>
      </c>
      <c r="AQ395" s="6">
        <v>6</v>
      </c>
      <c r="AR395" s="6">
        <v>14</v>
      </c>
      <c r="AS395" s="6">
        <v>16.279069767441861</v>
      </c>
      <c r="AT395" s="119">
        <v>0</v>
      </c>
      <c r="AU395" s="119">
        <v>0</v>
      </c>
      <c r="AV395" s="119">
        <v>0</v>
      </c>
      <c r="AW395" s="119">
        <v>0</v>
      </c>
      <c r="AX395" s="119">
        <v>0</v>
      </c>
      <c r="AY395" s="6">
        <v>23.75</v>
      </c>
      <c r="AZ395" s="6">
        <v>0</v>
      </c>
      <c r="BA395" s="6">
        <v>0</v>
      </c>
      <c r="BB395" s="6">
        <v>5</v>
      </c>
      <c r="BC395" s="6">
        <v>10</v>
      </c>
      <c r="BD395" s="6">
        <v>12.195121951219512</v>
      </c>
      <c r="BE395" s="6">
        <v>0</v>
      </c>
      <c r="BF395" s="6">
        <v>0</v>
      </c>
      <c r="BG395" s="6">
        <v>10</v>
      </c>
      <c r="BH395" s="6">
        <v>18.867924528301888</v>
      </c>
      <c r="BI395" s="6">
        <v>0</v>
      </c>
      <c r="BJ395" s="6">
        <v>0</v>
      </c>
      <c r="BK395" s="6">
        <v>52</v>
      </c>
    </row>
    <row r="396" spans="1:63" x14ac:dyDescent="0.35">
      <c r="A396" s="27">
        <v>390</v>
      </c>
      <c r="C396" s="17" t="s">
        <v>16</v>
      </c>
      <c r="D396" s="15">
        <v>68</v>
      </c>
      <c r="E396" s="18">
        <v>3</v>
      </c>
      <c r="F396" s="18">
        <v>9</v>
      </c>
      <c r="G396" s="18">
        <v>4</v>
      </c>
      <c r="H396" s="18">
        <v>50</v>
      </c>
      <c r="I396" s="18">
        <v>5</v>
      </c>
      <c r="J396" s="19">
        <v>54.411764705882348</v>
      </c>
      <c r="K396" s="19">
        <v>3</v>
      </c>
      <c r="L396" s="19">
        <v>8.1081081081081088</v>
      </c>
      <c r="M396" s="18">
        <v>0</v>
      </c>
      <c r="N396" s="19">
        <v>0</v>
      </c>
      <c r="O396" s="19">
        <v>6</v>
      </c>
      <c r="P396" s="19">
        <v>100</v>
      </c>
      <c r="Q396" s="19">
        <v>3.3538289547233093</v>
      </c>
      <c r="R396" s="18">
        <v>0</v>
      </c>
      <c r="S396" s="19">
        <v>0</v>
      </c>
      <c r="T396" s="18">
        <v>0</v>
      </c>
      <c r="U396" s="19">
        <v>0</v>
      </c>
      <c r="V396" s="18">
        <v>0</v>
      </c>
      <c r="W396" s="19">
        <v>0</v>
      </c>
      <c r="X396" s="18">
        <v>0</v>
      </c>
      <c r="Y396" s="19">
        <v>0</v>
      </c>
      <c r="Z396" s="19">
        <v>48.275862068965516</v>
      </c>
      <c r="AA396" s="19">
        <v>17.241379310344829</v>
      </c>
      <c r="AB396" s="18">
        <v>3</v>
      </c>
      <c r="AC396" s="19">
        <v>7.8947368421052628</v>
      </c>
      <c r="AD396" s="19">
        <v>55.000000000000007</v>
      </c>
      <c r="AE396" s="19">
        <v>66.666666666666657</v>
      </c>
      <c r="AF396" s="19">
        <v>100</v>
      </c>
      <c r="AG396" s="19">
        <v>58.333333333333336</v>
      </c>
      <c r="AH396" s="19">
        <v>43.243243243243242</v>
      </c>
      <c r="AI396" s="19">
        <v>29.72972972972973</v>
      </c>
      <c r="AJ396" s="3">
        <v>591.66666666666663</v>
      </c>
      <c r="AK396" s="6">
        <v>48</v>
      </c>
      <c r="AL396" s="6">
        <v>3</v>
      </c>
      <c r="AM396" s="6">
        <v>0</v>
      </c>
      <c r="AN396" s="6">
        <v>0</v>
      </c>
      <c r="AO396" s="6">
        <v>0</v>
      </c>
      <c r="AP396" s="6">
        <v>0</v>
      </c>
      <c r="AQ396" s="6">
        <v>13</v>
      </c>
      <c r="AR396" s="6">
        <v>15</v>
      </c>
      <c r="AS396" s="6">
        <v>22.058823529411764</v>
      </c>
      <c r="AT396" s="119">
        <v>0</v>
      </c>
      <c r="AU396" s="119">
        <v>0</v>
      </c>
      <c r="AV396" s="119">
        <v>0</v>
      </c>
      <c r="AW396" s="119">
        <v>0</v>
      </c>
      <c r="AX396" s="119">
        <v>0</v>
      </c>
      <c r="AY396" s="6">
        <v>26.153846153846157</v>
      </c>
      <c r="AZ396" s="6">
        <v>0</v>
      </c>
      <c r="BA396" s="6">
        <v>0</v>
      </c>
      <c r="BB396" s="6">
        <v>0</v>
      </c>
      <c r="BC396" s="6">
        <v>11</v>
      </c>
      <c r="BD396" s="6">
        <v>16.417910447761194</v>
      </c>
      <c r="BE396" s="6">
        <v>0</v>
      </c>
      <c r="BF396" s="6">
        <v>0</v>
      </c>
      <c r="BG396" s="6">
        <v>6</v>
      </c>
      <c r="BH396" s="6">
        <v>10.909090909090908</v>
      </c>
      <c r="BI396" s="6">
        <v>3</v>
      </c>
      <c r="BJ396" s="6">
        <v>100</v>
      </c>
      <c r="BK396" s="6">
        <v>50</v>
      </c>
    </row>
    <row r="397" spans="1:63" x14ac:dyDescent="0.35">
      <c r="A397" s="27">
        <v>391</v>
      </c>
      <c r="C397" s="17" t="s">
        <v>137</v>
      </c>
      <c r="D397" s="15">
        <v>978</v>
      </c>
      <c r="E397" s="18">
        <v>3</v>
      </c>
      <c r="F397" s="18">
        <v>30</v>
      </c>
      <c r="G397" s="18">
        <v>60</v>
      </c>
      <c r="H397" s="18">
        <v>746</v>
      </c>
      <c r="I397" s="18">
        <v>144</v>
      </c>
      <c r="J397" s="19">
        <v>58.077709611451944</v>
      </c>
      <c r="K397" s="19">
        <v>36</v>
      </c>
      <c r="L397" s="19">
        <v>8.6330935251798557</v>
      </c>
      <c r="M397" s="18">
        <v>0</v>
      </c>
      <c r="N397" s="19">
        <v>0</v>
      </c>
      <c r="O397" s="19">
        <v>65</v>
      </c>
      <c r="P397" s="19">
        <v>83.07692307692308</v>
      </c>
      <c r="Q397" s="19">
        <v>4.4534412955465585</v>
      </c>
      <c r="R397" s="18">
        <v>0</v>
      </c>
      <c r="S397" s="19">
        <v>0</v>
      </c>
      <c r="T397" s="18">
        <v>0</v>
      </c>
      <c r="U397" s="19">
        <v>0</v>
      </c>
      <c r="V397" s="18">
        <v>3</v>
      </c>
      <c r="W397" s="19">
        <v>14.285714285714285</v>
      </c>
      <c r="X397" s="18">
        <v>3</v>
      </c>
      <c r="Y397" s="19">
        <v>8.8235294117647065</v>
      </c>
      <c r="Z397" s="19">
        <v>19.896640826873384</v>
      </c>
      <c r="AA397" s="19">
        <v>59.689922480620147</v>
      </c>
      <c r="AB397" s="18">
        <v>51</v>
      </c>
      <c r="AC397" s="19">
        <v>9.07473309608541</v>
      </c>
      <c r="AD397" s="19">
        <v>73.841059602649011</v>
      </c>
      <c r="AE397" s="19">
        <v>62.124711316397232</v>
      </c>
      <c r="AF397" s="19">
        <v>52.040816326530617</v>
      </c>
      <c r="AG397" s="19">
        <v>69.572107765451662</v>
      </c>
      <c r="AH397" s="19">
        <v>28.1947261663286</v>
      </c>
      <c r="AI397" s="19">
        <v>36.916835699797161</v>
      </c>
      <c r="AJ397" s="3">
        <v>472.97297297297297</v>
      </c>
      <c r="AK397" s="6">
        <v>119</v>
      </c>
      <c r="AL397" s="6">
        <v>118</v>
      </c>
      <c r="AM397" s="6">
        <v>0</v>
      </c>
      <c r="AN397" s="6">
        <v>44</v>
      </c>
      <c r="AO397" s="6">
        <v>0</v>
      </c>
      <c r="AP397" s="6">
        <v>4</v>
      </c>
      <c r="AQ397" s="6">
        <v>659</v>
      </c>
      <c r="AR397" s="6">
        <v>136</v>
      </c>
      <c r="AS397" s="6">
        <v>13.905930470347649</v>
      </c>
      <c r="AT397" s="119">
        <v>0</v>
      </c>
      <c r="AU397" s="119">
        <v>0</v>
      </c>
      <c r="AV397" s="119">
        <v>0</v>
      </c>
      <c r="AW397" s="119">
        <v>0</v>
      </c>
      <c r="AX397" s="119">
        <v>0</v>
      </c>
      <c r="AY397" s="6">
        <v>12.266112266112266</v>
      </c>
      <c r="AZ397" s="6">
        <v>3</v>
      </c>
      <c r="BA397" s="6">
        <v>0.77120822622107965</v>
      </c>
      <c r="BB397" s="6">
        <v>26</v>
      </c>
      <c r="BC397" s="6">
        <v>346</v>
      </c>
      <c r="BD397" s="6">
        <v>35.378323108384457</v>
      </c>
      <c r="BE397" s="6">
        <v>7</v>
      </c>
      <c r="BF397" s="6">
        <v>11.111111111111111</v>
      </c>
      <c r="BG397" s="6">
        <v>243</v>
      </c>
      <c r="BH397" s="6">
        <v>30.186335403726712</v>
      </c>
      <c r="BI397" s="6">
        <v>106</v>
      </c>
      <c r="BJ397" s="6">
        <v>71.140939597315437</v>
      </c>
      <c r="BK397" s="6">
        <v>746</v>
      </c>
    </row>
    <row r="398" spans="1:63" x14ac:dyDescent="0.35">
      <c r="A398" s="27">
        <v>392</v>
      </c>
      <c r="C398" s="17" t="s">
        <v>2</v>
      </c>
      <c r="D398" s="15">
        <v>81</v>
      </c>
      <c r="E398" s="18">
        <v>0</v>
      </c>
      <c r="F398" s="18">
        <v>0</v>
      </c>
      <c r="G398" s="18">
        <v>0</v>
      </c>
      <c r="H398" s="18">
        <v>67</v>
      </c>
      <c r="I398" s="18">
        <v>11</v>
      </c>
      <c r="J398" s="19">
        <v>49.382716049382715</v>
      </c>
      <c r="K398" s="19">
        <v>0</v>
      </c>
      <c r="L398" s="19">
        <v>0</v>
      </c>
      <c r="M398" s="18">
        <v>0</v>
      </c>
      <c r="N398" s="19">
        <v>0</v>
      </c>
      <c r="O398" s="19">
        <v>7</v>
      </c>
      <c r="P398" s="19">
        <v>100</v>
      </c>
      <c r="Q398" s="19">
        <v>8.9622641509433958</v>
      </c>
      <c r="R398" s="18">
        <v>0</v>
      </c>
      <c r="S398" s="19">
        <v>0</v>
      </c>
      <c r="T398" s="18">
        <v>0</v>
      </c>
      <c r="U398" s="19">
        <v>0</v>
      </c>
      <c r="V398" s="18">
        <v>0</v>
      </c>
      <c r="W398" s="19">
        <v>0</v>
      </c>
      <c r="X398" s="18">
        <v>0</v>
      </c>
      <c r="Y398" s="19">
        <v>0</v>
      </c>
      <c r="Z398" s="19">
        <v>23.684210526315788</v>
      </c>
      <c r="AA398" s="19">
        <v>0</v>
      </c>
      <c r="AB398" s="18">
        <v>6</v>
      </c>
      <c r="AC398" s="19">
        <v>10.344827586206897</v>
      </c>
      <c r="AD398" s="19">
        <v>91.428571428571431</v>
      </c>
      <c r="AE398" s="19">
        <v>52.777777777777779</v>
      </c>
      <c r="AF398" s="19">
        <v>62.5</v>
      </c>
      <c r="AG398" s="19">
        <v>76.19047619047619</v>
      </c>
      <c r="AH398" s="19">
        <v>85.416666666666657</v>
      </c>
      <c r="AI398" s="19">
        <v>0</v>
      </c>
      <c r="AJ398" s="3">
        <v>687.5</v>
      </c>
      <c r="AK398" s="6">
        <v>0</v>
      </c>
      <c r="AL398" s="6">
        <v>70</v>
      </c>
      <c r="AM398" s="6">
        <v>0</v>
      </c>
      <c r="AN398" s="6">
        <v>0</v>
      </c>
      <c r="AO398" s="6">
        <v>0</v>
      </c>
      <c r="AP398" s="6">
        <v>0</v>
      </c>
      <c r="AQ398" s="6">
        <v>8</v>
      </c>
      <c r="AR398" s="6">
        <v>5</v>
      </c>
      <c r="AS398" s="6">
        <v>6.1728395061728394</v>
      </c>
      <c r="AT398" s="119">
        <v>0</v>
      </c>
      <c r="AU398" s="119">
        <v>0</v>
      </c>
      <c r="AV398" s="119">
        <v>0</v>
      </c>
      <c r="AW398" s="119">
        <v>0</v>
      </c>
      <c r="AX398" s="119">
        <v>0</v>
      </c>
      <c r="AY398" s="6">
        <v>50</v>
      </c>
      <c r="AZ398" s="6">
        <v>0</v>
      </c>
      <c r="BA398" s="6">
        <v>0</v>
      </c>
      <c r="BB398" s="6">
        <v>0</v>
      </c>
      <c r="BC398" s="6">
        <v>0</v>
      </c>
      <c r="BD398" s="6">
        <v>0</v>
      </c>
      <c r="BE398" s="6">
        <v>0</v>
      </c>
      <c r="BF398" s="6">
        <v>0</v>
      </c>
      <c r="BG398" s="6">
        <v>0</v>
      </c>
      <c r="BH398" s="6">
        <v>0</v>
      </c>
      <c r="BI398" s="6">
        <v>0</v>
      </c>
      <c r="BJ398" s="6">
        <v>0</v>
      </c>
      <c r="BK398" s="6">
        <v>67</v>
      </c>
    </row>
    <row r="399" spans="1:63" x14ac:dyDescent="0.35">
      <c r="A399" s="27">
        <v>393</v>
      </c>
      <c r="C399" s="17" t="s">
        <v>6</v>
      </c>
      <c r="D399" s="15">
        <v>646</v>
      </c>
      <c r="E399" s="18">
        <v>0</v>
      </c>
      <c r="F399" s="18">
        <v>0</v>
      </c>
      <c r="G399" s="18">
        <v>5</v>
      </c>
      <c r="H399" s="18">
        <v>252</v>
      </c>
      <c r="I399" s="18">
        <v>392</v>
      </c>
      <c r="J399" s="19">
        <v>50</v>
      </c>
      <c r="K399" s="19">
        <v>0</v>
      </c>
      <c r="L399" s="19">
        <v>0</v>
      </c>
      <c r="M399" s="18">
        <v>0</v>
      </c>
      <c r="N399" s="19">
        <v>0</v>
      </c>
      <c r="O399" s="19">
        <v>56</v>
      </c>
      <c r="P399" s="19">
        <v>82.142857142857139</v>
      </c>
      <c r="Q399" s="19">
        <v>7.860262008733625</v>
      </c>
      <c r="R399" s="18">
        <v>0</v>
      </c>
      <c r="S399" s="19">
        <v>0</v>
      </c>
      <c r="T399" s="18">
        <v>0</v>
      </c>
      <c r="U399" s="19">
        <v>0</v>
      </c>
      <c r="V399" s="18">
        <v>0</v>
      </c>
      <c r="W399" s="19">
        <v>0</v>
      </c>
      <c r="X399" s="18">
        <v>0</v>
      </c>
      <c r="Y399" s="19">
        <v>0</v>
      </c>
      <c r="Z399" s="19">
        <v>45.454545454545453</v>
      </c>
      <c r="AA399" s="19">
        <v>29.545454545454547</v>
      </c>
      <c r="AB399" s="18">
        <v>12</v>
      </c>
      <c r="AC399" s="19">
        <v>6.6298342541436464</v>
      </c>
      <c r="AD399" s="19">
        <v>71.428571428571431</v>
      </c>
      <c r="AE399" s="19">
        <v>65.833333333333329</v>
      </c>
      <c r="AF399" s="19">
        <v>0</v>
      </c>
      <c r="AG399" s="19">
        <v>68.46473029045643</v>
      </c>
      <c r="AH399" s="19">
        <v>43.575418994413404</v>
      </c>
      <c r="AI399" s="19">
        <v>24.022346368715084</v>
      </c>
      <c r="AJ399" s="3">
        <v>280.16528925619832</v>
      </c>
      <c r="AK399" s="6">
        <v>0</v>
      </c>
      <c r="AL399" s="6">
        <v>588</v>
      </c>
      <c r="AM399" s="6">
        <v>0</v>
      </c>
      <c r="AN399" s="6">
        <v>3</v>
      </c>
      <c r="AO399" s="6">
        <v>0</v>
      </c>
      <c r="AP399" s="6">
        <v>0</v>
      </c>
      <c r="AQ399" s="6">
        <v>47</v>
      </c>
      <c r="AR399" s="6">
        <v>0</v>
      </c>
      <c r="AS399" s="6">
        <v>0</v>
      </c>
      <c r="AT399" s="119">
        <v>0</v>
      </c>
      <c r="AU399" s="119">
        <v>0</v>
      </c>
      <c r="AV399" s="119">
        <v>0</v>
      </c>
      <c r="AW399" s="119">
        <v>0</v>
      </c>
      <c r="AX399" s="119">
        <v>0</v>
      </c>
      <c r="AY399" s="6">
        <v>6.3795853269537472</v>
      </c>
      <c r="AZ399" s="6">
        <v>3</v>
      </c>
      <c r="BA399" s="6">
        <v>5.7692307692307692</v>
      </c>
      <c r="BB399" s="6">
        <v>84</v>
      </c>
      <c r="BC399" s="6">
        <v>93</v>
      </c>
      <c r="BD399" s="6">
        <v>14.485981308411214</v>
      </c>
      <c r="BE399" s="6">
        <v>0</v>
      </c>
      <c r="BF399" s="6">
        <v>0</v>
      </c>
      <c r="BG399" s="6">
        <v>9</v>
      </c>
      <c r="BH399" s="6">
        <v>3.515625</v>
      </c>
      <c r="BI399" s="6">
        <v>85</v>
      </c>
      <c r="BJ399" s="6">
        <v>21.794871794871796</v>
      </c>
      <c r="BK399" s="6">
        <v>252</v>
      </c>
    </row>
    <row r="400" spans="1:63" x14ac:dyDescent="0.35">
      <c r="A400" s="27">
        <v>394</v>
      </c>
      <c r="C400" s="17" t="s">
        <v>10</v>
      </c>
      <c r="D400" s="15">
        <v>1072</v>
      </c>
      <c r="E400" s="18">
        <v>10</v>
      </c>
      <c r="F400" s="18">
        <v>72</v>
      </c>
      <c r="G400" s="18">
        <v>63</v>
      </c>
      <c r="H400" s="18">
        <v>555</v>
      </c>
      <c r="I400" s="18">
        <v>376</v>
      </c>
      <c r="J400" s="19">
        <v>50.839552238805972</v>
      </c>
      <c r="K400" s="19">
        <v>35</v>
      </c>
      <c r="L400" s="19">
        <v>12.323943661971832</v>
      </c>
      <c r="M400" s="18">
        <v>0</v>
      </c>
      <c r="N400" s="19">
        <v>0</v>
      </c>
      <c r="O400" s="19">
        <v>90</v>
      </c>
      <c r="P400" s="19">
        <v>83.333333333333343</v>
      </c>
      <c r="Q400" s="19">
        <v>10.759493670886076</v>
      </c>
      <c r="R400" s="18">
        <v>0</v>
      </c>
      <c r="S400" s="19">
        <v>0</v>
      </c>
      <c r="T400" s="18">
        <v>0</v>
      </c>
      <c r="U400" s="19">
        <v>0</v>
      </c>
      <c r="V400" s="18">
        <v>4</v>
      </c>
      <c r="W400" s="19">
        <v>36.363636363636367</v>
      </c>
      <c r="X400" s="19">
        <v>4</v>
      </c>
      <c r="Y400" s="19">
        <v>20</v>
      </c>
      <c r="Z400" s="19">
        <v>23.137254901960784</v>
      </c>
      <c r="AA400" s="19">
        <v>64.705882352941174</v>
      </c>
      <c r="AB400" s="18">
        <v>44</v>
      </c>
      <c r="AC400" s="19">
        <v>11.167512690355331</v>
      </c>
      <c r="AD400" s="19">
        <v>71.268656716417908</v>
      </c>
      <c r="AE400" s="19">
        <v>44.982698961937714</v>
      </c>
      <c r="AF400" s="19">
        <v>53.061224489795919</v>
      </c>
      <c r="AG400" s="19">
        <v>59.274193548387103</v>
      </c>
      <c r="AH400" s="19">
        <v>26.453488372093027</v>
      </c>
      <c r="AI400" s="19">
        <v>40.406976744186046</v>
      </c>
      <c r="AJ400" s="3">
        <v>365.82278481012656</v>
      </c>
      <c r="AK400" s="6">
        <v>0</v>
      </c>
      <c r="AL400" s="6">
        <v>652</v>
      </c>
      <c r="AM400" s="6">
        <v>0</v>
      </c>
      <c r="AN400" s="6">
        <v>382</v>
      </c>
      <c r="AO400" s="6">
        <v>0</v>
      </c>
      <c r="AP400" s="6">
        <v>4</v>
      </c>
      <c r="AQ400" s="6">
        <v>20</v>
      </c>
      <c r="AR400" s="6">
        <v>86</v>
      </c>
      <c r="AS400" s="6">
        <v>8.0223880597014929</v>
      </c>
      <c r="AT400" s="119">
        <v>0</v>
      </c>
      <c r="AU400" s="119">
        <v>0</v>
      </c>
      <c r="AV400" s="119">
        <v>0</v>
      </c>
      <c r="AW400" s="119">
        <v>0</v>
      </c>
      <c r="AX400" s="119">
        <v>0</v>
      </c>
      <c r="AY400" s="6">
        <v>22.94921875</v>
      </c>
      <c r="AZ400" s="6">
        <v>12</v>
      </c>
      <c r="BA400" s="6">
        <v>4.5454545454545459</v>
      </c>
      <c r="BB400" s="6">
        <v>83</v>
      </c>
      <c r="BC400" s="6">
        <v>95</v>
      </c>
      <c r="BD400" s="6">
        <v>8.9118198874296439</v>
      </c>
      <c r="BE400" s="6">
        <v>0</v>
      </c>
      <c r="BF400" s="6">
        <v>0</v>
      </c>
      <c r="BG400" s="6">
        <v>51</v>
      </c>
      <c r="BH400" s="6">
        <v>8.1861958266452657</v>
      </c>
      <c r="BI400" s="6">
        <v>44</v>
      </c>
      <c r="BJ400" s="6">
        <v>11.733333333333333</v>
      </c>
      <c r="BK400" s="6">
        <v>555</v>
      </c>
    </row>
    <row r="401" spans="1:63" x14ac:dyDescent="0.35">
      <c r="A401" s="27">
        <v>395</v>
      </c>
      <c r="C401" s="17" t="s">
        <v>272</v>
      </c>
      <c r="D401" s="15">
        <v>216</v>
      </c>
      <c r="E401" s="18">
        <v>0</v>
      </c>
      <c r="F401" s="18">
        <v>13</v>
      </c>
      <c r="G401" s="18">
        <v>28</v>
      </c>
      <c r="H401" s="18">
        <v>167</v>
      </c>
      <c r="I401" s="18">
        <v>9</v>
      </c>
      <c r="J401" s="19">
        <v>54.629629629629626</v>
      </c>
      <c r="K401" s="19">
        <v>26</v>
      </c>
      <c r="L401" s="19">
        <v>21.487603305785125</v>
      </c>
      <c r="M401" s="18">
        <v>0</v>
      </c>
      <c r="N401" s="19">
        <v>0</v>
      </c>
      <c r="O401" s="19">
        <v>28</v>
      </c>
      <c r="P401" s="19">
        <v>89.285714285714292</v>
      </c>
      <c r="Q401" s="19">
        <v>16.279069767441861</v>
      </c>
      <c r="R401" s="18">
        <v>4</v>
      </c>
      <c r="S401" s="19">
        <v>19.047619047619047</v>
      </c>
      <c r="T401" s="18">
        <v>4</v>
      </c>
      <c r="U401" s="19">
        <v>40</v>
      </c>
      <c r="V401" s="18">
        <v>3</v>
      </c>
      <c r="W401" s="19">
        <v>21.428571428571427</v>
      </c>
      <c r="X401" s="19">
        <v>7</v>
      </c>
      <c r="Y401" s="19">
        <v>28.000000000000004</v>
      </c>
      <c r="Z401" s="19">
        <v>40.816326530612244</v>
      </c>
      <c r="AA401" s="19">
        <v>22.448979591836736</v>
      </c>
      <c r="AB401" s="18">
        <v>11</v>
      </c>
      <c r="AC401" s="19">
        <v>10.377358490566039</v>
      </c>
      <c r="AD401" s="19">
        <v>69.863013698630141</v>
      </c>
      <c r="AE401" s="19">
        <v>42.68292682926829</v>
      </c>
      <c r="AF401" s="19">
        <v>52</v>
      </c>
      <c r="AG401" s="19">
        <v>54.13533834586466</v>
      </c>
      <c r="AH401" s="19">
        <v>40.476190476190474</v>
      </c>
      <c r="AI401" s="19">
        <v>14.285714285714285</v>
      </c>
      <c r="AJ401" s="3">
        <v>437.5</v>
      </c>
      <c r="AK401" s="6">
        <v>0</v>
      </c>
      <c r="AL401" s="6">
        <v>23</v>
      </c>
      <c r="AM401" s="6">
        <v>0</v>
      </c>
      <c r="AN401" s="6">
        <v>181</v>
      </c>
      <c r="AO401" s="6">
        <v>0</v>
      </c>
      <c r="AP401" s="6">
        <v>0</v>
      </c>
      <c r="AQ401" s="6">
        <v>0</v>
      </c>
      <c r="AR401" s="6">
        <v>34</v>
      </c>
      <c r="AS401" s="6">
        <v>15.74074074074074</v>
      </c>
      <c r="AT401" s="119">
        <v>0</v>
      </c>
      <c r="AU401" s="119">
        <v>0</v>
      </c>
      <c r="AV401" s="119">
        <v>0</v>
      </c>
      <c r="AW401" s="119">
        <v>0</v>
      </c>
      <c r="AX401" s="119">
        <v>0</v>
      </c>
      <c r="AY401" s="6">
        <v>66.666666666666657</v>
      </c>
      <c r="AZ401" s="6">
        <v>0</v>
      </c>
      <c r="BA401" s="6">
        <v>0</v>
      </c>
      <c r="BB401" s="6">
        <v>0</v>
      </c>
      <c r="BC401" s="6">
        <v>42</v>
      </c>
      <c r="BD401" s="6">
        <v>19.90521327014218</v>
      </c>
      <c r="BE401" s="6">
        <v>3</v>
      </c>
      <c r="BF401" s="6">
        <v>14.285714285714285</v>
      </c>
      <c r="BG401" s="6">
        <v>33</v>
      </c>
      <c r="BH401" s="6">
        <v>17.647058823529413</v>
      </c>
      <c r="BI401" s="6">
        <v>3</v>
      </c>
      <c r="BJ401" s="6">
        <v>50</v>
      </c>
      <c r="BK401" s="6">
        <v>167</v>
      </c>
    </row>
    <row r="402" spans="1:63" x14ac:dyDescent="0.35">
      <c r="A402" s="27">
        <v>396</v>
      </c>
      <c r="C402" s="17" t="s">
        <v>1</v>
      </c>
      <c r="D402" s="15">
        <v>1128</v>
      </c>
      <c r="E402" s="18">
        <v>3</v>
      </c>
      <c r="F402" s="18">
        <v>20</v>
      </c>
      <c r="G402" s="18">
        <v>82</v>
      </c>
      <c r="H402" s="18">
        <v>872</v>
      </c>
      <c r="I402" s="18">
        <v>156</v>
      </c>
      <c r="J402" s="19">
        <v>53.900709219858157</v>
      </c>
      <c r="K402" s="19">
        <v>29</v>
      </c>
      <c r="L402" s="19">
        <v>6.1310782241014801</v>
      </c>
      <c r="M402" s="18">
        <v>0</v>
      </c>
      <c r="N402" s="19">
        <v>0</v>
      </c>
      <c r="O402" s="19">
        <v>52</v>
      </c>
      <c r="P402" s="19">
        <v>84.615384615384613</v>
      </c>
      <c r="Q402" s="19">
        <v>7.3853484216795717</v>
      </c>
      <c r="R402" s="18">
        <v>0</v>
      </c>
      <c r="S402" s="19">
        <v>0</v>
      </c>
      <c r="T402" s="18">
        <v>0</v>
      </c>
      <c r="U402" s="19">
        <v>0</v>
      </c>
      <c r="V402" s="18">
        <v>0</v>
      </c>
      <c r="W402" s="19">
        <v>0</v>
      </c>
      <c r="X402" s="19">
        <v>0</v>
      </c>
      <c r="Y402" s="19">
        <v>0</v>
      </c>
      <c r="Z402" s="19">
        <v>41.763341067285381</v>
      </c>
      <c r="AA402" s="19">
        <v>28.306264501160094</v>
      </c>
      <c r="AB402" s="18">
        <v>36</v>
      </c>
      <c r="AC402" s="19">
        <v>4.8452220726783315</v>
      </c>
      <c r="AD402" s="19">
        <v>86.945169712793728</v>
      </c>
      <c r="AE402" s="19">
        <v>70.752688172043008</v>
      </c>
      <c r="AF402" s="19">
        <v>73.91304347826086</v>
      </c>
      <c r="AG402" s="19">
        <v>78.457446808510639</v>
      </c>
      <c r="AH402" s="19">
        <v>37.42690058479532</v>
      </c>
      <c r="AI402" s="19">
        <v>27.777777777777779</v>
      </c>
      <c r="AJ402" s="3">
        <v>693.359375</v>
      </c>
      <c r="AK402" s="6">
        <v>0</v>
      </c>
      <c r="AL402" s="6">
        <v>223</v>
      </c>
      <c r="AM402" s="6">
        <v>684</v>
      </c>
      <c r="AN402" s="6">
        <v>153</v>
      </c>
      <c r="AO402" s="6">
        <v>0</v>
      </c>
      <c r="AP402" s="6">
        <v>6</v>
      </c>
      <c r="AQ402" s="6">
        <v>47</v>
      </c>
      <c r="AR402" s="6">
        <v>117</v>
      </c>
      <c r="AS402" s="6">
        <v>10.372340425531915</v>
      </c>
      <c r="AT402" s="119">
        <v>0</v>
      </c>
      <c r="AU402" s="119">
        <v>0</v>
      </c>
      <c r="AV402" s="119">
        <v>0</v>
      </c>
      <c r="AW402" s="119">
        <v>0</v>
      </c>
      <c r="AX402" s="119">
        <v>0</v>
      </c>
      <c r="AY402" s="6">
        <v>19.147005444646098</v>
      </c>
      <c r="AZ402" s="6">
        <v>6</v>
      </c>
      <c r="BA402" s="6">
        <v>1.3824884792626728</v>
      </c>
      <c r="BB402" s="6">
        <v>12</v>
      </c>
      <c r="BC402" s="6">
        <v>32</v>
      </c>
      <c r="BD402" s="6">
        <v>2.8419182948490231</v>
      </c>
      <c r="BE402" s="6">
        <v>0</v>
      </c>
      <c r="BF402" s="6">
        <v>0</v>
      </c>
      <c r="BG402" s="6">
        <v>7</v>
      </c>
      <c r="BH402" s="6">
        <v>0.73606729758149314</v>
      </c>
      <c r="BI402" s="6">
        <v>20</v>
      </c>
      <c r="BJ402" s="6">
        <v>13.157894736842104</v>
      </c>
      <c r="BK402" s="6">
        <v>872</v>
      </c>
    </row>
    <row r="403" spans="1:63" x14ac:dyDescent="0.35">
      <c r="A403" s="27">
        <v>397</v>
      </c>
      <c r="C403" s="17" t="s">
        <v>7</v>
      </c>
      <c r="D403" s="15">
        <v>1110</v>
      </c>
      <c r="E403" s="18">
        <v>0</v>
      </c>
      <c r="F403" s="18">
        <v>19</v>
      </c>
      <c r="G403" s="18">
        <v>56</v>
      </c>
      <c r="H403" s="18">
        <v>359</v>
      </c>
      <c r="I403" s="18">
        <v>674</v>
      </c>
      <c r="J403" s="19">
        <v>50.900900900900901</v>
      </c>
      <c r="K403" s="19">
        <v>4</v>
      </c>
      <c r="L403" s="19">
        <v>3.6036036036036037</v>
      </c>
      <c r="M403" s="18">
        <v>0</v>
      </c>
      <c r="N403" s="19">
        <v>0</v>
      </c>
      <c r="O403" s="19">
        <v>93</v>
      </c>
      <c r="P403" s="19">
        <v>76.344086021505376</v>
      </c>
      <c r="Q403" s="19">
        <v>17.647058823529413</v>
      </c>
      <c r="R403" s="18">
        <v>0</v>
      </c>
      <c r="S403" s="19">
        <v>0</v>
      </c>
      <c r="T403" s="18">
        <v>3</v>
      </c>
      <c r="U403" s="19">
        <v>20</v>
      </c>
      <c r="V403" s="18">
        <v>5</v>
      </c>
      <c r="W403" s="19">
        <v>18.518518518518519</v>
      </c>
      <c r="X403" s="19">
        <v>8</v>
      </c>
      <c r="Y403" s="19">
        <v>20</v>
      </c>
      <c r="Z403" s="19">
        <v>30.612244897959183</v>
      </c>
      <c r="AA403" s="19">
        <v>18.367346938775512</v>
      </c>
      <c r="AB403" s="18">
        <v>22</v>
      </c>
      <c r="AC403" s="19">
        <v>7.8853046594982077</v>
      </c>
      <c r="AD403" s="19">
        <v>69.743589743589737</v>
      </c>
      <c r="AE403" s="19">
        <v>57.232704402515722</v>
      </c>
      <c r="AF403" s="19">
        <v>0</v>
      </c>
      <c r="AG403" s="19">
        <v>62.611275964391687</v>
      </c>
      <c r="AH403" s="19">
        <v>47.410358565737056</v>
      </c>
      <c r="AI403" s="19">
        <v>20.717131474103585</v>
      </c>
      <c r="AJ403" s="3">
        <v>249.8743718592965</v>
      </c>
      <c r="AK403" s="6">
        <v>0</v>
      </c>
      <c r="AL403" s="6">
        <v>1058</v>
      </c>
      <c r="AM403" s="6">
        <v>0</v>
      </c>
      <c r="AN403" s="6">
        <v>9</v>
      </c>
      <c r="AO403" s="6">
        <v>0</v>
      </c>
      <c r="AP403" s="6">
        <v>0</v>
      </c>
      <c r="AQ403" s="6">
        <v>30</v>
      </c>
      <c r="AR403" s="6">
        <v>8</v>
      </c>
      <c r="AS403" s="6">
        <v>0.72072072072072069</v>
      </c>
      <c r="AT403" s="119">
        <v>0</v>
      </c>
      <c r="AU403" s="119">
        <v>0</v>
      </c>
      <c r="AV403" s="119">
        <v>0</v>
      </c>
      <c r="AW403" s="119">
        <v>0</v>
      </c>
      <c r="AX403" s="119">
        <v>0</v>
      </c>
      <c r="AY403" s="6">
        <v>11.705069124423963</v>
      </c>
      <c r="AZ403" s="6">
        <v>3</v>
      </c>
      <c r="BA403" s="6">
        <v>3.2608695652173911</v>
      </c>
      <c r="BB403" s="6">
        <v>120</v>
      </c>
      <c r="BC403" s="6">
        <v>266</v>
      </c>
      <c r="BD403" s="6">
        <v>24.050632911392405</v>
      </c>
      <c r="BE403" s="6">
        <v>0</v>
      </c>
      <c r="BF403" s="6">
        <v>0</v>
      </c>
      <c r="BG403" s="6">
        <v>27</v>
      </c>
      <c r="BH403" s="6">
        <v>6.4903846153846159</v>
      </c>
      <c r="BI403" s="6">
        <v>238</v>
      </c>
      <c r="BJ403" s="6">
        <v>35.311572700296736</v>
      </c>
      <c r="BK403" s="6">
        <v>359</v>
      </c>
    </row>
    <row r="404" spans="1:63" x14ac:dyDescent="0.35">
      <c r="A404" s="27">
        <v>398</v>
      </c>
      <c r="C404" s="17" t="s">
        <v>273</v>
      </c>
      <c r="D404" s="15">
        <v>194</v>
      </c>
      <c r="E404" s="18">
        <v>0</v>
      </c>
      <c r="F404" s="18">
        <v>12</v>
      </c>
      <c r="G404" s="18">
        <v>15</v>
      </c>
      <c r="H404" s="18">
        <v>144</v>
      </c>
      <c r="I404" s="18">
        <v>22</v>
      </c>
      <c r="J404" s="19">
        <v>59.793814432989691</v>
      </c>
      <c r="K404" s="19">
        <v>4</v>
      </c>
      <c r="L404" s="19">
        <v>4.3478260869565215</v>
      </c>
      <c r="M404" s="18">
        <v>0</v>
      </c>
      <c r="N404" s="19">
        <v>0</v>
      </c>
      <c r="O404" s="19">
        <v>5</v>
      </c>
      <c r="P404" s="19">
        <v>100</v>
      </c>
      <c r="Q404" s="19">
        <v>8.6419753086419746</v>
      </c>
      <c r="R404" s="18">
        <v>0</v>
      </c>
      <c r="S404" s="19">
        <v>0</v>
      </c>
      <c r="T404" s="18">
        <v>0</v>
      </c>
      <c r="U404" s="19">
        <v>0</v>
      </c>
      <c r="V404" s="18">
        <v>0</v>
      </c>
      <c r="W404" s="19">
        <v>0</v>
      </c>
      <c r="X404" s="18">
        <v>0</v>
      </c>
      <c r="Y404" s="19">
        <v>0</v>
      </c>
      <c r="Z404" s="19">
        <v>28.735632183908045</v>
      </c>
      <c r="AA404" s="19">
        <v>54.022988505747129</v>
      </c>
      <c r="AB404" s="18">
        <v>9</v>
      </c>
      <c r="AC404" s="19">
        <v>7.3170731707317067</v>
      </c>
      <c r="AD404" s="19">
        <v>84</v>
      </c>
      <c r="AE404" s="19">
        <v>71.875</v>
      </c>
      <c r="AF404" s="19">
        <v>0</v>
      </c>
      <c r="AG404" s="19">
        <v>79.020979020979027</v>
      </c>
      <c r="AH404" s="19">
        <v>29.20353982300885</v>
      </c>
      <c r="AI404" s="19">
        <v>45.132743362831853</v>
      </c>
      <c r="AJ404" s="3">
        <v>800</v>
      </c>
      <c r="AK404" s="6">
        <v>23</v>
      </c>
      <c r="AL404" s="6">
        <v>55</v>
      </c>
      <c r="AM404" s="6">
        <v>7</v>
      </c>
      <c r="AN404" s="6">
        <v>0</v>
      </c>
      <c r="AO404" s="6">
        <v>0</v>
      </c>
      <c r="AP404" s="6">
        <v>3</v>
      </c>
      <c r="AQ404" s="6">
        <v>112</v>
      </c>
      <c r="AR404" s="6">
        <v>14</v>
      </c>
      <c r="AS404" s="6">
        <v>7.216494845360824</v>
      </c>
      <c r="AT404" s="119">
        <v>0</v>
      </c>
      <c r="AU404" s="119">
        <v>0</v>
      </c>
      <c r="AV404" s="119">
        <v>0</v>
      </c>
      <c r="AW404" s="119">
        <v>0</v>
      </c>
      <c r="AX404" s="119">
        <v>0</v>
      </c>
      <c r="AY404" s="6">
        <v>9.8901098901098905</v>
      </c>
      <c r="AZ404" s="6">
        <v>0</v>
      </c>
      <c r="BA404" s="6">
        <v>0</v>
      </c>
      <c r="BB404" s="6">
        <v>4</v>
      </c>
      <c r="BC404" s="6">
        <v>12</v>
      </c>
      <c r="BD404" s="6">
        <v>6.25</v>
      </c>
      <c r="BE404" s="6">
        <v>0</v>
      </c>
      <c r="BF404" s="6">
        <v>0</v>
      </c>
      <c r="BG404" s="6">
        <v>9</v>
      </c>
      <c r="BH404" s="6">
        <v>5.5900621118012426</v>
      </c>
      <c r="BI404" s="6">
        <v>8</v>
      </c>
      <c r="BJ404" s="6">
        <v>34.782608695652172</v>
      </c>
      <c r="BK404" s="6">
        <v>144</v>
      </c>
    </row>
    <row r="405" spans="1:63" x14ac:dyDescent="0.35">
      <c r="A405" s="27">
        <v>399</v>
      </c>
      <c r="C405" s="17" t="s">
        <v>23</v>
      </c>
      <c r="D405" s="15">
        <v>16441</v>
      </c>
      <c r="E405" s="18">
        <v>262</v>
      </c>
      <c r="F405" s="18">
        <v>964</v>
      </c>
      <c r="G405" s="18">
        <v>1471</v>
      </c>
      <c r="H405" s="18">
        <v>13183</v>
      </c>
      <c r="I405" s="18">
        <v>824</v>
      </c>
      <c r="J405" s="19">
        <v>46.730734140259109</v>
      </c>
      <c r="K405" s="19">
        <v>437</v>
      </c>
      <c r="L405" s="19">
        <v>3.7040176301067977</v>
      </c>
      <c r="M405" s="18">
        <v>22</v>
      </c>
      <c r="N405" s="19">
        <v>4.1509433962264151</v>
      </c>
      <c r="O405" s="19">
        <v>299</v>
      </c>
      <c r="P405" s="19">
        <v>75.250836120401345</v>
      </c>
      <c r="Q405" s="19">
        <v>9.6446700507614214</v>
      </c>
      <c r="R405" s="18">
        <v>32</v>
      </c>
      <c r="S405" s="19">
        <v>3.0917874396135265</v>
      </c>
      <c r="T405" s="18">
        <v>37</v>
      </c>
      <c r="U405" s="19">
        <v>5.5389221556886223</v>
      </c>
      <c r="V405" s="18">
        <v>29</v>
      </c>
      <c r="W405" s="19">
        <v>7.9234972677595632</v>
      </c>
      <c r="X405" s="19">
        <v>66</v>
      </c>
      <c r="Y405" s="19">
        <v>6.4015518913676042</v>
      </c>
      <c r="Z405" s="19">
        <v>28.803189023824977</v>
      </c>
      <c r="AA405" s="19">
        <v>58.440715676277001</v>
      </c>
      <c r="AB405" s="18">
        <v>710</v>
      </c>
      <c r="AC405" s="19">
        <v>5.9759279521925768</v>
      </c>
      <c r="AD405" s="19">
        <v>88.162492719860225</v>
      </c>
      <c r="AE405" s="19">
        <v>68.00522363695724</v>
      </c>
      <c r="AF405" s="19">
        <v>66.133661336613372</v>
      </c>
      <c r="AG405" s="19">
        <v>81.792984803593612</v>
      </c>
      <c r="AH405" s="19">
        <v>38.135437694989903</v>
      </c>
      <c r="AI405" s="19">
        <v>30.390897412369245</v>
      </c>
      <c r="AJ405" s="3">
        <v>686.15938430983124</v>
      </c>
      <c r="AK405" s="6">
        <v>20</v>
      </c>
      <c r="AL405" s="6">
        <v>1875</v>
      </c>
      <c r="AM405" s="6">
        <v>5462</v>
      </c>
      <c r="AN405" s="6">
        <v>850</v>
      </c>
      <c r="AO405" s="6">
        <v>0</v>
      </c>
      <c r="AP405" s="6">
        <v>7609</v>
      </c>
      <c r="AQ405" s="6">
        <v>376</v>
      </c>
      <c r="AR405" s="6">
        <v>3828</v>
      </c>
      <c r="AS405" s="6">
        <v>23.283255276443036</v>
      </c>
      <c r="AT405" s="119">
        <v>0</v>
      </c>
      <c r="AU405" s="119">
        <v>0</v>
      </c>
      <c r="AV405" s="119">
        <v>0</v>
      </c>
      <c r="AW405" s="119">
        <v>0</v>
      </c>
      <c r="AX405" s="119">
        <v>0</v>
      </c>
      <c r="AY405" s="6">
        <v>25.384806355511419</v>
      </c>
      <c r="AZ405" s="6">
        <v>47</v>
      </c>
      <c r="BA405" s="6">
        <v>0.42719505544446468</v>
      </c>
      <c r="BB405" s="6">
        <v>53</v>
      </c>
      <c r="BC405" s="6">
        <v>970</v>
      </c>
      <c r="BD405" s="6">
        <v>5.9243877114762107</v>
      </c>
      <c r="BE405" s="6">
        <v>13</v>
      </c>
      <c r="BF405" s="6">
        <v>0.88737201365187723</v>
      </c>
      <c r="BG405" s="6">
        <v>612</v>
      </c>
      <c r="BH405" s="6">
        <v>4.1889117043121153</v>
      </c>
      <c r="BI405" s="6">
        <v>321</v>
      </c>
      <c r="BJ405" s="6">
        <v>39.290085679314565</v>
      </c>
      <c r="BK405" s="6">
        <v>13183</v>
      </c>
    </row>
    <row r="406" spans="1:63" x14ac:dyDescent="0.35">
      <c r="A406" s="27">
        <v>400</v>
      </c>
      <c r="C406" s="17" t="s">
        <v>19</v>
      </c>
      <c r="D406" s="15">
        <v>376</v>
      </c>
      <c r="E406" s="18">
        <v>8</v>
      </c>
      <c r="F406" s="18">
        <v>17</v>
      </c>
      <c r="G406" s="18">
        <v>33</v>
      </c>
      <c r="H406" s="18">
        <v>305</v>
      </c>
      <c r="I406" s="18">
        <v>25</v>
      </c>
      <c r="J406" s="19">
        <v>63.829787234042556</v>
      </c>
      <c r="K406" s="19">
        <v>9</v>
      </c>
      <c r="L406" s="19">
        <v>4.3902439024390238</v>
      </c>
      <c r="M406" s="18">
        <v>0</v>
      </c>
      <c r="N406" s="19">
        <v>0</v>
      </c>
      <c r="O406" s="19">
        <v>13</v>
      </c>
      <c r="P406" s="19">
        <v>100</v>
      </c>
      <c r="Q406" s="19">
        <v>15.083798882681565</v>
      </c>
      <c r="R406" s="18">
        <v>0</v>
      </c>
      <c r="S406" s="19">
        <v>0</v>
      </c>
      <c r="T406" s="18">
        <v>0</v>
      </c>
      <c r="U406" s="19">
        <v>0</v>
      </c>
      <c r="V406" s="18">
        <v>0</v>
      </c>
      <c r="W406" s="19">
        <v>0</v>
      </c>
      <c r="X406" s="19">
        <v>0</v>
      </c>
      <c r="Y406" s="19">
        <v>0</v>
      </c>
      <c r="Z406" s="19">
        <v>26.395939086294419</v>
      </c>
      <c r="AA406" s="19">
        <v>51.26903553299492</v>
      </c>
      <c r="AB406" s="18">
        <v>21</v>
      </c>
      <c r="AC406" s="19">
        <v>8.6419753086419746</v>
      </c>
      <c r="AD406" s="19">
        <v>85.714285714285708</v>
      </c>
      <c r="AE406" s="19">
        <v>56.09756097560976</v>
      </c>
      <c r="AF406" s="19">
        <v>56.09756097560976</v>
      </c>
      <c r="AG406" s="19">
        <v>69.318181818181827</v>
      </c>
      <c r="AH406" s="19">
        <v>29.545454545454547</v>
      </c>
      <c r="AI406" s="19">
        <v>30.909090909090907</v>
      </c>
      <c r="AJ406" s="3">
        <v>579.5454545454545</v>
      </c>
      <c r="AK406" s="6">
        <v>28</v>
      </c>
      <c r="AL406" s="6">
        <v>115</v>
      </c>
      <c r="AM406" s="6">
        <v>16</v>
      </c>
      <c r="AN406" s="6">
        <v>181</v>
      </c>
      <c r="AO406" s="6">
        <v>0</v>
      </c>
      <c r="AP406" s="6">
        <v>3</v>
      </c>
      <c r="AQ406" s="6">
        <v>32</v>
      </c>
      <c r="AR406" s="6">
        <v>52</v>
      </c>
      <c r="AS406" s="6">
        <v>13.829787234042554</v>
      </c>
      <c r="AT406" s="119">
        <v>0</v>
      </c>
      <c r="AU406" s="119">
        <v>0</v>
      </c>
      <c r="AV406" s="119">
        <v>0</v>
      </c>
      <c r="AW406" s="119">
        <v>0</v>
      </c>
      <c r="AX406" s="119">
        <v>0</v>
      </c>
      <c r="AY406" s="6">
        <v>24.054054054054056</v>
      </c>
      <c r="AZ406" s="6">
        <v>0</v>
      </c>
      <c r="BA406" s="6">
        <v>0</v>
      </c>
      <c r="BB406" s="6">
        <v>4</v>
      </c>
      <c r="BC406" s="6">
        <v>20</v>
      </c>
      <c r="BD406" s="6">
        <v>5.3475935828877006</v>
      </c>
      <c r="BE406" s="6">
        <v>0</v>
      </c>
      <c r="BF406" s="6">
        <v>0</v>
      </c>
      <c r="BG406" s="6">
        <v>17</v>
      </c>
      <c r="BH406" s="6">
        <v>5.0147492625368733</v>
      </c>
      <c r="BI406" s="6">
        <v>3</v>
      </c>
      <c r="BJ406" s="6">
        <v>13.636363636363635</v>
      </c>
      <c r="BK406" s="6">
        <v>305</v>
      </c>
    </row>
    <row r="407" spans="1:63" x14ac:dyDescent="0.35">
      <c r="A407" s="27">
        <v>401</v>
      </c>
      <c r="C407" s="17" t="s">
        <v>12</v>
      </c>
      <c r="D407" s="15">
        <v>929</v>
      </c>
      <c r="E407" s="18">
        <v>10</v>
      </c>
      <c r="F407" s="18">
        <v>58</v>
      </c>
      <c r="G407" s="18">
        <v>109</v>
      </c>
      <c r="H407" s="18">
        <v>679</v>
      </c>
      <c r="I407" s="18">
        <v>80</v>
      </c>
      <c r="J407" s="19">
        <v>43.487621097954793</v>
      </c>
      <c r="K407" s="19">
        <v>71</v>
      </c>
      <c r="L407" s="19">
        <v>13.197026022304833</v>
      </c>
      <c r="M407" s="18">
        <v>0</v>
      </c>
      <c r="N407" s="19">
        <v>0</v>
      </c>
      <c r="O407" s="19">
        <v>69</v>
      </c>
      <c r="P407" s="19">
        <v>79.710144927536234</v>
      </c>
      <c r="Q407" s="19">
        <v>6.4572425828970328</v>
      </c>
      <c r="R407" s="18">
        <v>3</v>
      </c>
      <c r="S407" s="19">
        <v>5.3571428571428568</v>
      </c>
      <c r="T407" s="18">
        <v>12</v>
      </c>
      <c r="U407" s="19">
        <v>30.76923076923077</v>
      </c>
      <c r="V407" s="18">
        <v>6</v>
      </c>
      <c r="W407" s="19">
        <v>28.571428571428569</v>
      </c>
      <c r="X407" s="18">
        <v>18</v>
      </c>
      <c r="Y407" s="19">
        <v>30.508474576271187</v>
      </c>
      <c r="Z407" s="19">
        <v>24.94279176201373</v>
      </c>
      <c r="AA407" s="19">
        <v>30.434782608695656</v>
      </c>
      <c r="AB407" s="18">
        <v>62</v>
      </c>
      <c r="AC407" s="19">
        <v>14.939759036144579</v>
      </c>
      <c r="AD407" s="19">
        <v>55.584415584415581</v>
      </c>
      <c r="AE407" s="19">
        <v>41.17647058823529</v>
      </c>
      <c r="AF407" s="19">
        <v>37.5</v>
      </c>
      <c r="AG407" s="19">
        <v>51.758793969849251</v>
      </c>
      <c r="AH407" s="19">
        <v>46.913580246913575</v>
      </c>
      <c r="AI407" s="19">
        <v>25.925925925925924</v>
      </c>
      <c r="AJ407" s="3">
        <v>461.11111111111109</v>
      </c>
      <c r="AK407" s="6">
        <v>0</v>
      </c>
      <c r="AL407" s="6">
        <v>308</v>
      </c>
      <c r="AM407" s="6">
        <v>0</v>
      </c>
      <c r="AN407" s="6">
        <v>342</v>
      </c>
      <c r="AO407" s="6">
        <v>0</v>
      </c>
      <c r="AP407" s="6">
        <v>20</v>
      </c>
      <c r="AQ407" s="6">
        <v>202</v>
      </c>
      <c r="AR407" s="6">
        <v>56</v>
      </c>
      <c r="AS407" s="6">
        <v>6.0279870828848221</v>
      </c>
      <c r="AT407" s="119">
        <v>0</v>
      </c>
      <c r="AU407" s="119">
        <v>0</v>
      </c>
      <c r="AV407" s="119">
        <v>0</v>
      </c>
      <c r="AW407" s="119">
        <v>0</v>
      </c>
      <c r="AX407" s="119">
        <v>0</v>
      </c>
      <c r="AY407" s="6">
        <v>49.032992036405005</v>
      </c>
      <c r="AZ407" s="6">
        <v>22</v>
      </c>
      <c r="BA407" s="6">
        <v>4.6709129511677281</v>
      </c>
      <c r="BB407" s="6">
        <v>12</v>
      </c>
      <c r="BC407" s="6">
        <v>183</v>
      </c>
      <c r="BD407" s="6">
        <v>20.26578073089701</v>
      </c>
      <c r="BE407" s="6">
        <v>0</v>
      </c>
      <c r="BF407" s="6">
        <v>0</v>
      </c>
      <c r="BG407" s="6">
        <v>146</v>
      </c>
      <c r="BH407" s="6">
        <v>19.084967320261438</v>
      </c>
      <c r="BI407" s="6">
        <v>26</v>
      </c>
      <c r="BJ407" s="6">
        <v>35.61643835616438</v>
      </c>
      <c r="BK407" s="6">
        <v>679</v>
      </c>
    </row>
    <row r="408" spans="1:63" x14ac:dyDescent="0.35">
      <c r="A408" s="27">
        <v>402</v>
      </c>
      <c r="C408" s="17" t="s">
        <v>13</v>
      </c>
      <c r="D408" s="15">
        <v>15476</v>
      </c>
      <c r="E408" s="18">
        <v>122</v>
      </c>
      <c r="F408" s="18">
        <v>1400</v>
      </c>
      <c r="G408" s="18">
        <v>1944</v>
      </c>
      <c r="H408" s="18">
        <v>10628</v>
      </c>
      <c r="I408" s="18">
        <v>1503</v>
      </c>
      <c r="J408" s="19">
        <v>50.051692943913153</v>
      </c>
      <c r="K408" s="19">
        <v>471</v>
      </c>
      <c r="L408" s="19">
        <v>7.0551228280407425</v>
      </c>
      <c r="M408" s="18">
        <v>59</v>
      </c>
      <c r="N408" s="19">
        <v>6.5995525727069353</v>
      </c>
      <c r="O408" s="19">
        <v>819</v>
      </c>
      <c r="P408" s="19">
        <v>87.301587301587304</v>
      </c>
      <c r="Q408" s="19">
        <v>16.367713004484305</v>
      </c>
      <c r="R408" s="18">
        <v>270</v>
      </c>
      <c r="S408" s="19">
        <v>26.919242273180462</v>
      </c>
      <c r="T408" s="18">
        <v>118</v>
      </c>
      <c r="U408" s="19">
        <v>23.790322580645164</v>
      </c>
      <c r="V408" s="18">
        <v>109</v>
      </c>
      <c r="W408" s="19">
        <v>22.755741127348646</v>
      </c>
      <c r="X408" s="18">
        <v>227</v>
      </c>
      <c r="Y408" s="19">
        <v>23.305954825462013</v>
      </c>
      <c r="Z408" s="19">
        <v>25.517826825127333</v>
      </c>
      <c r="AA408" s="19">
        <v>12.308998302207129</v>
      </c>
      <c r="AB408" s="18">
        <v>868</v>
      </c>
      <c r="AC408" s="19">
        <v>17.57440777485321</v>
      </c>
      <c r="AD408" s="19">
        <v>46.168545767246322</v>
      </c>
      <c r="AE408" s="19">
        <v>20.542191676212298</v>
      </c>
      <c r="AF408" s="19">
        <v>23.499747856782651</v>
      </c>
      <c r="AG408" s="19">
        <v>35.778175313059037</v>
      </c>
      <c r="AH408" s="19">
        <v>54.364471669218993</v>
      </c>
      <c r="AI408" s="19">
        <v>16.436957631444614</v>
      </c>
      <c r="AJ408" s="3">
        <v>212.31650029359952</v>
      </c>
      <c r="AK408" s="6">
        <v>5</v>
      </c>
      <c r="AL408" s="6">
        <v>13611</v>
      </c>
      <c r="AM408" s="6">
        <v>0</v>
      </c>
      <c r="AN408" s="6">
        <v>1563</v>
      </c>
      <c r="AO408" s="6">
        <v>0</v>
      </c>
      <c r="AP408" s="6">
        <v>25</v>
      </c>
      <c r="AQ408" s="6">
        <v>84</v>
      </c>
      <c r="AR408" s="6">
        <v>3638</v>
      </c>
      <c r="AS408" s="6">
        <v>23.507366244507626</v>
      </c>
      <c r="AT408" s="119">
        <v>0</v>
      </c>
      <c r="AU408" s="119">
        <v>0</v>
      </c>
      <c r="AV408" s="119">
        <v>0</v>
      </c>
      <c r="AW408" s="119">
        <v>0</v>
      </c>
      <c r="AX408" s="119">
        <v>0</v>
      </c>
      <c r="AY408" s="6">
        <v>46.3395382490298</v>
      </c>
      <c r="AZ408" s="6">
        <v>250</v>
      </c>
      <c r="BA408" s="6">
        <v>4.1897100720630132</v>
      </c>
      <c r="BB408" s="6">
        <v>69</v>
      </c>
      <c r="BC408" s="6">
        <v>5385</v>
      </c>
      <c r="BD408" s="6">
        <v>34.972074295363029</v>
      </c>
      <c r="BE408" s="6">
        <v>127</v>
      </c>
      <c r="BF408" s="6">
        <v>6.5599173553719012</v>
      </c>
      <c r="BG408" s="6">
        <v>4099</v>
      </c>
      <c r="BH408" s="6">
        <v>32.763168411797615</v>
      </c>
      <c r="BI408" s="6">
        <v>1176</v>
      </c>
      <c r="BJ408" s="6">
        <v>78.714859437751002</v>
      </c>
      <c r="BK408" s="6">
        <v>10628</v>
      </c>
    </row>
    <row r="409" spans="1:63" x14ac:dyDescent="0.35">
      <c r="A409" s="27">
        <v>403</v>
      </c>
      <c r="C409" s="17" t="s">
        <v>4</v>
      </c>
      <c r="D409" s="15">
        <v>3175</v>
      </c>
      <c r="E409" s="18">
        <v>0</v>
      </c>
      <c r="F409" s="18">
        <v>15</v>
      </c>
      <c r="G409" s="18">
        <v>40</v>
      </c>
      <c r="H409" s="18">
        <v>974</v>
      </c>
      <c r="I409" s="18">
        <v>2144</v>
      </c>
      <c r="J409" s="19">
        <v>48.377952755905511</v>
      </c>
      <c r="K409" s="19">
        <v>13</v>
      </c>
      <c r="L409" s="19">
        <v>8.7837837837837842</v>
      </c>
      <c r="M409" s="18">
        <v>0</v>
      </c>
      <c r="N409" s="19">
        <v>0</v>
      </c>
      <c r="O409" s="19">
        <v>191</v>
      </c>
      <c r="P409" s="19">
        <v>69.633507853403145</v>
      </c>
      <c r="Q409" s="19">
        <v>11.940298507462686</v>
      </c>
      <c r="R409" s="18">
        <v>0</v>
      </c>
      <c r="S409" s="19">
        <v>0</v>
      </c>
      <c r="T409" s="18">
        <v>0</v>
      </c>
      <c r="U409" s="19">
        <v>0</v>
      </c>
      <c r="V409" s="18">
        <v>0</v>
      </c>
      <c r="W409" s="19">
        <v>0</v>
      </c>
      <c r="X409" s="18">
        <v>0</v>
      </c>
      <c r="Y409" s="19">
        <v>0</v>
      </c>
      <c r="Z409" s="19">
        <v>36.567164179104481</v>
      </c>
      <c r="AA409" s="19">
        <v>26.119402985074625</v>
      </c>
      <c r="AB409" s="18">
        <v>35</v>
      </c>
      <c r="AC409" s="19">
        <v>4.9786628733997151</v>
      </c>
      <c r="AD409" s="19">
        <v>75.670498084291182</v>
      </c>
      <c r="AE409" s="19">
        <v>55.777777777777779</v>
      </c>
      <c r="AF409" s="19">
        <v>82.35294117647058</v>
      </c>
      <c r="AG409" s="19">
        <v>67.20779220779221</v>
      </c>
      <c r="AH409" s="19">
        <v>44.869831546707509</v>
      </c>
      <c r="AI409" s="19">
        <v>18.529862174578867</v>
      </c>
      <c r="AJ409" s="3">
        <v>286.98347107438019</v>
      </c>
      <c r="AK409" s="6">
        <v>0</v>
      </c>
      <c r="AL409" s="6">
        <v>2937</v>
      </c>
      <c r="AM409" s="6">
        <v>0</v>
      </c>
      <c r="AN409" s="6">
        <v>22</v>
      </c>
      <c r="AO409" s="6">
        <v>0</v>
      </c>
      <c r="AP409" s="6">
        <v>3</v>
      </c>
      <c r="AQ409" s="6">
        <v>150</v>
      </c>
      <c r="AR409" s="6">
        <v>28</v>
      </c>
      <c r="AS409" s="6">
        <v>0.88188976377952755</v>
      </c>
      <c r="AT409" s="119">
        <v>0</v>
      </c>
      <c r="AU409" s="119">
        <v>0</v>
      </c>
      <c r="AV409" s="119">
        <v>0</v>
      </c>
      <c r="AW409" s="119">
        <v>0</v>
      </c>
      <c r="AX409" s="119">
        <v>0</v>
      </c>
      <c r="AY409" s="6">
        <v>6.4905414220482713</v>
      </c>
      <c r="AZ409" s="6">
        <v>0</v>
      </c>
      <c r="BA409" s="6">
        <v>0</v>
      </c>
      <c r="BB409" s="6">
        <v>391</v>
      </c>
      <c r="BC409" s="6">
        <v>436</v>
      </c>
      <c r="BD409" s="6">
        <v>13.84126984126984</v>
      </c>
      <c r="BE409" s="6">
        <v>0</v>
      </c>
      <c r="BF409" s="6">
        <v>0</v>
      </c>
      <c r="BG409" s="6">
        <v>37</v>
      </c>
      <c r="BH409" s="6">
        <v>3.6779324055666001</v>
      </c>
      <c r="BI409" s="6">
        <v>399</v>
      </c>
      <c r="BJ409" s="6">
        <v>18.706047819971872</v>
      </c>
      <c r="BK409" s="6">
        <v>974</v>
      </c>
    </row>
    <row r="410" spans="1:63" x14ac:dyDescent="0.35">
      <c r="A410" s="27">
        <v>404</v>
      </c>
      <c r="C410" s="17" t="s">
        <v>274</v>
      </c>
      <c r="D410" s="15">
        <v>145</v>
      </c>
      <c r="E410" s="18">
        <v>5</v>
      </c>
      <c r="F410" s="18">
        <v>13</v>
      </c>
      <c r="G410" s="18">
        <v>14</v>
      </c>
      <c r="H410" s="18">
        <v>114</v>
      </c>
      <c r="I410" s="18">
        <v>10</v>
      </c>
      <c r="J410" s="19">
        <v>64.827586206896541</v>
      </c>
      <c r="K410" s="19">
        <v>0</v>
      </c>
      <c r="L410" s="19">
        <v>0</v>
      </c>
      <c r="M410" s="18">
        <v>0</v>
      </c>
      <c r="N410" s="19">
        <v>0</v>
      </c>
      <c r="O410" s="19">
        <v>7</v>
      </c>
      <c r="P410" s="19">
        <v>100</v>
      </c>
      <c r="Q410" s="19">
        <v>11.874583055370246</v>
      </c>
      <c r="R410" s="18">
        <v>0</v>
      </c>
      <c r="S410" s="19">
        <v>0</v>
      </c>
      <c r="T410" s="18">
        <v>0</v>
      </c>
      <c r="U410" s="19">
        <v>0</v>
      </c>
      <c r="V410" s="18">
        <v>0</v>
      </c>
      <c r="W410" s="19">
        <v>0</v>
      </c>
      <c r="X410" s="18">
        <v>0</v>
      </c>
      <c r="Y410" s="19">
        <v>0</v>
      </c>
      <c r="Z410" s="19">
        <v>39.024390243902438</v>
      </c>
      <c r="AA410" s="19">
        <v>51.219512195121951</v>
      </c>
      <c r="AB410" s="18">
        <v>9</v>
      </c>
      <c r="AC410" s="19">
        <v>9.183673469387756</v>
      </c>
      <c r="AD410" s="19">
        <v>100</v>
      </c>
      <c r="AE410" s="19">
        <v>64.935064935064929</v>
      </c>
      <c r="AF410" s="19">
        <v>50</v>
      </c>
      <c r="AG410" s="19">
        <v>74.766355140186917</v>
      </c>
      <c r="AH410" s="19">
        <v>43.820224719101127</v>
      </c>
      <c r="AI410" s="19">
        <v>24.719101123595504</v>
      </c>
      <c r="AJ410" s="3">
        <v>664.28571428571433</v>
      </c>
      <c r="AK410" s="6">
        <v>7</v>
      </c>
      <c r="AL410" s="6">
        <v>66</v>
      </c>
      <c r="AM410" s="6">
        <v>0</v>
      </c>
      <c r="AN410" s="6">
        <v>0</v>
      </c>
      <c r="AO410" s="6">
        <v>0</v>
      </c>
      <c r="AP410" s="6">
        <v>0</v>
      </c>
      <c r="AQ410" s="6">
        <v>69</v>
      </c>
      <c r="AR410" s="6">
        <v>16</v>
      </c>
      <c r="AS410" s="6">
        <v>11.03448275862069</v>
      </c>
      <c r="AT410" s="119">
        <v>0</v>
      </c>
      <c r="AU410" s="119">
        <v>0</v>
      </c>
      <c r="AV410" s="119">
        <v>0</v>
      </c>
      <c r="AW410" s="119">
        <v>0</v>
      </c>
      <c r="AX410" s="119">
        <v>0</v>
      </c>
      <c r="AY410" s="6">
        <v>22.758620689655174</v>
      </c>
      <c r="AZ410" s="6">
        <v>0</v>
      </c>
      <c r="BA410" s="6">
        <v>0</v>
      </c>
      <c r="BB410" s="6">
        <v>0</v>
      </c>
      <c r="BC410" s="6">
        <v>25</v>
      </c>
      <c r="BD410" s="6">
        <v>16.891891891891891</v>
      </c>
      <c r="BE410" s="6">
        <v>0</v>
      </c>
      <c r="BF410" s="6">
        <v>0</v>
      </c>
      <c r="BG410" s="6">
        <v>22</v>
      </c>
      <c r="BH410" s="6">
        <v>16.666666666666664</v>
      </c>
      <c r="BI410" s="6">
        <v>0</v>
      </c>
      <c r="BJ410" s="6">
        <v>0</v>
      </c>
      <c r="BK410" s="6">
        <v>114</v>
      </c>
    </row>
    <row r="411" spans="1:63" x14ac:dyDescent="0.35">
      <c r="A411" s="27">
        <v>405</v>
      </c>
      <c r="C411" s="17" t="s">
        <v>15</v>
      </c>
      <c r="D411" s="15">
        <v>4263</v>
      </c>
      <c r="E411" s="18">
        <v>94</v>
      </c>
      <c r="F411" s="18">
        <v>201</v>
      </c>
      <c r="G411" s="18">
        <v>211</v>
      </c>
      <c r="H411" s="18">
        <v>3216</v>
      </c>
      <c r="I411" s="18">
        <v>630</v>
      </c>
      <c r="J411" s="19">
        <v>47.642505277973257</v>
      </c>
      <c r="K411" s="19">
        <v>219</v>
      </c>
      <c r="L411" s="19">
        <v>13.627878033602986</v>
      </c>
      <c r="M411" s="18">
        <v>26</v>
      </c>
      <c r="N411" s="19">
        <v>27.659574468085108</v>
      </c>
      <c r="O411" s="19">
        <v>417</v>
      </c>
      <c r="P411" s="19">
        <v>86.330935251798564</v>
      </c>
      <c r="Q411" s="19">
        <v>15.697674418604651</v>
      </c>
      <c r="R411" s="18">
        <v>41</v>
      </c>
      <c r="S411" s="19">
        <v>29.496402877697843</v>
      </c>
      <c r="T411" s="18">
        <v>23</v>
      </c>
      <c r="U411" s="19">
        <v>32.857142857142854</v>
      </c>
      <c r="V411" s="18">
        <v>35</v>
      </c>
      <c r="W411" s="19">
        <v>56.451612903225815</v>
      </c>
      <c r="X411" s="19">
        <v>58</v>
      </c>
      <c r="Y411" s="19">
        <v>42.962962962962962</v>
      </c>
      <c r="Z411" s="19">
        <v>26.271777003484321</v>
      </c>
      <c r="AA411" s="19">
        <v>13.658536585365855</v>
      </c>
      <c r="AB411" s="18">
        <v>173</v>
      </c>
      <c r="AC411" s="19">
        <v>10.901071203528669</v>
      </c>
      <c r="AD411" s="19">
        <v>58.787507654623397</v>
      </c>
      <c r="AE411" s="19">
        <v>25.098039215686274</v>
      </c>
      <c r="AF411" s="19">
        <v>38.265306122448976</v>
      </c>
      <c r="AG411" s="19">
        <v>43.031358885017426</v>
      </c>
      <c r="AH411" s="19">
        <v>53.823529411764703</v>
      </c>
      <c r="AI411" s="19">
        <v>21.323529411764707</v>
      </c>
      <c r="AJ411" s="3">
        <v>310.02747252747253</v>
      </c>
      <c r="AK411" s="6">
        <v>0</v>
      </c>
      <c r="AL411" s="6">
        <v>1062</v>
      </c>
      <c r="AM411" s="6">
        <v>0</v>
      </c>
      <c r="AN411" s="6">
        <v>2972</v>
      </c>
      <c r="AO411" s="6">
        <v>0</v>
      </c>
      <c r="AP411" s="6">
        <v>9</v>
      </c>
      <c r="AQ411" s="6">
        <v>119</v>
      </c>
      <c r="AR411" s="6">
        <v>352</v>
      </c>
      <c r="AS411" s="6">
        <v>8.2570959418250052</v>
      </c>
      <c r="AT411" s="119">
        <v>0</v>
      </c>
      <c r="AU411" s="119">
        <v>0</v>
      </c>
      <c r="AV411" s="119">
        <v>0</v>
      </c>
      <c r="AW411" s="119">
        <v>0</v>
      </c>
      <c r="AX411" s="119">
        <v>0</v>
      </c>
      <c r="AY411" s="6">
        <v>29.692011549566892</v>
      </c>
      <c r="AZ411" s="6">
        <v>53</v>
      </c>
      <c r="BA411" s="6">
        <v>3.6202185792349724</v>
      </c>
      <c r="BB411" s="6">
        <v>64</v>
      </c>
      <c r="BC411" s="6">
        <v>983</v>
      </c>
      <c r="BD411" s="6">
        <v>23.21681624940954</v>
      </c>
      <c r="BE411" s="6">
        <v>25</v>
      </c>
      <c r="BF411" s="6">
        <v>12.01923076923077</v>
      </c>
      <c r="BG411" s="6">
        <v>708</v>
      </c>
      <c r="BH411" s="6">
        <v>20.738137082601053</v>
      </c>
      <c r="BI411" s="6">
        <v>239</v>
      </c>
      <c r="BJ411" s="6">
        <v>37.996820349761528</v>
      </c>
      <c r="BK411" s="6">
        <v>3216</v>
      </c>
    </row>
    <row r="412" spans="1:63" x14ac:dyDescent="0.35">
      <c r="A412" s="27">
        <v>406</v>
      </c>
      <c r="C412" s="17" t="s">
        <v>134</v>
      </c>
      <c r="D412" s="15">
        <v>614</v>
      </c>
      <c r="E412" s="18">
        <v>15</v>
      </c>
      <c r="F412" s="18">
        <v>48</v>
      </c>
      <c r="G412" s="18">
        <v>55</v>
      </c>
      <c r="H412" s="18">
        <v>421</v>
      </c>
      <c r="I412" s="18">
        <v>85</v>
      </c>
      <c r="J412" s="19">
        <v>55.700325732899024</v>
      </c>
      <c r="K412" s="19">
        <v>16</v>
      </c>
      <c r="L412" s="19">
        <v>5.5363321799307963</v>
      </c>
      <c r="M412" s="18">
        <v>0</v>
      </c>
      <c r="N412" s="19">
        <v>0</v>
      </c>
      <c r="O412" s="19">
        <v>21</v>
      </c>
      <c r="P412" s="19">
        <v>100</v>
      </c>
      <c r="Q412" s="19">
        <v>12.600297176820208</v>
      </c>
      <c r="R412" s="18">
        <v>0</v>
      </c>
      <c r="S412" s="19">
        <v>0</v>
      </c>
      <c r="T412" s="18">
        <v>0</v>
      </c>
      <c r="U412" s="19">
        <v>0</v>
      </c>
      <c r="V412" s="18">
        <v>0</v>
      </c>
      <c r="W412" s="19">
        <v>0</v>
      </c>
      <c r="X412" s="19">
        <v>0</v>
      </c>
      <c r="Y412" s="19">
        <v>0</v>
      </c>
      <c r="Z412" s="19">
        <v>33.684210526315788</v>
      </c>
      <c r="AA412" s="19">
        <v>25.263157894736842</v>
      </c>
      <c r="AB412" s="18">
        <v>18</v>
      </c>
      <c r="AC412" s="19">
        <v>8.4507042253521121</v>
      </c>
      <c r="AD412" s="19">
        <v>71.428571428571431</v>
      </c>
      <c r="AE412" s="19">
        <v>57.74647887323944</v>
      </c>
      <c r="AF412" s="19">
        <v>56.25</v>
      </c>
      <c r="AG412" s="19">
        <v>64.102564102564102</v>
      </c>
      <c r="AH412" s="19">
        <v>49.214659685863879</v>
      </c>
      <c r="AI412" s="19">
        <v>21.98952879581152</v>
      </c>
      <c r="AJ412" s="3">
        <v>736.63793103448279</v>
      </c>
      <c r="AK412" s="6">
        <v>126</v>
      </c>
      <c r="AL412" s="6">
        <v>179</v>
      </c>
      <c r="AM412" s="6">
        <v>31</v>
      </c>
      <c r="AN412" s="6">
        <v>130</v>
      </c>
      <c r="AO412" s="6">
        <v>0</v>
      </c>
      <c r="AP412" s="6">
        <v>16</v>
      </c>
      <c r="AQ412" s="6">
        <v>106</v>
      </c>
      <c r="AR412" s="6">
        <v>91</v>
      </c>
      <c r="AS412" s="6">
        <v>14.82084690553746</v>
      </c>
      <c r="AT412" s="119">
        <v>0</v>
      </c>
      <c r="AU412" s="119">
        <v>0</v>
      </c>
      <c r="AV412" s="119">
        <v>0</v>
      </c>
      <c r="AW412" s="119">
        <v>0</v>
      </c>
      <c r="AX412" s="119">
        <v>0</v>
      </c>
      <c r="AY412" s="6">
        <v>9.1127098321342928</v>
      </c>
      <c r="AZ412" s="6">
        <v>0</v>
      </c>
      <c r="BA412" s="6">
        <v>0</v>
      </c>
      <c r="BB412" s="6">
        <v>13</v>
      </c>
      <c r="BC412" s="6">
        <v>32</v>
      </c>
      <c r="BD412" s="6">
        <v>5.2545155993431854</v>
      </c>
      <c r="BE412" s="6">
        <v>4</v>
      </c>
      <c r="BF412" s="6">
        <v>7.0175438596491224</v>
      </c>
      <c r="BG412" s="6">
        <v>19</v>
      </c>
      <c r="BH412" s="6">
        <v>4.0339702760084926</v>
      </c>
      <c r="BI412" s="6">
        <v>9</v>
      </c>
      <c r="BJ412" s="6">
        <v>10.465116279069768</v>
      </c>
      <c r="BK412" s="6">
        <v>421</v>
      </c>
    </row>
    <row r="413" spans="1:63" x14ac:dyDescent="0.35">
      <c r="A413" s="27">
        <v>407</v>
      </c>
      <c r="C413" s="17" t="s">
        <v>20</v>
      </c>
      <c r="D413" s="15">
        <v>248</v>
      </c>
      <c r="E413" s="18">
        <v>7</v>
      </c>
      <c r="F413" s="18">
        <v>6</v>
      </c>
      <c r="G413" s="18">
        <v>11</v>
      </c>
      <c r="H413" s="18">
        <v>181</v>
      </c>
      <c r="I413" s="18">
        <v>42</v>
      </c>
      <c r="J413" s="19">
        <v>46.774193548387096</v>
      </c>
      <c r="K413" s="19">
        <v>8</v>
      </c>
      <c r="L413" s="19">
        <v>7.5471698113207548</v>
      </c>
      <c r="M413" s="18">
        <v>0</v>
      </c>
      <c r="N413" s="19">
        <v>0</v>
      </c>
      <c r="O413" s="19">
        <v>4</v>
      </c>
      <c r="P413" s="19">
        <v>100</v>
      </c>
      <c r="Q413" s="19">
        <v>10.4</v>
      </c>
      <c r="R413" s="18">
        <v>0</v>
      </c>
      <c r="S413" s="19">
        <v>0</v>
      </c>
      <c r="T413" s="18">
        <v>3</v>
      </c>
      <c r="U413" s="19">
        <v>13.043478260869565</v>
      </c>
      <c r="V413" s="18">
        <v>0</v>
      </c>
      <c r="W413" s="19">
        <v>0</v>
      </c>
      <c r="X413" s="18">
        <v>3</v>
      </c>
      <c r="Y413" s="19">
        <v>8.8235294117647065</v>
      </c>
      <c r="Z413" s="19">
        <v>25.095057034220531</v>
      </c>
      <c r="AA413" s="19">
        <v>57.414448669201526</v>
      </c>
      <c r="AB413" s="18">
        <v>19</v>
      </c>
      <c r="AC413" s="19">
        <v>5.1912568306010929</v>
      </c>
      <c r="AD413" s="19">
        <v>80.110497237569049</v>
      </c>
      <c r="AE413" s="19">
        <v>69.834710743801651</v>
      </c>
      <c r="AF413" s="19">
        <v>76.470588235294116</v>
      </c>
      <c r="AG413" s="19">
        <v>75.920679886685548</v>
      </c>
      <c r="AH413" s="19">
        <v>25.222551928783382</v>
      </c>
      <c r="AI413" s="19">
        <v>48.664688427299701</v>
      </c>
      <c r="AJ413" s="3">
        <v>700.67567567567562</v>
      </c>
      <c r="AK413" s="6">
        <v>0</v>
      </c>
      <c r="AL413" s="6">
        <v>165</v>
      </c>
      <c r="AM413" s="6">
        <v>54</v>
      </c>
      <c r="AN413" s="6">
        <v>7</v>
      </c>
      <c r="AO413" s="6">
        <v>0</v>
      </c>
      <c r="AP413" s="6">
        <v>0</v>
      </c>
      <c r="AQ413" s="6">
        <v>20</v>
      </c>
      <c r="AR413" s="6">
        <v>12</v>
      </c>
      <c r="AS413" s="6">
        <v>4.838709677419355</v>
      </c>
      <c r="AT413" s="119">
        <v>0</v>
      </c>
      <c r="AU413" s="119">
        <v>0</v>
      </c>
      <c r="AV413" s="119">
        <v>0</v>
      </c>
      <c r="AW413" s="119">
        <v>0</v>
      </c>
      <c r="AX413" s="119">
        <v>0</v>
      </c>
      <c r="AY413" s="6">
        <v>24.422442244224424</v>
      </c>
      <c r="AZ413" s="6">
        <v>0</v>
      </c>
      <c r="BA413" s="6">
        <v>0</v>
      </c>
      <c r="BB413" s="6">
        <v>5</v>
      </c>
      <c r="BC413" s="6">
        <v>3</v>
      </c>
      <c r="BD413" s="6">
        <v>1.1904761904761905</v>
      </c>
      <c r="BE413" s="6">
        <v>0</v>
      </c>
      <c r="BF413" s="6">
        <v>0</v>
      </c>
      <c r="BG413" s="6">
        <v>0</v>
      </c>
      <c r="BH413" s="6">
        <v>0</v>
      </c>
      <c r="BI413" s="6">
        <v>3</v>
      </c>
      <c r="BJ413" s="6">
        <v>6.1224489795918364</v>
      </c>
      <c r="BK413" s="6">
        <v>181</v>
      </c>
    </row>
    <row r="414" spans="1:63" x14ac:dyDescent="0.35">
      <c r="A414" s="27">
        <v>408</v>
      </c>
      <c r="C414" s="17" t="s">
        <v>29</v>
      </c>
      <c r="D414" s="15">
        <v>426</v>
      </c>
      <c r="E414" s="18">
        <v>0</v>
      </c>
      <c r="F414" s="18">
        <v>4</v>
      </c>
      <c r="G414" s="18">
        <v>7</v>
      </c>
      <c r="H414" s="18">
        <v>298</v>
      </c>
      <c r="I414" s="18">
        <v>116</v>
      </c>
      <c r="J414" s="19">
        <v>49.061032863849761</v>
      </c>
      <c r="K414" s="19">
        <v>3</v>
      </c>
      <c r="L414" s="19">
        <v>3.125</v>
      </c>
      <c r="M414" s="18">
        <v>0</v>
      </c>
      <c r="N414" s="19">
        <v>0</v>
      </c>
      <c r="O414" s="19">
        <v>29</v>
      </c>
      <c r="P414" s="19">
        <v>65.517241379310349</v>
      </c>
      <c r="Q414" s="19">
        <v>10.434782608695652</v>
      </c>
      <c r="R414" s="18">
        <v>0</v>
      </c>
      <c r="S414" s="19">
        <v>0</v>
      </c>
      <c r="T414" s="18">
        <v>0</v>
      </c>
      <c r="U414" s="19">
        <v>0</v>
      </c>
      <c r="V414" s="18">
        <v>0</v>
      </c>
      <c r="W414" s="19">
        <v>0</v>
      </c>
      <c r="X414" s="18">
        <v>0</v>
      </c>
      <c r="Y414" s="19">
        <v>0</v>
      </c>
      <c r="Z414" s="19">
        <v>41.836734693877553</v>
      </c>
      <c r="AA414" s="19">
        <v>37.755102040816325</v>
      </c>
      <c r="AB414" s="18">
        <v>8</v>
      </c>
      <c r="AC414" s="19">
        <v>4.7904191616766472</v>
      </c>
      <c r="AD414" s="19">
        <v>90.425531914893625</v>
      </c>
      <c r="AE414" s="19">
        <v>76.08695652173914</v>
      </c>
      <c r="AF414" s="19">
        <v>100</v>
      </c>
      <c r="AG414" s="19">
        <v>81.818181818181827</v>
      </c>
      <c r="AH414" s="19">
        <v>23.648648648648649</v>
      </c>
      <c r="AI414" s="19">
        <v>35.135135135135137</v>
      </c>
      <c r="AJ414" s="3">
        <v>455.76923076923077</v>
      </c>
      <c r="AK414" s="6">
        <v>0</v>
      </c>
      <c r="AL414" s="6">
        <v>356</v>
      </c>
      <c r="AM414" s="6">
        <v>0</v>
      </c>
      <c r="AN414" s="6">
        <v>36</v>
      </c>
      <c r="AO414" s="6">
        <v>0</v>
      </c>
      <c r="AP414" s="6">
        <v>0</v>
      </c>
      <c r="AQ414" s="6">
        <v>20</v>
      </c>
      <c r="AR414" s="6">
        <v>20</v>
      </c>
      <c r="AS414" s="6">
        <v>4.6948356807511731</v>
      </c>
      <c r="AT414" s="119">
        <v>0</v>
      </c>
      <c r="AU414" s="119">
        <v>0</v>
      </c>
      <c r="AV414" s="119">
        <v>0</v>
      </c>
      <c r="AW414" s="119">
        <v>0</v>
      </c>
      <c r="AX414" s="119">
        <v>0</v>
      </c>
      <c r="AY414" s="6">
        <v>17.551020408163264</v>
      </c>
      <c r="AZ414" s="6">
        <v>0</v>
      </c>
      <c r="BA414" s="6">
        <v>0</v>
      </c>
      <c r="BB414" s="6">
        <v>19</v>
      </c>
      <c r="BC414" s="6">
        <v>63</v>
      </c>
      <c r="BD414" s="6">
        <v>14.858490566037736</v>
      </c>
      <c r="BE414" s="6">
        <v>0</v>
      </c>
      <c r="BF414" s="6">
        <v>0</v>
      </c>
      <c r="BG414" s="6">
        <v>19</v>
      </c>
      <c r="BH414" s="6">
        <v>6.462585034013606</v>
      </c>
      <c r="BI414" s="6">
        <v>41</v>
      </c>
      <c r="BJ414" s="6">
        <v>35.042735042735039</v>
      </c>
      <c r="BK414" s="6">
        <v>298</v>
      </c>
    </row>
    <row r="415" spans="1:63" x14ac:dyDescent="0.35">
      <c r="A415" s="27">
        <v>409</v>
      </c>
      <c r="C415" s="17" t="s">
        <v>24</v>
      </c>
      <c r="D415" s="15">
        <v>3886</v>
      </c>
      <c r="E415" s="18">
        <v>120</v>
      </c>
      <c r="F415" s="18">
        <v>509</v>
      </c>
      <c r="G415" s="18">
        <v>479</v>
      </c>
      <c r="H415" s="18">
        <v>2838</v>
      </c>
      <c r="I415" s="18">
        <v>56</v>
      </c>
      <c r="J415" s="19">
        <v>39.706639217704584</v>
      </c>
      <c r="K415" s="19">
        <v>58</v>
      </c>
      <c r="L415" s="19">
        <v>2.2290545734050733</v>
      </c>
      <c r="M415" s="18">
        <v>24</v>
      </c>
      <c r="N415" s="19">
        <v>17.910447761194028</v>
      </c>
      <c r="O415" s="19">
        <v>55</v>
      </c>
      <c r="P415" s="19">
        <v>80</v>
      </c>
      <c r="Q415" s="19">
        <v>10.132890365448505</v>
      </c>
      <c r="R415" s="18">
        <v>13</v>
      </c>
      <c r="S415" s="19">
        <v>4.0752351097178678</v>
      </c>
      <c r="T415" s="18">
        <v>8</v>
      </c>
      <c r="U415" s="19">
        <v>3.2653061224489797</v>
      </c>
      <c r="V415" s="18">
        <v>17</v>
      </c>
      <c r="W415" s="19">
        <v>26.984126984126984</v>
      </c>
      <c r="X415" s="18">
        <v>25</v>
      </c>
      <c r="Y415" s="19">
        <v>8.1168831168831161</v>
      </c>
      <c r="Z415" s="19">
        <v>16.282107096212449</v>
      </c>
      <c r="AA415" s="19">
        <v>71.179799738789725</v>
      </c>
      <c r="AB415" s="18">
        <v>294</v>
      </c>
      <c r="AC415" s="19">
        <v>12.49468763280918</v>
      </c>
      <c r="AD415" s="19">
        <v>83.343143025309004</v>
      </c>
      <c r="AE415" s="19">
        <v>38.468468468468473</v>
      </c>
      <c r="AF415" s="19">
        <v>56.352765321375188</v>
      </c>
      <c r="AG415" s="19">
        <v>68.934348239771651</v>
      </c>
      <c r="AH415" s="19">
        <v>31.631135349529004</v>
      </c>
      <c r="AI415" s="19">
        <v>36.936043629152202</v>
      </c>
      <c r="AJ415" s="3">
        <v>643.51585014409216</v>
      </c>
      <c r="AK415" s="6">
        <v>0</v>
      </c>
      <c r="AL415" s="6">
        <v>38</v>
      </c>
      <c r="AM415" s="6">
        <v>8</v>
      </c>
      <c r="AN415" s="6">
        <v>3767</v>
      </c>
      <c r="AO415" s="6">
        <v>0</v>
      </c>
      <c r="AP415" s="6">
        <v>0</v>
      </c>
      <c r="AQ415" s="6">
        <v>31</v>
      </c>
      <c r="AR415" s="6">
        <v>1103</v>
      </c>
      <c r="AS415" s="6">
        <v>28.38394235717962</v>
      </c>
      <c r="AT415" s="119">
        <v>0</v>
      </c>
      <c r="AU415" s="119">
        <v>0</v>
      </c>
      <c r="AV415" s="119">
        <v>0</v>
      </c>
      <c r="AW415" s="119">
        <v>0</v>
      </c>
      <c r="AX415" s="119">
        <v>0</v>
      </c>
      <c r="AY415" s="6">
        <v>46.129541864139021</v>
      </c>
      <c r="AZ415" s="6">
        <v>12</v>
      </c>
      <c r="BA415" s="6">
        <v>0.51150895140664965</v>
      </c>
      <c r="BB415" s="6">
        <v>0</v>
      </c>
      <c r="BC415" s="6">
        <v>162</v>
      </c>
      <c r="BD415" s="6">
        <v>4.1979787509717541</v>
      </c>
      <c r="BE415" s="6">
        <v>14</v>
      </c>
      <c r="BF415" s="6">
        <v>2.9411764705882351</v>
      </c>
      <c r="BG415" s="6">
        <v>126</v>
      </c>
      <c r="BH415" s="6">
        <v>3.8181818181818183</v>
      </c>
      <c r="BI415" s="6">
        <v>20</v>
      </c>
      <c r="BJ415" s="6">
        <v>33.333333333333329</v>
      </c>
      <c r="BK415" s="6">
        <v>2838</v>
      </c>
    </row>
    <row r="416" spans="1:63" x14ac:dyDescent="0.35">
      <c r="A416" s="27">
        <v>410</v>
      </c>
      <c r="C416" s="17" t="s">
        <v>21</v>
      </c>
      <c r="D416" s="15">
        <v>3424</v>
      </c>
      <c r="E416" s="18">
        <v>35</v>
      </c>
      <c r="F416" s="18">
        <v>162</v>
      </c>
      <c r="G416" s="18">
        <v>318</v>
      </c>
      <c r="H416" s="18">
        <v>2548</v>
      </c>
      <c r="I416" s="18">
        <v>394</v>
      </c>
      <c r="J416" s="19">
        <v>59.871495327102807</v>
      </c>
      <c r="K416" s="19">
        <v>74</v>
      </c>
      <c r="L416" s="19">
        <v>4.9136786188579018</v>
      </c>
      <c r="M416" s="18">
        <v>4</v>
      </c>
      <c r="N416" s="19">
        <v>2.6315789473684208</v>
      </c>
      <c r="O416" s="19">
        <v>172</v>
      </c>
      <c r="P416" s="19">
        <v>90.697674418604649</v>
      </c>
      <c r="Q416" s="19">
        <v>4.8021108179419532</v>
      </c>
      <c r="R416" s="18">
        <v>9</v>
      </c>
      <c r="S416" s="19">
        <v>5.0561797752808983</v>
      </c>
      <c r="T416" s="18">
        <v>6</v>
      </c>
      <c r="U416" s="19">
        <v>6.8181818181818175</v>
      </c>
      <c r="V416" s="18">
        <v>7</v>
      </c>
      <c r="W416" s="19">
        <v>7.9545454545454541</v>
      </c>
      <c r="X416" s="18">
        <v>13</v>
      </c>
      <c r="Y416" s="19">
        <v>7.5144508670520231</v>
      </c>
      <c r="Z416" s="19">
        <v>23.75</v>
      </c>
      <c r="AA416" s="19">
        <v>58.529411764705884</v>
      </c>
      <c r="AB416" s="18">
        <v>91</v>
      </c>
      <c r="AC416" s="19">
        <v>3.8526672311600341</v>
      </c>
      <c r="AD416" s="19">
        <v>88.729508196721312</v>
      </c>
      <c r="AE416" s="19">
        <v>79.174725983236627</v>
      </c>
      <c r="AF416" s="19">
        <v>78.67036011080333</v>
      </c>
      <c r="AG416" s="19">
        <v>83.759888320148917</v>
      </c>
      <c r="AH416" s="19">
        <v>34.646374216651743</v>
      </c>
      <c r="AI416" s="19">
        <v>32.318710832587286</v>
      </c>
      <c r="AJ416" s="3">
        <v>710.66666666666663</v>
      </c>
      <c r="AK416" s="6">
        <v>8</v>
      </c>
      <c r="AL416" s="6">
        <v>3213</v>
      </c>
      <c r="AM416" s="6">
        <v>0</v>
      </c>
      <c r="AN416" s="6">
        <v>30</v>
      </c>
      <c r="AO416" s="6">
        <v>0</v>
      </c>
      <c r="AP416" s="6">
        <v>6</v>
      </c>
      <c r="AQ416" s="6">
        <v>103</v>
      </c>
      <c r="AR416" s="6">
        <v>494</v>
      </c>
      <c r="AS416" s="6">
        <v>14.427570093457945</v>
      </c>
      <c r="AT416" s="119">
        <v>0</v>
      </c>
      <c r="AU416" s="119">
        <v>0</v>
      </c>
      <c r="AV416" s="119">
        <v>0</v>
      </c>
      <c r="AW416" s="119">
        <v>0</v>
      </c>
      <c r="AX416" s="119">
        <v>0</v>
      </c>
      <c r="AY416" s="6">
        <v>21.002669830910708</v>
      </c>
      <c r="AZ416" s="6">
        <v>5</v>
      </c>
      <c r="BA416" s="6">
        <v>0.35945363048166784</v>
      </c>
      <c r="BB416" s="6">
        <v>38</v>
      </c>
      <c r="BC416" s="6">
        <v>67</v>
      </c>
      <c r="BD416" s="6">
        <v>1.9671168526130358</v>
      </c>
      <c r="BE416" s="6">
        <v>0</v>
      </c>
      <c r="BF416" s="6">
        <v>0</v>
      </c>
      <c r="BG416" s="6">
        <v>32</v>
      </c>
      <c r="BH416" s="6">
        <v>1.1212333566923616</v>
      </c>
      <c r="BI416" s="6">
        <v>34</v>
      </c>
      <c r="BJ416" s="6">
        <v>8.695652173913043</v>
      </c>
      <c r="BK416" s="6">
        <v>2548</v>
      </c>
    </row>
    <row r="417" spans="1:63" x14ac:dyDescent="0.35">
      <c r="A417" s="27">
        <v>411</v>
      </c>
      <c r="C417" s="17" t="s">
        <v>9</v>
      </c>
      <c r="D417" s="15">
        <v>327</v>
      </c>
      <c r="E417" s="18">
        <v>0</v>
      </c>
      <c r="F417" s="18">
        <v>0</v>
      </c>
      <c r="G417" s="18">
        <v>0</v>
      </c>
      <c r="H417" s="18">
        <v>178</v>
      </c>
      <c r="I417" s="18">
        <v>150</v>
      </c>
      <c r="J417" s="19">
        <v>57.49235474006116</v>
      </c>
      <c r="K417" s="19">
        <v>12</v>
      </c>
      <c r="L417" s="19">
        <v>20</v>
      </c>
      <c r="M417" s="18">
        <v>0</v>
      </c>
      <c r="N417" s="19">
        <v>0</v>
      </c>
      <c r="O417" s="19">
        <v>24</v>
      </c>
      <c r="P417" s="19">
        <v>87.5</v>
      </c>
      <c r="Q417" s="19">
        <v>10.275380189066997</v>
      </c>
      <c r="R417" s="18">
        <v>0</v>
      </c>
      <c r="S417" s="19">
        <v>0</v>
      </c>
      <c r="T417" s="18">
        <v>0</v>
      </c>
      <c r="U417" s="19">
        <v>0</v>
      </c>
      <c r="V417" s="18">
        <v>0</v>
      </c>
      <c r="W417" s="19">
        <v>0</v>
      </c>
      <c r="X417" s="18">
        <v>0</v>
      </c>
      <c r="Y417" s="19">
        <v>0</v>
      </c>
      <c r="Z417" s="19">
        <v>38.235294117647058</v>
      </c>
      <c r="AA417" s="19">
        <v>38.235294117647058</v>
      </c>
      <c r="AB417" s="18">
        <v>3</v>
      </c>
      <c r="AC417" s="19">
        <v>2.2900763358778624</v>
      </c>
      <c r="AD417" s="19">
        <v>84.615384615384613</v>
      </c>
      <c r="AE417" s="19">
        <v>62.931034482758619</v>
      </c>
      <c r="AF417" s="19">
        <v>0</v>
      </c>
      <c r="AG417" s="19">
        <v>71.978021978021971</v>
      </c>
      <c r="AH417" s="19">
        <v>38.4</v>
      </c>
      <c r="AI417" s="19">
        <v>32</v>
      </c>
      <c r="AJ417" s="3">
        <v>430</v>
      </c>
      <c r="AK417" s="6">
        <v>0</v>
      </c>
      <c r="AL417" s="6">
        <v>283</v>
      </c>
      <c r="AM417" s="6">
        <v>0</v>
      </c>
      <c r="AN417" s="6">
        <v>0</v>
      </c>
      <c r="AO417" s="6">
        <v>0</v>
      </c>
      <c r="AP417" s="6">
        <v>0</v>
      </c>
      <c r="AQ417" s="6">
        <v>35</v>
      </c>
      <c r="AR417" s="6">
        <v>0</v>
      </c>
      <c r="AS417" s="6">
        <v>0</v>
      </c>
      <c r="AT417" s="119">
        <v>0</v>
      </c>
      <c r="AU417" s="119">
        <v>0</v>
      </c>
      <c r="AV417" s="119">
        <v>0</v>
      </c>
      <c r="AW417" s="119">
        <v>0</v>
      </c>
      <c r="AX417" s="119">
        <v>0</v>
      </c>
      <c r="AY417" s="6">
        <v>11.635220125786164</v>
      </c>
      <c r="AZ417" s="6">
        <v>0</v>
      </c>
      <c r="BA417" s="6">
        <v>0</v>
      </c>
      <c r="BB417" s="6">
        <v>36</v>
      </c>
      <c r="BC417" s="6">
        <v>32</v>
      </c>
      <c r="BD417" s="6">
        <v>9.7264437689969601</v>
      </c>
      <c r="BE417" s="6">
        <v>0</v>
      </c>
      <c r="BF417" s="6">
        <v>0</v>
      </c>
      <c r="BG417" s="6">
        <v>9</v>
      </c>
      <c r="BH417" s="6">
        <v>5.027932960893855</v>
      </c>
      <c r="BI417" s="6">
        <v>24</v>
      </c>
      <c r="BJ417" s="6">
        <v>16.326530612244898</v>
      </c>
      <c r="BK417" s="6">
        <v>178</v>
      </c>
    </row>
    <row r="418" spans="1:63" x14ac:dyDescent="0.35">
      <c r="A418" s="27">
        <v>412</v>
      </c>
      <c r="C418" s="17" t="s">
        <v>3</v>
      </c>
      <c r="D418" s="15">
        <v>1177</v>
      </c>
      <c r="E418" s="18">
        <v>6</v>
      </c>
      <c r="F418" s="18">
        <v>80</v>
      </c>
      <c r="G418" s="18">
        <v>129</v>
      </c>
      <c r="H418" s="18">
        <v>835</v>
      </c>
      <c r="I418" s="18">
        <v>129</v>
      </c>
      <c r="J418" s="19">
        <v>51.571792693288018</v>
      </c>
      <c r="K418" s="19">
        <v>5</v>
      </c>
      <c r="L418" s="19">
        <v>1.392757660167131</v>
      </c>
      <c r="M418" s="18">
        <v>7</v>
      </c>
      <c r="N418" s="19">
        <v>10.144927536231885</v>
      </c>
      <c r="O418" s="19">
        <v>63</v>
      </c>
      <c r="P418" s="19">
        <v>87.301587301587304</v>
      </c>
      <c r="Q418" s="19">
        <v>20.108695652173914</v>
      </c>
      <c r="R418" s="18">
        <v>5</v>
      </c>
      <c r="S418" s="19">
        <v>8.6206896551724146</v>
      </c>
      <c r="T418" s="18">
        <v>10</v>
      </c>
      <c r="U418" s="19">
        <v>31.25</v>
      </c>
      <c r="V418" s="18">
        <v>7</v>
      </c>
      <c r="W418" s="19">
        <v>21.875</v>
      </c>
      <c r="X418" s="18">
        <v>17</v>
      </c>
      <c r="Y418" s="19">
        <v>26.5625</v>
      </c>
      <c r="Z418" s="19">
        <v>31.0126582278481</v>
      </c>
      <c r="AA418" s="19">
        <v>5.0632911392405067</v>
      </c>
      <c r="AB418" s="18">
        <v>54</v>
      </c>
      <c r="AC418" s="19">
        <v>8.2317073170731714</v>
      </c>
      <c r="AD418" s="19">
        <v>77.581863979848862</v>
      </c>
      <c r="AE418" s="19">
        <v>53.460620525059667</v>
      </c>
      <c r="AF418" s="19">
        <v>66.666666666666657</v>
      </c>
      <c r="AG418" s="19">
        <v>65.796703296703299</v>
      </c>
      <c r="AH418" s="19">
        <v>68.041237113402062</v>
      </c>
      <c r="AI418" s="19">
        <v>8.7628865979381434</v>
      </c>
      <c r="AJ418" s="3">
        <v>562.56684491978615</v>
      </c>
      <c r="AK418" s="6">
        <v>0</v>
      </c>
      <c r="AL418" s="6">
        <v>1072</v>
      </c>
      <c r="AM418" s="6">
        <v>0</v>
      </c>
      <c r="AN418" s="6">
        <v>5</v>
      </c>
      <c r="AO418" s="6">
        <v>0</v>
      </c>
      <c r="AP418" s="6">
        <v>0</v>
      </c>
      <c r="AQ418" s="6">
        <v>58</v>
      </c>
      <c r="AR418" s="6">
        <v>150</v>
      </c>
      <c r="AS418" s="6">
        <v>12.74426508071368</v>
      </c>
      <c r="AT418" s="119">
        <v>0</v>
      </c>
      <c r="AU418" s="119">
        <v>0</v>
      </c>
      <c r="AV418" s="119">
        <v>0</v>
      </c>
      <c r="AW418" s="119">
        <v>0</v>
      </c>
      <c r="AX418" s="119">
        <v>0</v>
      </c>
      <c r="AY418" s="6">
        <v>64.81481481481481</v>
      </c>
      <c r="AZ418" s="6">
        <v>8</v>
      </c>
      <c r="BA418" s="6">
        <v>2.4767801857585141</v>
      </c>
      <c r="BB418" s="6">
        <v>3</v>
      </c>
      <c r="BC418" s="6">
        <v>140</v>
      </c>
      <c r="BD418" s="6">
        <v>11.986301369863012</v>
      </c>
      <c r="BE418" s="6">
        <v>4</v>
      </c>
      <c r="BF418" s="6">
        <v>3.0769230769230771</v>
      </c>
      <c r="BG418" s="6">
        <v>98</v>
      </c>
      <c r="BH418" s="6">
        <v>10.294117647058822</v>
      </c>
      <c r="BI418" s="6">
        <v>31</v>
      </c>
      <c r="BJ418" s="6">
        <v>24.031007751937985</v>
      </c>
      <c r="BK418" s="6">
        <v>835</v>
      </c>
    </row>
    <row r="419" spans="1:63" x14ac:dyDescent="0.35">
      <c r="A419" s="27">
        <v>413</v>
      </c>
      <c r="C419" s="17" t="s">
        <v>275</v>
      </c>
      <c r="D419" s="15">
        <v>456</v>
      </c>
      <c r="E419" s="18">
        <v>12</v>
      </c>
      <c r="F419" s="18">
        <v>50</v>
      </c>
      <c r="G419" s="18">
        <v>69</v>
      </c>
      <c r="H419" s="18">
        <v>299</v>
      </c>
      <c r="I419" s="18">
        <v>38</v>
      </c>
      <c r="J419" s="19">
        <v>54.824561403508774</v>
      </c>
      <c r="K419" s="19">
        <v>9</v>
      </c>
      <c r="L419" s="19">
        <v>5.3571428571428568</v>
      </c>
      <c r="M419" s="18">
        <v>0</v>
      </c>
      <c r="N419" s="19">
        <v>0</v>
      </c>
      <c r="O419" s="19">
        <v>9</v>
      </c>
      <c r="P419" s="19">
        <v>100</v>
      </c>
      <c r="Q419" s="19">
        <v>9.7938144329896915</v>
      </c>
      <c r="R419" s="18">
        <v>0</v>
      </c>
      <c r="S419" s="19">
        <v>0</v>
      </c>
      <c r="T419" s="18">
        <v>3</v>
      </c>
      <c r="U419" s="19">
        <v>11.111111111111111</v>
      </c>
      <c r="V419" s="18">
        <v>0</v>
      </c>
      <c r="W419" s="19">
        <v>0</v>
      </c>
      <c r="X419" s="18">
        <v>3</v>
      </c>
      <c r="Y419" s="19">
        <v>8.5714285714285712</v>
      </c>
      <c r="Z419" s="19">
        <v>26.056338028169012</v>
      </c>
      <c r="AA419" s="19">
        <v>63.380281690140848</v>
      </c>
      <c r="AB419" s="18">
        <v>21</v>
      </c>
      <c r="AC419" s="19">
        <v>7.608695652173914</v>
      </c>
      <c r="AD419" s="19">
        <v>88.721804511278194</v>
      </c>
      <c r="AE419" s="19">
        <v>66.265060240963862</v>
      </c>
      <c r="AF419" s="19">
        <v>57.142857142857139</v>
      </c>
      <c r="AG419" s="19">
        <v>75.912408759124077</v>
      </c>
      <c r="AH419" s="19">
        <v>20.233463035019454</v>
      </c>
      <c r="AI419" s="19">
        <v>46.303501945525291</v>
      </c>
      <c r="AJ419" s="3">
        <v>740.78947368421052</v>
      </c>
      <c r="AK419" s="6">
        <v>30</v>
      </c>
      <c r="AL419" s="6">
        <v>108</v>
      </c>
      <c r="AM419" s="6">
        <v>29</v>
      </c>
      <c r="AN419" s="6">
        <v>212</v>
      </c>
      <c r="AO419" s="6">
        <v>0</v>
      </c>
      <c r="AP419" s="6">
        <v>7</v>
      </c>
      <c r="AQ419" s="6">
        <v>60</v>
      </c>
      <c r="AR419" s="6">
        <v>48</v>
      </c>
      <c r="AS419" s="6">
        <v>10.526315789473683</v>
      </c>
      <c r="AT419" s="119">
        <v>0</v>
      </c>
      <c r="AU419" s="119">
        <v>0</v>
      </c>
      <c r="AV419" s="119">
        <v>0</v>
      </c>
      <c r="AW419" s="119">
        <v>0</v>
      </c>
      <c r="AX419" s="119">
        <v>0</v>
      </c>
      <c r="AY419" s="6">
        <v>18.888888888888889</v>
      </c>
      <c r="AZ419" s="6">
        <v>4</v>
      </c>
      <c r="BA419" s="6">
        <v>2.7777777777777777</v>
      </c>
      <c r="BB419" s="6">
        <v>6</v>
      </c>
      <c r="BC419" s="6">
        <v>0</v>
      </c>
      <c r="BD419" s="6">
        <v>0</v>
      </c>
      <c r="BE419" s="6">
        <v>0</v>
      </c>
      <c r="BF419" s="6">
        <v>0</v>
      </c>
      <c r="BG419" s="6">
        <v>0</v>
      </c>
      <c r="BH419" s="6">
        <v>0</v>
      </c>
      <c r="BI419" s="6">
        <v>0</v>
      </c>
      <c r="BJ419" s="6">
        <v>0</v>
      </c>
      <c r="BK419" s="6">
        <v>299</v>
      </c>
    </row>
    <row r="420" spans="1:63" x14ac:dyDescent="0.35">
      <c r="A420" s="27">
        <v>414</v>
      </c>
      <c r="C420" s="17" t="s">
        <v>28</v>
      </c>
      <c r="D420" s="15">
        <v>552</v>
      </c>
      <c r="E420" s="18">
        <v>6</v>
      </c>
      <c r="F420" s="18">
        <v>11</v>
      </c>
      <c r="G420" s="18">
        <v>71</v>
      </c>
      <c r="H420" s="18">
        <v>448</v>
      </c>
      <c r="I420" s="18">
        <v>22</v>
      </c>
      <c r="J420" s="19">
        <v>52.717391304347828</v>
      </c>
      <c r="K420" s="19">
        <v>45</v>
      </c>
      <c r="L420" s="19">
        <v>13.677811550151976</v>
      </c>
      <c r="M420" s="18">
        <v>9</v>
      </c>
      <c r="N420" s="19">
        <v>23.076923076923077</v>
      </c>
      <c r="O420" s="19">
        <v>78</v>
      </c>
      <c r="P420" s="19">
        <v>89.743589743589752</v>
      </c>
      <c r="Q420" s="19">
        <v>6.25</v>
      </c>
      <c r="R420" s="18">
        <v>10</v>
      </c>
      <c r="S420" s="19">
        <v>19.607843137254903</v>
      </c>
      <c r="T420" s="18">
        <v>9</v>
      </c>
      <c r="U420" s="19">
        <v>30</v>
      </c>
      <c r="V420" s="18">
        <v>5</v>
      </c>
      <c r="W420" s="19">
        <v>19.230769230769234</v>
      </c>
      <c r="X420" s="18">
        <v>14</v>
      </c>
      <c r="Y420" s="19">
        <v>26.923076923076923</v>
      </c>
      <c r="Z420" s="19">
        <v>34.027777777777779</v>
      </c>
      <c r="AA420" s="19">
        <v>22.569444444444446</v>
      </c>
      <c r="AB420" s="18">
        <v>64</v>
      </c>
      <c r="AC420" s="19">
        <v>19.219219219219219</v>
      </c>
      <c r="AD420" s="19">
        <v>74.509803921568633</v>
      </c>
      <c r="AE420" s="19">
        <v>38.135593220338983</v>
      </c>
      <c r="AF420" s="19">
        <v>35.714285714285715</v>
      </c>
      <c r="AG420" s="19">
        <v>55.932203389830505</v>
      </c>
      <c r="AH420" s="19">
        <v>34.351145038167942</v>
      </c>
      <c r="AI420" s="19">
        <v>27.480916030534353</v>
      </c>
      <c r="AJ420" s="3">
        <v>412.24489795918367</v>
      </c>
      <c r="AK420" s="6">
        <v>0</v>
      </c>
      <c r="AL420" s="6">
        <v>0</v>
      </c>
      <c r="AM420" s="6">
        <v>0</v>
      </c>
      <c r="AN420" s="6">
        <v>537</v>
      </c>
      <c r="AO420" s="6">
        <v>0</v>
      </c>
      <c r="AP420" s="6">
        <v>0</v>
      </c>
      <c r="AQ420" s="6">
        <v>0</v>
      </c>
      <c r="AR420" s="6">
        <v>33</v>
      </c>
      <c r="AS420" s="6">
        <v>5.9782608695652177</v>
      </c>
      <c r="AT420" s="119">
        <v>0</v>
      </c>
      <c r="AU420" s="119">
        <v>0</v>
      </c>
      <c r="AV420" s="119">
        <v>0</v>
      </c>
      <c r="AW420" s="119">
        <v>0</v>
      </c>
      <c r="AX420" s="119">
        <v>0</v>
      </c>
      <c r="AY420" s="6">
        <v>77.862595419847324</v>
      </c>
      <c r="AZ420" s="6">
        <v>0</v>
      </c>
      <c r="BA420" s="6">
        <v>0</v>
      </c>
      <c r="BB420" s="6">
        <v>0</v>
      </c>
      <c r="BC420" s="6">
        <v>77</v>
      </c>
      <c r="BD420" s="6">
        <v>14.180478821362799</v>
      </c>
      <c r="BE420" s="6">
        <v>0</v>
      </c>
      <c r="BF420" s="6">
        <v>0</v>
      </c>
      <c r="BG420" s="6">
        <v>65</v>
      </c>
      <c r="BH420" s="6">
        <v>12.845849802371543</v>
      </c>
      <c r="BI420" s="6">
        <v>12</v>
      </c>
      <c r="BJ420" s="6">
        <v>52.173913043478258</v>
      </c>
      <c r="BK420" s="6">
        <v>448</v>
      </c>
    </row>
    <row r="421" spans="1:63" x14ac:dyDescent="0.35">
      <c r="A421" s="27">
        <v>415</v>
      </c>
      <c r="C421" s="17" t="s">
        <v>25</v>
      </c>
      <c r="D421" s="15">
        <v>22</v>
      </c>
      <c r="E421" s="18">
        <v>0</v>
      </c>
      <c r="F421" s="18">
        <v>0</v>
      </c>
      <c r="G421" s="18">
        <v>0</v>
      </c>
      <c r="H421" s="18">
        <v>17</v>
      </c>
      <c r="I421" s="18">
        <v>0</v>
      </c>
      <c r="J421" s="19">
        <v>40.909090909090914</v>
      </c>
      <c r="K421" s="19">
        <v>0</v>
      </c>
      <c r="L421" s="19">
        <v>0</v>
      </c>
      <c r="M421" s="18">
        <v>0</v>
      </c>
      <c r="N421" s="19">
        <v>0</v>
      </c>
      <c r="O421" s="19">
        <v>3</v>
      </c>
      <c r="P421" s="19">
        <v>100</v>
      </c>
      <c r="Q421" s="19">
        <v>7.3170731707317067</v>
      </c>
      <c r="R421" s="18">
        <v>0</v>
      </c>
      <c r="S421" s="19">
        <v>0</v>
      </c>
      <c r="T421" s="18">
        <v>0</v>
      </c>
      <c r="U421" s="19">
        <v>0</v>
      </c>
      <c r="V421" s="18">
        <v>0</v>
      </c>
      <c r="W421" s="19">
        <v>0</v>
      </c>
      <c r="X421" s="18">
        <v>0</v>
      </c>
      <c r="Y421" s="19">
        <v>0</v>
      </c>
      <c r="Z421" s="19">
        <v>50</v>
      </c>
      <c r="AA421" s="19">
        <v>50</v>
      </c>
      <c r="AB421" s="18">
        <v>0</v>
      </c>
      <c r="AC421" s="19">
        <v>0</v>
      </c>
      <c r="AD421" s="19">
        <v>73.333333333333329</v>
      </c>
      <c r="AE421" s="19">
        <v>42.857142857142854</v>
      </c>
      <c r="AF421" s="19">
        <v>0</v>
      </c>
      <c r="AG421" s="19">
        <v>63.157894736842103</v>
      </c>
      <c r="AH421" s="19">
        <v>30</v>
      </c>
      <c r="AI421" s="19">
        <v>0</v>
      </c>
      <c r="AJ421" s="3">
        <v>662.5</v>
      </c>
      <c r="AK421" s="6">
        <v>0</v>
      </c>
      <c r="AL421" s="6">
        <v>13</v>
      </c>
      <c r="AM421" s="6">
        <v>0</v>
      </c>
      <c r="AN421" s="6">
        <v>0</v>
      </c>
      <c r="AO421" s="6">
        <v>0</v>
      </c>
      <c r="AP421" s="6">
        <v>0</v>
      </c>
      <c r="AQ421" s="6">
        <v>3</v>
      </c>
      <c r="AR421" s="6">
        <v>0</v>
      </c>
      <c r="AS421" s="6">
        <v>0</v>
      </c>
      <c r="AT421" s="119">
        <v>0</v>
      </c>
      <c r="AU421" s="119">
        <v>0</v>
      </c>
      <c r="AV421" s="119">
        <v>0</v>
      </c>
      <c r="AW421" s="119">
        <v>0</v>
      </c>
      <c r="AX421" s="119">
        <v>0</v>
      </c>
      <c r="AY421" s="6">
        <v>20.215279600945131</v>
      </c>
      <c r="AZ421" s="6">
        <v>0</v>
      </c>
      <c r="BA421" s="6">
        <v>0</v>
      </c>
      <c r="BB421" s="6">
        <v>0</v>
      </c>
      <c r="BC421" s="6">
        <v>0</v>
      </c>
      <c r="BD421" s="6">
        <v>0</v>
      </c>
      <c r="BE421" s="6">
        <v>0</v>
      </c>
      <c r="BF421" s="6">
        <v>0</v>
      </c>
      <c r="BG421" s="6">
        <v>0</v>
      </c>
      <c r="BH421" s="6">
        <v>0</v>
      </c>
      <c r="BI421" s="6">
        <v>0</v>
      </c>
      <c r="BJ421" s="6">
        <v>0</v>
      </c>
      <c r="BK421" s="6">
        <v>17</v>
      </c>
    </row>
    <row r="422" spans="1:63" x14ac:dyDescent="0.35">
      <c r="A422" s="27">
        <v>416</v>
      </c>
      <c r="C422" s="17" t="s">
        <v>11</v>
      </c>
      <c r="D422" s="15">
        <v>3867</v>
      </c>
      <c r="E422" s="18">
        <v>34</v>
      </c>
      <c r="F422" s="18">
        <v>199</v>
      </c>
      <c r="G422" s="18">
        <v>377</v>
      </c>
      <c r="H422" s="18">
        <v>2893</v>
      </c>
      <c r="I422" s="18">
        <v>403</v>
      </c>
      <c r="J422" s="19">
        <v>49.10783553141971</v>
      </c>
      <c r="K422" s="19">
        <v>58</v>
      </c>
      <c r="L422" s="19">
        <v>3.4585569469290403</v>
      </c>
      <c r="M422" s="18">
        <v>0</v>
      </c>
      <c r="N422" s="19">
        <v>0</v>
      </c>
      <c r="O422" s="19">
        <v>101</v>
      </c>
      <c r="P422" s="19">
        <v>82.178217821782169</v>
      </c>
      <c r="Q422" s="19">
        <v>7.0796460176991154</v>
      </c>
      <c r="R422" s="18">
        <v>3</v>
      </c>
      <c r="S422" s="19">
        <v>1.4218009478672986</v>
      </c>
      <c r="T422" s="18">
        <v>6</v>
      </c>
      <c r="U422" s="19">
        <v>4.6153846153846159</v>
      </c>
      <c r="V422" s="18">
        <v>5</v>
      </c>
      <c r="W422" s="19">
        <v>5.4347826086956523</v>
      </c>
      <c r="X422" s="18">
        <v>11</v>
      </c>
      <c r="Y422" s="19">
        <v>4.9773755656108598</v>
      </c>
      <c r="Z422" s="19">
        <v>32.123655913978496</v>
      </c>
      <c r="AA422" s="19">
        <v>53.494623655913976</v>
      </c>
      <c r="AB422" s="18">
        <v>164</v>
      </c>
      <c r="AC422" s="19">
        <v>6.1770244821092284</v>
      </c>
      <c r="AD422" s="19">
        <v>89.88919667590028</v>
      </c>
      <c r="AE422" s="19">
        <v>70.83916083916084</v>
      </c>
      <c r="AF422" s="19">
        <v>70.91412742382272</v>
      </c>
      <c r="AG422" s="19">
        <v>82.129891085114963</v>
      </c>
      <c r="AH422" s="19">
        <v>38.285714285714285</v>
      </c>
      <c r="AI422" s="19">
        <v>31.959183673469386</v>
      </c>
      <c r="AJ422" s="3">
        <v>661.96319018404904</v>
      </c>
      <c r="AK422" s="6">
        <v>2506</v>
      </c>
      <c r="AL422" s="6">
        <v>922</v>
      </c>
      <c r="AM422" s="6">
        <v>104</v>
      </c>
      <c r="AN422" s="6">
        <v>219</v>
      </c>
      <c r="AO422" s="6">
        <v>0</v>
      </c>
      <c r="AP422" s="6">
        <v>0</v>
      </c>
      <c r="AQ422" s="6">
        <v>80</v>
      </c>
      <c r="AR422" s="6">
        <v>546</v>
      </c>
      <c r="AS422" s="6">
        <v>14.119472459270751</v>
      </c>
      <c r="AT422" s="119">
        <v>0</v>
      </c>
      <c r="AU422" s="119">
        <v>0</v>
      </c>
      <c r="AV422" s="119">
        <v>0</v>
      </c>
      <c r="AW422" s="119">
        <v>0</v>
      </c>
      <c r="AX422" s="119">
        <v>0</v>
      </c>
      <c r="AY422" s="6">
        <v>50</v>
      </c>
      <c r="AZ422" s="6">
        <v>8</v>
      </c>
      <c r="BA422" s="6">
        <v>0.52910052910052907</v>
      </c>
      <c r="BB422" s="6">
        <v>39</v>
      </c>
      <c r="BC422" s="6">
        <v>241</v>
      </c>
      <c r="BD422" s="6">
        <v>6.2597402597402594</v>
      </c>
      <c r="BE422" s="6">
        <v>5</v>
      </c>
      <c r="BF422" s="6">
        <v>1.3404825737265416</v>
      </c>
      <c r="BG422" s="6">
        <v>163</v>
      </c>
      <c r="BH422" s="6">
        <v>5.010759299108515</v>
      </c>
      <c r="BI422" s="6">
        <v>79</v>
      </c>
      <c r="BJ422" s="6">
        <v>19.506172839506171</v>
      </c>
      <c r="BK422" s="6">
        <v>2893</v>
      </c>
    </row>
    <row r="423" spans="1:63" x14ac:dyDescent="0.35">
      <c r="A423" s="27">
        <v>417</v>
      </c>
      <c r="C423" s="17" t="s">
        <v>276</v>
      </c>
      <c r="D423" s="15">
        <v>240</v>
      </c>
      <c r="E423" s="18">
        <v>0</v>
      </c>
      <c r="F423" s="18">
        <v>0</v>
      </c>
      <c r="G423" s="18">
        <v>11</v>
      </c>
      <c r="H423" s="18">
        <v>184</v>
      </c>
      <c r="I423" s="18">
        <v>47</v>
      </c>
      <c r="J423" s="19">
        <v>52.916666666666664</v>
      </c>
      <c r="K423" s="19">
        <v>0</v>
      </c>
      <c r="L423" s="19">
        <v>0</v>
      </c>
      <c r="M423" s="18">
        <v>0</v>
      </c>
      <c r="N423" s="19">
        <v>0</v>
      </c>
      <c r="O423" s="19">
        <v>21</v>
      </c>
      <c r="P423" s="19">
        <v>85.714285714285708</v>
      </c>
      <c r="Q423" s="19">
        <v>10.491532424617926</v>
      </c>
      <c r="R423" s="18">
        <v>0</v>
      </c>
      <c r="S423" s="19">
        <v>0</v>
      </c>
      <c r="T423" s="18">
        <v>0</v>
      </c>
      <c r="U423" s="19">
        <v>0</v>
      </c>
      <c r="V423" s="18">
        <v>0</v>
      </c>
      <c r="W423" s="19">
        <v>0</v>
      </c>
      <c r="X423" s="18">
        <v>0</v>
      </c>
      <c r="Y423" s="19">
        <v>0</v>
      </c>
      <c r="Z423" s="19">
        <v>33.333333333333329</v>
      </c>
      <c r="AA423" s="19">
        <v>33.333333333333329</v>
      </c>
      <c r="AB423" s="18">
        <v>3</v>
      </c>
      <c r="AC423" s="19">
        <v>2.2058823529411766</v>
      </c>
      <c r="AD423" s="19">
        <v>94.594594594594597</v>
      </c>
      <c r="AE423" s="19">
        <v>59.375</v>
      </c>
      <c r="AF423" s="19">
        <v>0</v>
      </c>
      <c r="AG423" s="19">
        <v>71.839080459770116</v>
      </c>
      <c r="AH423" s="19">
        <v>55.905511811023622</v>
      </c>
      <c r="AI423" s="19">
        <v>14.960629921259844</v>
      </c>
      <c r="AJ423" s="3">
        <v>540.54054054054052</v>
      </c>
      <c r="AK423" s="6">
        <v>26</v>
      </c>
      <c r="AL423" s="6">
        <v>187</v>
      </c>
      <c r="AM423" s="6">
        <v>0</v>
      </c>
      <c r="AN423" s="6">
        <v>0</v>
      </c>
      <c r="AO423" s="6">
        <v>0</v>
      </c>
      <c r="AP423" s="6">
        <v>0</v>
      </c>
      <c r="AQ423" s="6">
        <v>24</v>
      </c>
      <c r="AR423" s="6">
        <v>3</v>
      </c>
      <c r="AS423" s="6">
        <v>1.25</v>
      </c>
      <c r="AT423" s="119">
        <v>0</v>
      </c>
      <c r="AU423" s="119">
        <v>0</v>
      </c>
      <c r="AV423" s="119">
        <v>0</v>
      </c>
      <c r="AW423" s="119">
        <v>0</v>
      </c>
      <c r="AX423" s="119">
        <v>0</v>
      </c>
      <c r="AY423" s="6">
        <v>18.297872340425531</v>
      </c>
      <c r="AZ423" s="6">
        <v>0</v>
      </c>
      <c r="BA423" s="6">
        <v>0</v>
      </c>
      <c r="BB423" s="6">
        <v>3</v>
      </c>
      <c r="BC423" s="6">
        <v>46</v>
      </c>
      <c r="BD423" s="6">
        <v>19.574468085106382</v>
      </c>
      <c r="BE423" s="6">
        <v>0</v>
      </c>
      <c r="BF423" s="6">
        <v>0</v>
      </c>
      <c r="BG423" s="6">
        <v>16</v>
      </c>
      <c r="BH423" s="6">
        <v>8.3769633507853403</v>
      </c>
      <c r="BI423" s="6">
        <v>26</v>
      </c>
      <c r="BJ423" s="6">
        <v>54.166666666666664</v>
      </c>
      <c r="BK423" s="6">
        <v>184</v>
      </c>
    </row>
    <row r="424" spans="1:63" x14ac:dyDescent="0.35">
      <c r="A424" s="27">
        <v>418</v>
      </c>
      <c r="C424" s="17" t="s">
        <v>14</v>
      </c>
      <c r="D424" s="15">
        <v>7337</v>
      </c>
      <c r="E424" s="18">
        <v>49</v>
      </c>
      <c r="F424" s="18">
        <v>167</v>
      </c>
      <c r="G424" s="18">
        <v>250</v>
      </c>
      <c r="H424" s="18">
        <v>5499</v>
      </c>
      <c r="I424" s="18">
        <v>1420</v>
      </c>
      <c r="J424" s="19">
        <v>50.988142292490124</v>
      </c>
      <c r="K424" s="19">
        <v>271</v>
      </c>
      <c r="L424" s="19">
        <v>14.278187565858799</v>
      </c>
      <c r="M424" s="18">
        <v>12</v>
      </c>
      <c r="N424" s="19">
        <v>10.619469026548673</v>
      </c>
      <c r="O424" s="19">
        <v>693</v>
      </c>
      <c r="P424" s="19">
        <v>85.281385281385283</v>
      </c>
      <c r="Q424" s="19">
        <v>4.6296296296296298</v>
      </c>
      <c r="R424" s="18">
        <v>16</v>
      </c>
      <c r="S424" s="19">
        <v>10.38961038961039</v>
      </c>
      <c r="T424" s="18">
        <v>16</v>
      </c>
      <c r="U424" s="19">
        <v>23.188405797101449</v>
      </c>
      <c r="V424" s="18">
        <v>16</v>
      </c>
      <c r="W424" s="19">
        <v>22.535211267605636</v>
      </c>
      <c r="X424" s="18">
        <v>32</v>
      </c>
      <c r="Y424" s="19">
        <v>23.021582733812952</v>
      </c>
      <c r="Z424" s="19">
        <v>26.923076923076923</v>
      </c>
      <c r="AA424" s="19">
        <v>22.494172494172492</v>
      </c>
      <c r="AB424" s="18">
        <v>281</v>
      </c>
      <c r="AC424" s="19">
        <v>9.8665730337078656</v>
      </c>
      <c r="AD424" s="19">
        <v>59.707646176911545</v>
      </c>
      <c r="AE424" s="19">
        <v>31.903190319031903</v>
      </c>
      <c r="AF424" s="19">
        <v>49.519230769230774</v>
      </c>
      <c r="AG424" s="19">
        <v>45.823436262866188</v>
      </c>
      <c r="AH424" s="19">
        <v>50.140280561122239</v>
      </c>
      <c r="AI424" s="19">
        <v>23.887775551102205</v>
      </c>
      <c r="AJ424" s="3">
        <v>311.67279411764707</v>
      </c>
      <c r="AK424" s="6">
        <v>8</v>
      </c>
      <c r="AL424" s="6">
        <v>162</v>
      </c>
      <c r="AM424" s="6">
        <v>0</v>
      </c>
      <c r="AN424" s="6">
        <v>6347</v>
      </c>
      <c r="AO424" s="6">
        <v>0</v>
      </c>
      <c r="AP424" s="6">
        <v>0</v>
      </c>
      <c r="AQ424" s="6">
        <v>646</v>
      </c>
      <c r="AR424" s="6">
        <v>334</v>
      </c>
      <c r="AS424" s="6">
        <v>4.5522693198855118</v>
      </c>
      <c r="AT424" s="119">
        <v>0</v>
      </c>
      <c r="AU424" s="119">
        <v>0</v>
      </c>
      <c r="AV424" s="119">
        <v>0</v>
      </c>
      <c r="AW424" s="119">
        <v>0</v>
      </c>
      <c r="AX424" s="119">
        <v>0</v>
      </c>
      <c r="AY424" s="6">
        <v>23.582383565498805</v>
      </c>
      <c r="AZ424" s="6">
        <v>60</v>
      </c>
      <c r="BA424" s="6">
        <v>3.4071550255536627</v>
      </c>
      <c r="BB424" s="6">
        <v>164</v>
      </c>
      <c r="BC424" s="6">
        <v>2707</v>
      </c>
      <c r="BD424" s="6">
        <v>37.168749141837154</v>
      </c>
      <c r="BE424" s="6">
        <v>18</v>
      </c>
      <c r="BF424" s="6">
        <v>7.4074074074074066</v>
      </c>
      <c r="BG424" s="6">
        <v>1729</v>
      </c>
      <c r="BH424" s="6">
        <v>30.290819901892078</v>
      </c>
      <c r="BI424" s="6">
        <v>967</v>
      </c>
      <c r="BJ424" s="6">
        <v>68.53295535081503</v>
      </c>
      <c r="BK424" s="6">
        <v>5499</v>
      </c>
    </row>
    <row r="425" spans="1:63" x14ac:dyDescent="0.35">
      <c r="A425" s="27">
        <v>419</v>
      </c>
      <c r="C425" s="17" t="s">
        <v>18</v>
      </c>
      <c r="D425" s="15">
        <v>1538</v>
      </c>
      <c r="E425" s="18">
        <v>8</v>
      </c>
      <c r="F425" s="18">
        <v>41</v>
      </c>
      <c r="G425" s="18">
        <v>69</v>
      </c>
      <c r="H425" s="18">
        <v>1203</v>
      </c>
      <c r="I425" s="18">
        <v>226</v>
      </c>
      <c r="J425" s="19">
        <v>57.217165149544869</v>
      </c>
      <c r="K425" s="19">
        <v>78</v>
      </c>
      <c r="L425" s="19">
        <v>15.057915057915059</v>
      </c>
      <c r="M425" s="18">
        <v>4</v>
      </c>
      <c r="N425" s="19">
        <v>12.121212121212121</v>
      </c>
      <c r="O425" s="19">
        <v>141</v>
      </c>
      <c r="P425" s="19">
        <v>85.815602836879435</v>
      </c>
      <c r="Q425" s="19">
        <v>5.2910052910052912</v>
      </c>
      <c r="R425" s="18">
        <v>0</v>
      </c>
      <c r="S425" s="19">
        <v>0</v>
      </c>
      <c r="T425" s="18">
        <v>0</v>
      </c>
      <c r="U425" s="19">
        <v>0</v>
      </c>
      <c r="V425" s="18">
        <v>0</v>
      </c>
      <c r="W425" s="19">
        <v>0</v>
      </c>
      <c r="X425" s="18">
        <v>0</v>
      </c>
      <c r="Y425" s="19">
        <v>0</v>
      </c>
      <c r="Z425" s="19">
        <v>24.183006535947712</v>
      </c>
      <c r="AA425" s="19">
        <v>30.283224400871461</v>
      </c>
      <c r="AB425" s="18">
        <v>72</v>
      </c>
      <c r="AC425" s="19">
        <v>8.4112149532710276</v>
      </c>
      <c r="AD425" s="19">
        <v>68.627450980392155</v>
      </c>
      <c r="AE425" s="19">
        <v>59.351988217967602</v>
      </c>
      <c r="AF425" s="19">
        <v>50</v>
      </c>
      <c r="AG425" s="19">
        <v>65.478424015009381</v>
      </c>
      <c r="AH425" s="19">
        <v>56.648936170212771</v>
      </c>
      <c r="AI425" s="19">
        <v>17.420212765957448</v>
      </c>
      <c r="AJ425" s="3">
        <v>449.60317460317458</v>
      </c>
      <c r="AK425" s="6">
        <v>631</v>
      </c>
      <c r="AL425" s="6">
        <v>525</v>
      </c>
      <c r="AM425" s="6">
        <v>3</v>
      </c>
      <c r="AN425" s="6">
        <v>13</v>
      </c>
      <c r="AO425" s="6">
        <v>0</v>
      </c>
      <c r="AP425" s="6">
        <v>5</v>
      </c>
      <c r="AQ425" s="6">
        <v>290</v>
      </c>
      <c r="AR425" s="6">
        <v>93</v>
      </c>
      <c r="AS425" s="6">
        <v>6.0468140442132636</v>
      </c>
      <c r="AT425" s="119">
        <v>0</v>
      </c>
      <c r="AU425" s="119">
        <v>0</v>
      </c>
      <c r="AV425" s="119">
        <v>0</v>
      </c>
      <c r="AW425" s="119">
        <v>0</v>
      </c>
      <c r="AX425" s="119">
        <v>0</v>
      </c>
      <c r="AY425" s="6">
        <v>9.7278911564625847</v>
      </c>
      <c r="AZ425" s="6">
        <v>3</v>
      </c>
      <c r="BA425" s="6">
        <v>0.65217391304347827</v>
      </c>
      <c r="BB425" s="6">
        <v>13</v>
      </c>
      <c r="BC425" s="6">
        <v>631</v>
      </c>
      <c r="BD425" s="6">
        <v>42.094729819879923</v>
      </c>
      <c r="BE425" s="6">
        <v>3</v>
      </c>
      <c r="BF425" s="6">
        <v>4.6875</v>
      </c>
      <c r="BG425" s="6">
        <v>458</v>
      </c>
      <c r="BH425" s="6">
        <v>37.175324675324681</v>
      </c>
      <c r="BI425" s="6">
        <v>168</v>
      </c>
      <c r="BJ425" s="6">
        <v>74.666666666666671</v>
      </c>
      <c r="BK425" s="6">
        <v>1203</v>
      </c>
    </row>
    <row r="426" spans="1:63" x14ac:dyDescent="0.35">
      <c r="A426" s="27">
        <v>420</v>
      </c>
      <c r="C426" s="17"/>
      <c r="D426" s="15">
        <v>84109</v>
      </c>
      <c r="E426" s="18">
        <v>1992</v>
      </c>
      <c r="F426" s="18">
        <v>6821</v>
      </c>
      <c r="G426" s="18">
        <v>7590</v>
      </c>
      <c r="H426" s="18">
        <v>57918</v>
      </c>
      <c r="I426" s="18">
        <v>11785</v>
      </c>
      <c r="J426" s="19">
        <v>49.412072429823205</v>
      </c>
      <c r="K426" s="19">
        <v>2446</v>
      </c>
      <c r="L426" s="19">
        <v>6.5048001489242875</v>
      </c>
      <c r="M426" s="18">
        <v>170</v>
      </c>
      <c r="N426" s="19">
        <v>6.4786585365853657</v>
      </c>
      <c r="O426" s="19">
        <v>3915</v>
      </c>
      <c r="P426" s="19">
        <v>83.499361430395908</v>
      </c>
      <c r="Q426" s="19">
        <v>14.556040756914118</v>
      </c>
      <c r="R426" s="18">
        <v>421</v>
      </c>
      <c r="S426" s="19">
        <v>11.443326991030171</v>
      </c>
      <c r="T426" s="18">
        <v>278</v>
      </c>
      <c r="U426" s="19">
        <v>13.554363725012189</v>
      </c>
      <c r="V426" s="18">
        <v>276</v>
      </c>
      <c r="W426" s="19">
        <v>17.479417352754908</v>
      </c>
      <c r="X426" s="18">
        <v>554</v>
      </c>
      <c r="Y426" s="19">
        <v>15.236523652365236</v>
      </c>
      <c r="Z426" s="19">
        <v>26.960964370387686</v>
      </c>
      <c r="AA426" s="19">
        <v>42.237953718235552</v>
      </c>
      <c r="AB426" s="18">
        <v>3275</v>
      </c>
      <c r="AC426" s="19">
        <v>8.874617239790803</v>
      </c>
      <c r="AD426" s="19">
        <v>71.610350312293903</v>
      </c>
      <c r="AE426" s="19">
        <v>48.556275780789626</v>
      </c>
      <c r="AF426" s="19">
        <v>51.789595710766555</v>
      </c>
      <c r="AG426" s="19">
        <v>62.170122250531776</v>
      </c>
      <c r="AH426" s="19">
        <v>41.783649876135428</v>
      </c>
      <c r="AI426" s="19">
        <v>27.721197663394193</v>
      </c>
      <c r="AJ426" s="3">
        <v>465.83415597235933</v>
      </c>
      <c r="AK426" s="6">
        <v>3625</v>
      </c>
      <c r="AL426" s="6">
        <v>30998</v>
      </c>
      <c r="AM426" s="6">
        <v>6446</v>
      </c>
      <c r="AN426" s="6">
        <v>19495</v>
      </c>
      <c r="AO426" s="6">
        <v>0</v>
      </c>
      <c r="AP426" s="6">
        <v>7746</v>
      </c>
      <c r="AQ426" s="6">
        <v>3814</v>
      </c>
      <c r="AR426" s="6">
        <v>11448</v>
      </c>
      <c r="AS426" s="6">
        <v>13.610909652950337</v>
      </c>
      <c r="AT426" s="6">
        <v>0</v>
      </c>
      <c r="AU426" s="6">
        <v>0</v>
      </c>
      <c r="AV426" s="6">
        <v>0</v>
      </c>
      <c r="AW426" s="6">
        <v>0</v>
      </c>
      <c r="AX426" s="6">
        <v>0</v>
      </c>
      <c r="AY426" s="6">
        <v>29.874245257433234</v>
      </c>
      <c r="AZ426" s="6">
        <v>525</v>
      </c>
      <c r="BA426" s="6">
        <v>1.7188318491356731</v>
      </c>
      <c r="BB426" s="6">
        <v>1442</v>
      </c>
      <c r="BC426" s="6">
        <v>13491</v>
      </c>
      <c r="BD426" s="6">
        <v>18.517603458925265</v>
      </c>
      <c r="BE426" s="6">
        <v>232</v>
      </c>
      <c r="BF426" s="6">
        <v>3.7662337662337659</v>
      </c>
      <c r="BG426" s="6">
        <v>8992</v>
      </c>
      <c r="BH426" s="6">
        <v>15.553057165095563</v>
      </c>
      <c r="BI426" s="6">
        <v>4228</v>
      </c>
      <c r="BJ426" s="6">
        <v>39.385188635305077</v>
      </c>
      <c r="BK426" s="6">
        <v>57918</v>
      </c>
    </row>
    <row r="427" spans="1:63" x14ac:dyDescent="0.35">
      <c r="A427" s="27">
        <v>421</v>
      </c>
      <c r="B427" s="20" t="s">
        <v>43</v>
      </c>
      <c r="C427" s="17" t="s">
        <v>26</v>
      </c>
      <c r="D427" s="15">
        <v>74</v>
      </c>
      <c r="E427" s="18">
        <v>0</v>
      </c>
      <c r="F427" s="18">
        <v>0</v>
      </c>
      <c r="G427" s="18">
        <v>0</v>
      </c>
      <c r="H427" s="18">
        <v>59</v>
      </c>
      <c r="I427" s="18">
        <v>9</v>
      </c>
      <c r="J427" s="19">
        <v>45.945945945945951</v>
      </c>
      <c r="K427" s="19">
        <v>8</v>
      </c>
      <c r="L427" s="19">
        <v>20</v>
      </c>
      <c r="M427" s="18">
        <v>0</v>
      </c>
      <c r="N427" s="19">
        <v>0</v>
      </c>
      <c r="O427" s="19">
        <v>7</v>
      </c>
      <c r="P427" s="19">
        <v>100</v>
      </c>
      <c r="Q427" s="19">
        <v>2.8079710144927534</v>
      </c>
      <c r="R427" s="18">
        <v>0</v>
      </c>
      <c r="S427" s="19">
        <v>0</v>
      </c>
      <c r="T427" s="18">
        <v>0</v>
      </c>
      <c r="U427" s="19">
        <v>0</v>
      </c>
      <c r="V427" s="18">
        <v>0</v>
      </c>
      <c r="W427" s="19">
        <v>0</v>
      </c>
      <c r="X427" s="18">
        <v>0</v>
      </c>
      <c r="Y427" s="19">
        <v>0</v>
      </c>
      <c r="Z427" s="19">
        <v>20</v>
      </c>
      <c r="AA427" s="19">
        <v>46.666666666666664</v>
      </c>
      <c r="AB427" s="18">
        <v>6</v>
      </c>
      <c r="AC427" s="19">
        <v>14.634146341463413</v>
      </c>
      <c r="AD427" s="19">
        <v>62.962962962962962</v>
      </c>
      <c r="AE427" s="19">
        <v>51.724137931034484</v>
      </c>
      <c r="AF427" s="19">
        <v>0</v>
      </c>
      <c r="AG427" s="19">
        <v>55.932203389830505</v>
      </c>
      <c r="AH427" s="19">
        <v>53.846153846153847</v>
      </c>
      <c r="AI427" s="19">
        <v>46.153846153846153</v>
      </c>
      <c r="AJ427" s="3">
        <v>478.57142857142856</v>
      </c>
      <c r="AK427" s="6">
        <v>0</v>
      </c>
      <c r="AL427" s="6">
        <v>0</v>
      </c>
      <c r="AM427" s="6">
        <v>0</v>
      </c>
      <c r="AN427" s="6">
        <v>62</v>
      </c>
      <c r="AO427" s="6">
        <v>0</v>
      </c>
      <c r="AP427" s="6">
        <v>0</v>
      </c>
      <c r="AQ427" s="6">
        <v>8</v>
      </c>
      <c r="AR427" s="6">
        <v>0</v>
      </c>
      <c r="AS427" s="6">
        <v>0</v>
      </c>
      <c r="AT427" s="119">
        <v>0</v>
      </c>
      <c r="AU427" s="119">
        <v>0</v>
      </c>
      <c r="AV427" s="119">
        <v>0</v>
      </c>
      <c r="AW427" s="119">
        <v>0</v>
      </c>
      <c r="AX427" s="119">
        <v>0</v>
      </c>
      <c r="AY427" s="6">
        <v>56.521739130434781</v>
      </c>
      <c r="AZ427" s="6">
        <v>0</v>
      </c>
      <c r="BA427" s="6">
        <v>0</v>
      </c>
      <c r="BB427" s="6">
        <v>0</v>
      </c>
      <c r="BC427" s="6">
        <v>9</v>
      </c>
      <c r="BD427" s="6">
        <v>12.676056338028168</v>
      </c>
      <c r="BE427" s="6">
        <v>0</v>
      </c>
      <c r="BF427" s="6">
        <v>0</v>
      </c>
      <c r="BG427" s="6">
        <v>3</v>
      </c>
      <c r="BH427" s="6">
        <v>4.5454545454545459</v>
      </c>
      <c r="BI427" s="6">
        <v>0</v>
      </c>
      <c r="BJ427" s="6">
        <v>0</v>
      </c>
      <c r="BK427" s="6">
        <v>59</v>
      </c>
    </row>
    <row r="428" spans="1:63" x14ac:dyDescent="0.35">
      <c r="A428" s="27">
        <v>422</v>
      </c>
      <c r="C428" s="17" t="s">
        <v>22</v>
      </c>
      <c r="D428" s="15">
        <v>170</v>
      </c>
      <c r="E428" s="18">
        <v>0</v>
      </c>
      <c r="F428" s="18">
        <v>6</v>
      </c>
      <c r="G428" s="18">
        <v>7</v>
      </c>
      <c r="H428" s="18">
        <v>126</v>
      </c>
      <c r="I428" s="18">
        <v>27</v>
      </c>
      <c r="J428" s="19">
        <v>51.17647058823529</v>
      </c>
      <c r="K428" s="19">
        <v>6</v>
      </c>
      <c r="L428" s="19">
        <v>7.1428571428571423</v>
      </c>
      <c r="M428" s="18">
        <v>0</v>
      </c>
      <c r="N428" s="19">
        <v>0</v>
      </c>
      <c r="O428" s="19">
        <v>7</v>
      </c>
      <c r="P428" s="19">
        <v>100</v>
      </c>
      <c r="Q428" s="19">
        <v>11.486486486486488</v>
      </c>
      <c r="R428" s="18">
        <v>0</v>
      </c>
      <c r="S428" s="19">
        <v>0</v>
      </c>
      <c r="T428" s="18">
        <v>0</v>
      </c>
      <c r="U428" s="19">
        <v>0</v>
      </c>
      <c r="V428" s="18">
        <v>0</v>
      </c>
      <c r="W428" s="19">
        <v>0</v>
      </c>
      <c r="X428" s="18">
        <v>0</v>
      </c>
      <c r="Y428" s="19">
        <v>0</v>
      </c>
      <c r="Z428" s="19">
        <v>4.10958904109589</v>
      </c>
      <c r="AA428" s="19">
        <v>90.410958904109577</v>
      </c>
      <c r="AB428" s="18">
        <v>13</v>
      </c>
      <c r="AC428" s="19">
        <v>12.037037037037036</v>
      </c>
      <c r="AD428" s="19">
        <v>90.909090909090907</v>
      </c>
      <c r="AE428" s="19">
        <v>54.6875</v>
      </c>
      <c r="AF428" s="19">
        <v>51.851851851851848</v>
      </c>
      <c r="AG428" s="19">
        <v>77.227722772277232</v>
      </c>
      <c r="AH428" s="19">
        <v>16.161616161616163</v>
      </c>
      <c r="AI428" s="19">
        <v>63.636363636363633</v>
      </c>
      <c r="AJ428" s="3">
        <v>854.5454545454545</v>
      </c>
      <c r="AK428" s="6">
        <v>5</v>
      </c>
      <c r="AL428" s="6">
        <v>12</v>
      </c>
      <c r="AM428" s="6">
        <v>9</v>
      </c>
      <c r="AN428" s="6">
        <v>119</v>
      </c>
      <c r="AO428" s="6">
        <v>0</v>
      </c>
      <c r="AP428" s="6">
        <v>0</v>
      </c>
      <c r="AQ428" s="6">
        <v>12</v>
      </c>
      <c r="AR428" s="6">
        <v>34</v>
      </c>
      <c r="AS428" s="6">
        <v>20</v>
      </c>
      <c r="AT428" s="119">
        <v>0</v>
      </c>
      <c r="AU428" s="119">
        <v>0</v>
      </c>
      <c r="AV428" s="119">
        <v>0</v>
      </c>
      <c r="AW428" s="119">
        <v>0</v>
      </c>
      <c r="AX428" s="119">
        <v>0</v>
      </c>
      <c r="AY428" s="6">
        <v>32.142857142857146</v>
      </c>
      <c r="AZ428" s="6">
        <v>0</v>
      </c>
      <c r="BA428" s="6">
        <v>0</v>
      </c>
      <c r="BB428" s="6">
        <v>0</v>
      </c>
      <c r="BC428" s="6">
        <v>11</v>
      </c>
      <c r="BD428" s="6">
        <v>6.7484662576687118</v>
      </c>
      <c r="BE428" s="6">
        <v>0</v>
      </c>
      <c r="BF428" s="6">
        <v>0</v>
      </c>
      <c r="BG428" s="6">
        <v>4</v>
      </c>
      <c r="BH428" s="6">
        <v>2.9850746268656714</v>
      </c>
      <c r="BI428" s="6">
        <v>9</v>
      </c>
      <c r="BJ428" s="6">
        <v>33.333333333333329</v>
      </c>
      <c r="BK428" s="6">
        <v>126</v>
      </c>
    </row>
    <row r="429" spans="1:63" x14ac:dyDescent="0.35">
      <c r="A429" s="27">
        <v>423</v>
      </c>
      <c r="C429" s="17" t="s">
        <v>133</v>
      </c>
      <c r="D429" s="15">
        <v>225</v>
      </c>
      <c r="E429" s="18">
        <v>0</v>
      </c>
      <c r="F429" s="18">
        <v>0</v>
      </c>
      <c r="G429" s="18">
        <v>7</v>
      </c>
      <c r="H429" s="18">
        <v>176</v>
      </c>
      <c r="I429" s="18">
        <v>37</v>
      </c>
      <c r="J429" s="19">
        <v>50.222222222222221</v>
      </c>
      <c r="K429" s="19">
        <v>0</v>
      </c>
      <c r="L429" s="19">
        <v>0</v>
      </c>
      <c r="M429" s="18">
        <v>0</v>
      </c>
      <c r="N429" s="19">
        <v>0</v>
      </c>
      <c r="O429" s="19">
        <v>12</v>
      </c>
      <c r="P429" s="19">
        <v>66.666666666666657</v>
      </c>
      <c r="Q429" s="19">
        <v>6.6006600660065997</v>
      </c>
      <c r="R429" s="18">
        <v>0</v>
      </c>
      <c r="S429" s="19">
        <v>0</v>
      </c>
      <c r="T429" s="18">
        <v>0</v>
      </c>
      <c r="U429" s="19">
        <v>0</v>
      </c>
      <c r="V429" s="18">
        <v>0</v>
      </c>
      <c r="W429" s="19">
        <v>0</v>
      </c>
      <c r="X429" s="18">
        <v>0</v>
      </c>
      <c r="Y429" s="19">
        <v>0</v>
      </c>
      <c r="Z429" s="19">
        <v>35.443037974683541</v>
      </c>
      <c r="AA429" s="19">
        <v>44.303797468354425</v>
      </c>
      <c r="AB429" s="18">
        <v>3</v>
      </c>
      <c r="AC429" s="19">
        <v>2.0270270270270272</v>
      </c>
      <c r="AD429" s="19">
        <v>88.63636363636364</v>
      </c>
      <c r="AE429" s="19">
        <v>77.528089887640448</v>
      </c>
      <c r="AF429" s="19">
        <v>0</v>
      </c>
      <c r="AG429" s="19">
        <v>81.460674157303373</v>
      </c>
      <c r="AH429" s="19">
        <v>27.89115646258503</v>
      </c>
      <c r="AI429" s="19">
        <v>38.095238095238095</v>
      </c>
      <c r="AJ429" s="3">
        <v>770.83333333333337</v>
      </c>
      <c r="AK429" s="6">
        <v>0</v>
      </c>
      <c r="AL429" s="6">
        <v>105</v>
      </c>
      <c r="AM429" s="6">
        <v>0</v>
      </c>
      <c r="AN429" s="6">
        <v>41</v>
      </c>
      <c r="AO429" s="6">
        <v>0</v>
      </c>
      <c r="AP429" s="6">
        <v>0</v>
      </c>
      <c r="AQ429" s="6">
        <v>75</v>
      </c>
      <c r="AR429" s="6">
        <v>0</v>
      </c>
      <c r="AS429" s="6">
        <v>0</v>
      </c>
      <c r="AT429" s="119">
        <v>0</v>
      </c>
      <c r="AU429" s="119">
        <v>0</v>
      </c>
      <c r="AV429" s="119">
        <v>0</v>
      </c>
      <c r="AW429" s="119">
        <v>0</v>
      </c>
      <c r="AX429" s="119">
        <v>0</v>
      </c>
      <c r="AY429" s="6">
        <v>16.113744075829384</v>
      </c>
      <c r="AZ429" s="6">
        <v>0</v>
      </c>
      <c r="BA429" s="6">
        <v>0</v>
      </c>
      <c r="BB429" s="6">
        <v>3</v>
      </c>
      <c r="BC429" s="6">
        <v>25</v>
      </c>
      <c r="BD429" s="6">
        <v>11.160714285714286</v>
      </c>
      <c r="BE429" s="6">
        <v>0</v>
      </c>
      <c r="BF429" s="6">
        <v>0</v>
      </c>
      <c r="BG429" s="6">
        <v>3</v>
      </c>
      <c r="BH429" s="6">
        <v>1.6216216216216217</v>
      </c>
      <c r="BI429" s="6">
        <v>21</v>
      </c>
      <c r="BJ429" s="6">
        <v>60</v>
      </c>
      <c r="BK429" s="6">
        <v>176</v>
      </c>
    </row>
    <row r="430" spans="1:63" x14ac:dyDescent="0.35">
      <c r="A430" s="27">
        <v>424</v>
      </c>
      <c r="C430" s="17" t="s">
        <v>136</v>
      </c>
      <c r="D430" s="15">
        <v>96</v>
      </c>
      <c r="E430" s="18">
        <v>0</v>
      </c>
      <c r="F430" s="18">
        <v>0</v>
      </c>
      <c r="G430" s="18">
        <v>5</v>
      </c>
      <c r="H430" s="18">
        <v>65</v>
      </c>
      <c r="I430" s="18">
        <v>24</v>
      </c>
      <c r="J430" s="19">
        <v>55.208333333333336</v>
      </c>
      <c r="K430" s="19">
        <v>0</v>
      </c>
      <c r="L430" s="19">
        <v>0</v>
      </c>
      <c r="M430" s="18">
        <v>0</v>
      </c>
      <c r="N430" s="19">
        <v>0</v>
      </c>
      <c r="O430" s="19">
        <v>3</v>
      </c>
      <c r="P430" s="19">
        <v>100</v>
      </c>
      <c r="Q430" s="19">
        <v>5.0458715596330279</v>
      </c>
      <c r="R430" s="18">
        <v>0</v>
      </c>
      <c r="S430" s="19">
        <v>0</v>
      </c>
      <c r="T430" s="18">
        <v>0</v>
      </c>
      <c r="U430" s="19">
        <v>0</v>
      </c>
      <c r="V430" s="18">
        <v>0</v>
      </c>
      <c r="W430" s="19">
        <v>0</v>
      </c>
      <c r="X430" s="18">
        <v>0</v>
      </c>
      <c r="Y430" s="19">
        <v>0</v>
      </c>
      <c r="Z430" s="19">
        <v>28.571428571428569</v>
      </c>
      <c r="AA430" s="19">
        <v>46.428571428571431</v>
      </c>
      <c r="AB430" s="18">
        <v>0</v>
      </c>
      <c r="AC430" s="19">
        <v>0</v>
      </c>
      <c r="AD430" s="19">
        <v>89.65517241379311</v>
      </c>
      <c r="AE430" s="19">
        <v>78.378378378378372</v>
      </c>
      <c r="AF430" s="19">
        <v>100</v>
      </c>
      <c r="AG430" s="19">
        <v>73.214285714285708</v>
      </c>
      <c r="AH430" s="19">
        <v>51.724137931034484</v>
      </c>
      <c r="AI430" s="19">
        <v>31.03448275862069</v>
      </c>
      <c r="AJ430" s="3">
        <v>537.5</v>
      </c>
      <c r="AK430" s="6">
        <v>54</v>
      </c>
      <c r="AL430" s="6">
        <v>23</v>
      </c>
      <c r="AM430" s="6">
        <v>0</v>
      </c>
      <c r="AN430" s="6">
        <v>6</v>
      </c>
      <c r="AO430" s="6">
        <v>0</v>
      </c>
      <c r="AP430" s="6">
        <v>0</v>
      </c>
      <c r="AQ430" s="6">
        <v>8</v>
      </c>
      <c r="AR430" s="6">
        <v>16</v>
      </c>
      <c r="AS430" s="6">
        <v>16.666666666666664</v>
      </c>
      <c r="AT430" s="119">
        <v>0</v>
      </c>
      <c r="AU430" s="119">
        <v>0</v>
      </c>
      <c r="AV430" s="119">
        <v>0</v>
      </c>
      <c r="AW430" s="119">
        <v>0</v>
      </c>
      <c r="AX430" s="119">
        <v>0</v>
      </c>
      <c r="AY430" s="6">
        <v>37.113402061855673</v>
      </c>
      <c r="AZ430" s="6">
        <v>5</v>
      </c>
      <c r="BA430" s="6">
        <v>18.518518518518519</v>
      </c>
      <c r="BB430" s="6">
        <v>0</v>
      </c>
      <c r="BC430" s="6">
        <v>16</v>
      </c>
      <c r="BD430" s="6">
        <v>16.666666666666664</v>
      </c>
      <c r="BE430" s="6">
        <v>0</v>
      </c>
      <c r="BF430" s="6">
        <v>0</v>
      </c>
      <c r="BG430" s="6">
        <v>11</v>
      </c>
      <c r="BH430" s="6">
        <v>15.492957746478872</v>
      </c>
      <c r="BI430" s="6">
        <v>5</v>
      </c>
      <c r="BJ430" s="6">
        <v>22.727272727272727</v>
      </c>
      <c r="BK430" s="6">
        <v>65</v>
      </c>
    </row>
    <row r="431" spans="1:63" x14ac:dyDescent="0.35">
      <c r="A431" s="27">
        <v>425</v>
      </c>
      <c r="C431" s="17" t="s">
        <v>16</v>
      </c>
      <c r="D431" s="15">
        <v>951</v>
      </c>
      <c r="E431" s="18">
        <v>6</v>
      </c>
      <c r="F431" s="18">
        <v>17</v>
      </c>
      <c r="G431" s="18">
        <v>42</v>
      </c>
      <c r="H431" s="18">
        <v>647</v>
      </c>
      <c r="I431" s="18">
        <v>247</v>
      </c>
      <c r="J431" s="19">
        <v>56.782334384858046</v>
      </c>
      <c r="K431" s="19">
        <v>32</v>
      </c>
      <c r="L431" s="19">
        <v>13.617021276595745</v>
      </c>
      <c r="M431" s="18">
        <v>0</v>
      </c>
      <c r="N431" s="19">
        <v>0</v>
      </c>
      <c r="O431" s="19">
        <v>90</v>
      </c>
      <c r="P431" s="19">
        <v>90</v>
      </c>
      <c r="Q431" s="19">
        <v>2.6626406807576175</v>
      </c>
      <c r="R431" s="18">
        <v>0</v>
      </c>
      <c r="S431" s="19">
        <v>0</v>
      </c>
      <c r="T431" s="18">
        <v>0</v>
      </c>
      <c r="U431" s="19">
        <v>0</v>
      </c>
      <c r="V431" s="18">
        <v>0</v>
      </c>
      <c r="W431" s="19">
        <v>0</v>
      </c>
      <c r="X431" s="18">
        <v>0</v>
      </c>
      <c r="Y431" s="19">
        <v>0</v>
      </c>
      <c r="Z431" s="19">
        <v>21.761658031088082</v>
      </c>
      <c r="AA431" s="19">
        <v>37.823834196891191</v>
      </c>
      <c r="AB431" s="18">
        <v>27</v>
      </c>
      <c r="AC431" s="19">
        <v>5.9080962800875279</v>
      </c>
      <c r="AD431" s="19">
        <v>76.752767527675275</v>
      </c>
      <c r="AE431" s="19">
        <v>56.521739130434781</v>
      </c>
      <c r="AF431" s="19">
        <v>58.333333333333336</v>
      </c>
      <c r="AG431" s="19">
        <v>64.495114006514655</v>
      </c>
      <c r="AH431" s="19">
        <v>50.231481481481474</v>
      </c>
      <c r="AI431" s="19">
        <v>23.37962962962963</v>
      </c>
      <c r="AJ431" s="3">
        <v>497.61904761904759</v>
      </c>
      <c r="AK431" s="6">
        <v>685</v>
      </c>
      <c r="AL431" s="6">
        <v>81</v>
      </c>
      <c r="AM431" s="6">
        <v>0</v>
      </c>
      <c r="AN431" s="6">
        <v>0</v>
      </c>
      <c r="AO431" s="6">
        <v>0</v>
      </c>
      <c r="AP431" s="6">
        <v>0</v>
      </c>
      <c r="AQ431" s="6">
        <v>163</v>
      </c>
      <c r="AR431" s="6">
        <v>59</v>
      </c>
      <c r="AS431" s="6">
        <v>6.2039957939011572</v>
      </c>
      <c r="AT431" s="119">
        <v>0</v>
      </c>
      <c r="AU431" s="119">
        <v>0</v>
      </c>
      <c r="AV431" s="119">
        <v>0</v>
      </c>
      <c r="AW431" s="119">
        <v>0</v>
      </c>
      <c r="AX431" s="119">
        <v>0</v>
      </c>
      <c r="AY431" s="6">
        <v>11.89710610932476</v>
      </c>
      <c r="AZ431" s="6">
        <v>7</v>
      </c>
      <c r="BA431" s="6">
        <v>3.3653846153846154</v>
      </c>
      <c r="BB431" s="6">
        <v>14</v>
      </c>
      <c r="BC431" s="6">
        <v>364</v>
      </c>
      <c r="BD431" s="6">
        <v>38.396624472573833</v>
      </c>
      <c r="BE431" s="6">
        <v>6</v>
      </c>
      <c r="BF431" s="6">
        <v>13.953488372093023</v>
      </c>
      <c r="BG431" s="6">
        <v>197</v>
      </c>
      <c r="BH431" s="6">
        <v>28.63372093023256</v>
      </c>
      <c r="BI431" s="6">
        <v>166</v>
      </c>
      <c r="BJ431" s="6">
        <v>68.032786885245898</v>
      </c>
      <c r="BK431" s="6">
        <v>647</v>
      </c>
    </row>
    <row r="432" spans="1:63" x14ac:dyDescent="0.35">
      <c r="A432" s="27">
        <v>426</v>
      </c>
      <c r="C432" s="17" t="s">
        <v>137</v>
      </c>
      <c r="D432" s="15">
        <v>4449</v>
      </c>
      <c r="E432" s="18">
        <v>34</v>
      </c>
      <c r="F432" s="18">
        <v>208</v>
      </c>
      <c r="G432" s="18">
        <v>353</v>
      </c>
      <c r="H432" s="18">
        <v>3306</v>
      </c>
      <c r="I432" s="18">
        <v>579</v>
      </c>
      <c r="J432" s="19">
        <v>56.372218476062045</v>
      </c>
      <c r="K432" s="19">
        <v>124</v>
      </c>
      <c r="L432" s="19">
        <v>5.7221965851407477</v>
      </c>
      <c r="M432" s="18">
        <v>4</v>
      </c>
      <c r="N432" s="19">
        <v>2.5</v>
      </c>
      <c r="O432" s="19">
        <v>258</v>
      </c>
      <c r="P432" s="19">
        <v>85.658914728682163</v>
      </c>
      <c r="Q432" s="19">
        <v>6.9841269841269842</v>
      </c>
      <c r="R432" s="18">
        <v>3</v>
      </c>
      <c r="S432" s="19">
        <v>1.4563106796116505</v>
      </c>
      <c r="T432" s="18">
        <v>0</v>
      </c>
      <c r="U432" s="19">
        <v>0</v>
      </c>
      <c r="V432" s="18">
        <v>3</v>
      </c>
      <c r="W432" s="19">
        <v>3.1578947368421053</v>
      </c>
      <c r="X432" s="18">
        <v>3</v>
      </c>
      <c r="Y432" s="19">
        <v>1.4778325123152709</v>
      </c>
      <c r="Z432" s="19">
        <v>14.343231001509812</v>
      </c>
      <c r="AA432" s="19">
        <v>72.068444891796673</v>
      </c>
      <c r="AB432" s="18">
        <v>185</v>
      </c>
      <c r="AC432" s="19">
        <v>7.042253521126761</v>
      </c>
      <c r="AD432" s="19">
        <v>76.379690949227381</v>
      </c>
      <c r="AE432" s="19">
        <v>67.539267015706798</v>
      </c>
      <c r="AF432" s="19">
        <v>51.208791208791204</v>
      </c>
      <c r="AG432" s="19">
        <v>74.651412227386487</v>
      </c>
      <c r="AH432" s="19">
        <v>22.878851836217816</v>
      </c>
      <c r="AI432" s="19">
        <v>47.826086956521742</v>
      </c>
      <c r="AJ432" s="3">
        <v>597.99723756906076</v>
      </c>
      <c r="AK432" s="6">
        <v>405</v>
      </c>
      <c r="AL432" s="6">
        <v>355</v>
      </c>
      <c r="AM432" s="6">
        <v>0</v>
      </c>
      <c r="AN432" s="6">
        <v>12</v>
      </c>
      <c r="AO432" s="6">
        <v>0</v>
      </c>
      <c r="AP432" s="6">
        <v>0</v>
      </c>
      <c r="AQ432" s="6">
        <v>3546</v>
      </c>
      <c r="AR432" s="6">
        <v>802</v>
      </c>
      <c r="AS432" s="6">
        <v>18.02652281411553</v>
      </c>
      <c r="AT432" s="119">
        <v>0</v>
      </c>
      <c r="AU432" s="119">
        <v>0</v>
      </c>
      <c r="AV432" s="119">
        <v>0</v>
      </c>
      <c r="AW432" s="119">
        <v>0</v>
      </c>
      <c r="AX432" s="119">
        <v>0</v>
      </c>
      <c r="AY432" s="6">
        <v>16.900436882041848</v>
      </c>
      <c r="AZ432" s="6">
        <v>6</v>
      </c>
      <c r="BA432" s="6">
        <v>0.29865604778496768</v>
      </c>
      <c r="BB432" s="6">
        <v>42</v>
      </c>
      <c r="BC432" s="6">
        <v>1401</v>
      </c>
      <c r="BD432" s="6">
        <v>31.546948885386172</v>
      </c>
      <c r="BE432" s="6">
        <v>38</v>
      </c>
      <c r="BF432" s="6">
        <v>10.764872521246458</v>
      </c>
      <c r="BG432" s="6">
        <v>924</v>
      </c>
      <c r="BH432" s="6">
        <v>25.315068493150683</v>
      </c>
      <c r="BI432" s="6">
        <v>455</v>
      </c>
      <c r="BJ432" s="6">
        <v>78.993055555555557</v>
      </c>
      <c r="BK432" s="6">
        <v>3306</v>
      </c>
    </row>
    <row r="433" spans="1:63" x14ac:dyDescent="0.35">
      <c r="A433" s="27">
        <v>427</v>
      </c>
      <c r="C433" s="17" t="s">
        <v>2</v>
      </c>
      <c r="D433" s="15">
        <v>111</v>
      </c>
      <c r="E433" s="18">
        <v>0</v>
      </c>
      <c r="F433" s="18">
        <v>0</v>
      </c>
      <c r="G433" s="18">
        <v>7</v>
      </c>
      <c r="H433" s="18">
        <v>90</v>
      </c>
      <c r="I433" s="18">
        <v>12</v>
      </c>
      <c r="J433" s="19">
        <v>50.450450450450447</v>
      </c>
      <c r="K433" s="19">
        <v>0</v>
      </c>
      <c r="L433" s="19">
        <v>0</v>
      </c>
      <c r="M433" s="18">
        <v>0</v>
      </c>
      <c r="N433" s="19">
        <v>0</v>
      </c>
      <c r="O433" s="19">
        <v>15</v>
      </c>
      <c r="P433" s="19">
        <v>73.333333333333329</v>
      </c>
      <c r="Q433" s="19">
        <v>3.4705882352941178</v>
      </c>
      <c r="R433" s="18">
        <v>0</v>
      </c>
      <c r="S433" s="19">
        <v>0</v>
      </c>
      <c r="T433" s="18">
        <v>0</v>
      </c>
      <c r="U433" s="19">
        <v>0</v>
      </c>
      <c r="V433" s="18">
        <v>0</v>
      </c>
      <c r="W433" s="19">
        <v>0</v>
      </c>
      <c r="X433" s="18">
        <v>0</v>
      </c>
      <c r="Y433" s="19">
        <v>0</v>
      </c>
      <c r="Z433" s="19">
        <v>22.222222222222221</v>
      </c>
      <c r="AA433" s="19">
        <v>0</v>
      </c>
      <c r="AB433" s="18">
        <v>4</v>
      </c>
      <c r="AC433" s="19">
        <v>6.557377049180328</v>
      </c>
      <c r="AD433" s="19">
        <v>65.957446808510639</v>
      </c>
      <c r="AE433" s="19">
        <v>61.904761904761905</v>
      </c>
      <c r="AF433" s="19">
        <v>0</v>
      </c>
      <c r="AG433" s="19">
        <v>62.068965517241381</v>
      </c>
      <c r="AH433" s="19">
        <v>77.272727272727266</v>
      </c>
      <c r="AI433" s="19">
        <v>7.5757575757575761</v>
      </c>
      <c r="AJ433" s="3">
        <v>623.21428571428567</v>
      </c>
      <c r="AK433" s="6">
        <v>0</v>
      </c>
      <c r="AL433" s="6">
        <v>95</v>
      </c>
      <c r="AM433" s="6">
        <v>0</v>
      </c>
      <c r="AN433" s="6">
        <v>0</v>
      </c>
      <c r="AO433" s="6">
        <v>0</v>
      </c>
      <c r="AP433" s="6">
        <v>0</v>
      </c>
      <c r="AQ433" s="6">
        <v>9</v>
      </c>
      <c r="AR433" s="6">
        <v>0</v>
      </c>
      <c r="AS433" s="6">
        <v>0</v>
      </c>
      <c r="AT433" s="119">
        <v>0</v>
      </c>
      <c r="AU433" s="119">
        <v>0</v>
      </c>
      <c r="AV433" s="119">
        <v>0</v>
      </c>
      <c r="AW433" s="119">
        <v>0</v>
      </c>
      <c r="AX433" s="119">
        <v>0</v>
      </c>
      <c r="AY433" s="6">
        <v>77.142857142857153</v>
      </c>
      <c r="AZ433" s="6">
        <v>0</v>
      </c>
      <c r="BA433" s="6">
        <v>0</v>
      </c>
      <c r="BB433" s="6">
        <v>0</v>
      </c>
      <c r="BC433" s="6">
        <v>15</v>
      </c>
      <c r="BD433" s="6">
        <v>13.513513513513514</v>
      </c>
      <c r="BE433" s="6">
        <v>0</v>
      </c>
      <c r="BF433" s="6">
        <v>0</v>
      </c>
      <c r="BG433" s="6">
        <v>10</v>
      </c>
      <c r="BH433" s="6">
        <v>10.309278350515463</v>
      </c>
      <c r="BI433" s="6">
        <v>3</v>
      </c>
      <c r="BJ433" s="6">
        <v>33.333333333333329</v>
      </c>
      <c r="BK433" s="6">
        <v>90</v>
      </c>
    </row>
    <row r="434" spans="1:63" x14ac:dyDescent="0.35">
      <c r="A434" s="27">
        <v>428</v>
      </c>
      <c r="C434" s="17" t="s">
        <v>6</v>
      </c>
      <c r="D434" s="15">
        <v>423</v>
      </c>
      <c r="E434" s="18">
        <v>0</v>
      </c>
      <c r="F434" s="18">
        <v>0</v>
      </c>
      <c r="G434" s="18">
        <v>5</v>
      </c>
      <c r="H434" s="18">
        <v>158</v>
      </c>
      <c r="I434" s="18">
        <v>260</v>
      </c>
      <c r="J434" s="19">
        <v>51.536643026004725</v>
      </c>
      <c r="K434" s="19">
        <v>4</v>
      </c>
      <c r="L434" s="19">
        <v>9.5238095238095237</v>
      </c>
      <c r="M434" s="18">
        <v>0</v>
      </c>
      <c r="N434" s="19">
        <v>0</v>
      </c>
      <c r="O434" s="19">
        <v>22</v>
      </c>
      <c r="P434" s="19">
        <v>77.272727272727266</v>
      </c>
      <c r="Q434" s="19">
        <v>6.9417359471757507</v>
      </c>
      <c r="R434" s="18">
        <v>0</v>
      </c>
      <c r="S434" s="19">
        <v>0</v>
      </c>
      <c r="T434" s="18">
        <v>0</v>
      </c>
      <c r="U434" s="19">
        <v>0</v>
      </c>
      <c r="V434" s="18">
        <v>0</v>
      </c>
      <c r="W434" s="19">
        <v>0</v>
      </c>
      <c r="X434" s="18">
        <v>0</v>
      </c>
      <c r="Y434" s="19">
        <v>0</v>
      </c>
      <c r="Z434" s="19">
        <v>29.411764705882355</v>
      </c>
      <c r="AA434" s="19">
        <v>56.862745098039213</v>
      </c>
      <c r="AB434" s="18">
        <v>3</v>
      </c>
      <c r="AC434" s="19">
        <v>2.5641025641025639</v>
      </c>
      <c r="AD434" s="19">
        <v>73.417721518987349</v>
      </c>
      <c r="AE434" s="19">
        <v>78.205128205128204</v>
      </c>
      <c r="AF434" s="19">
        <v>0</v>
      </c>
      <c r="AG434" s="19">
        <v>72.549019607843135</v>
      </c>
      <c r="AH434" s="19">
        <v>26.495726495726498</v>
      </c>
      <c r="AI434" s="19">
        <v>47.008547008547005</v>
      </c>
      <c r="AJ434" s="3">
        <v>338</v>
      </c>
      <c r="AK434" s="6">
        <v>0</v>
      </c>
      <c r="AL434" s="6">
        <v>361</v>
      </c>
      <c r="AM434" s="6">
        <v>0</v>
      </c>
      <c r="AN434" s="6">
        <v>0</v>
      </c>
      <c r="AO434" s="6">
        <v>0</v>
      </c>
      <c r="AP434" s="6">
        <v>0</v>
      </c>
      <c r="AQ434" s="6">
        <v>43</v>
      </c>
      <c r="AR434" s="6">
        <v>0</v>
      </c>
      <c r="AS434" s="6">
        <v>0</v>
      </c>
      <c r="AT434" s="119">
        <v>0</v>
      </c>
      <c r="AU434" s="119">
        <v>0</v>
      </c>
      <c r="AV434" s="119">
        <v>0</v>
      </c>
      <c r="AW434" s="119">
        <v>0</v>
      </c>
      <c r="AX434" s="119">
        <v>0</v>
      </c>
      <c r="AY434" s="6">
        <v>9.183673469387756</v>
      </c>
      <c r="AZ434" s="6">
        <v>0</v>
      </c>
      <c r="BA434" s="6">
        <v>0</v>
      </c>
      <c r="BB434" s="6">
        <v>65</v>
      </c>
      <c r="BC434" s="6">
        <v>50</v>
      </c>
      <c r="BD434" s="6">
        <v>12.01923076923077</v>
      </c>
      <c r="BE434" s="6">
        <v>0</v>
      </c>
      <c r="BF434" s="6">
        <v>0</v>
      </c>
      <c r="BG434" s="6">
        <v>3</v>
      </c>
      <c r="BH434" s="6">
        <v>1.8072289156626504</v>
      </c>
      <c r="BI434" s="6">
        <v>46</v>
      </c>
      <c r="BJ434" s="6">
        <v>18.181818181818183</v>
      </c>
      <c r="BK434" s="6">
        <v>158</v>
      </c>
    </row>
    <row r="435" spans="1:63" x14ac:dyDescent="0.35">
      <c r="A435" s="27">
        <v>429</v>
      </c>
      <c r="C435" s="17" t="s">
        <v>10</v>
      </c>
      <c r="D435" s="15">
        <v>396</v>
      </c>
      <c r="E435" s="18">
        <v>0</v>
      </c>
      <c r="F435" s="18">
        <v>3</v>
      </c>
      <c r="G435" s="18">
        <v>11</v>
      </c>
      <c r="H435" s="18">
        <v>133</v>
      </c>
      <c r="I435" s="18">
        <v>248</v>
      </c>
      <c r="J435" s="19">
        <v>53.030303030303031</v>
      </c>
      <c r="K435" s="19">
        <v>0</v>
      </c>
      <c r="L435" s="19">
        <v>0</v>
      </c>
      <c r="M435" s="18">
        <v>0</v>
      </c>
      <c r="N435" s="19">
        <v>0</v>
      </c>
      <c r="O435" s="19">
        <v>30</v>
      </c>
      <c r="P435" s="19">
        <v>83.333333333333343</v>
      </c>
      <c r="Q435" s="19">
        <v>5.3617571059431528</v>
      </c>
      <c r="R435" s="18">
        <v>0</v>
      </c>
      <c r="S435" s="19">
        <v>0</v>
      </c>
      <c r="T435" s="18">
        <v>0</v>
      </c>
      <c r="U435" s="19">
        <v>0</v>
      </c>
      <c r="V435" s="18">
        <v>0</v>
      </c>
      <c r="W435" s="19">
        <v>0</v>
      </c>
      <c r="X435" s="18">
        <v>0</v>
      </c>
      <c r="Y435" s="19">
        <v>0</v>
      </c>
      <c r="Z435" s="19">
        <v>14.285714285714285</v>
      </c>
      <c r="AA435" s="19">
        <v>85.714285714285708</v>
      </c>
      <c r="AB435" s="18">
        <v>8</v>
      </c>
      <c r="AC435" s="19">
        <v>7.2072072072072073</v>
      </c>
      <c r="AD435" s="19">
        <v>87.096774193548384</v>
      </c>
      <c r="AE435" s="19">
        <v>72.307692307692307</v>
      </c>
      <c r="AF435" s="19">
        <v>0</v>
      </c>
      <c r="AG435" s="19">
        <v>77.51937984496125</v>
      </c>
      <c r="AH435" s="19">
        <v>14.583333333333334</v>
      </c>
      <c r="AI435" s="19">
        <v>52.083333333333336</v>
      </c>
      <c r="AJ435" s="3">
        <v>416.66666666666669</v>
      </c>
      <c r="AK435" s="6">
        <v>0</v>
      </c>
      <c r="AL435" s="6">
        <v>340</v>
      </c>
      <c r="AM435" s="6">
        <v>0</v>
      </c>
      <c r="AN435" s="6">
        <v>27</v>
      </c>
      <c r="AO435" s="6">
        <v>3</v>
      </c>
      <c r="AP435" s="6">
        <v>0</v>
      </c>
      <c r="AQ435" s="6">
        <v>15</v>
      </c>
      <c r="AR435" s="6">
        <v>0</v>
      </c>
      <c r="AS435" s="6">
        <v>0</v>
      </c>
      <c r="AT435" s="119">
        <v>0</v>
      </c>
      <c r="AU435" s="119">
        <v>0</v>
      </c>
      <c r="AV435" s="119">
        <v>0</v>
      </c>
      <c r="AW435" s="119">
        <v>0</v>
      </c>
      <c r="AX435" s="119">
        <v>0</v>
      </c>
      <c r="AY435" s="6">
        <v>14.933333333333335</v>
      </c>
      <c r="AZ435" s="6">
        <v>0</v>
      </c>
      <c r="BA435" s="6">
        <v>0</v>
      </c>
      <c r="BB435" s="6">
        <v>65</v>
      </c>
      <c r="BC435" s="6">
        <v>19</v>
      </c>
      <c r="BD435" s="6">
        <v>4.859335038363171</v>
      </c>
      <c r="BE435" s="6">
        <v>0</v>
      </c>
      <c r="BF435" s="6">
        <v>0</v>
      </c>
      <c r="BG435" s="6">
        <v>9</v>
      </c>
      <c r="BH435" s="6">
        <v>6.3829787234042552</v>
      </c>
      <c r="BI435" s="6">
        <v>13</v>
      </c>
      <c r="BJ435" s="6">
        <v>5.3061224489795915</v>
      </c>
      <c r="BK435" s="6">
        <v>133</v>
      </c>
    </row>
    <row r="436" spans="1:63" x14ac:dyDescent="0.35">
      <c r="A436" s="27">
        <v>430</v>
      </c>
      <c r="C436" s="17" t="s">
        <v>272</v>
      </c>
      <c r="D436" s="15">
        <v>48</v>
      </c>
      <c r="E436" s="18">
        <v>0</v>
      </c>
      <c r="F436" s="18">
        <v>0</v>
      </c>
      <c r="G436" s="18">
        <v>8</v>
      </c>
      <c r="H436" s="18">
        <v>30</v>
      </c>
      <c r="I436" s="18">
        <v>4</v>
      </c>
      <c r="J436" s="19">
        <v>43.75</v>
      </c>
      <c r="K436" s="19">
        <v>0</v>
      </c>
      <c r="L436" s="19">
        <v>0</v>
      </c>
      <c r="M436" s="18">
        <v>0</v>
      </c>
      <c r="N436" s="19">
        <v>0</v>
      </c>
      <c r="O436" s="19">
        <v>6</v>
      </c>
      <c r="P436" s="19">
        <v>100</v>
      </c>
      <c r="Q436" s="19">
        <v>3.079331941544885</v>
      </c>
      <c r="R436" s="18">
        <v>0</v>
      </c>
      <c r="S436" s="19">
        <v>0</v>
      </c>
      <c r="T436" s="18">
        <v>0</v>
      </c>
      <c r="U436" s="19">
        <v>0</v>
      </c>
      <c r="V436" s="18">
        <v>0</v>
      </c>
      <c r="W436" s="19">
        <v>0</v>
      </c>
      <c r="X436" s="18">
        <v>0</v>
      </c>
      <c r="Y436" s="19">
        <v>0</v>
      </c>
      <c r="Z436" s="19">
        <v>0</v>
      </c>
      <c r="AA436" s="19">
        <v>100</v>
      </c>
      <c r="AB436" s="18">
        <v>4</v>
      </c>
      <c r="AC436" s="19">
        <v>21.052631578947366</v>
      </c>
      <c r="AD436" s="19">
        <v>55.555555555555557</v>
      </c>
      <c r="AE436" s="19">
        <v>64.705882352941174</v>
      </c>
      <c r="AF436" s="19">
        <v>0</v>
      </c>
      <c r="AG436" s="19">
        <v>60</v>
      </c>
      <c r="AH436" s="19">
        <v>0</v>
      </c>
      <c r="AI436" s="19">
        <v>58.333333333333336</v>
      </c>
      <c r="AJ436" s="3">
        <v>320</v>
      </c>
      <c r="AK436" s="6">
        <v>0</v>
      </c>
      <c r="AL436" s="6">
        <v>19</v>
      </c>
      <c r="AM436" s="6">
        <v>0</v>
      </c>
      <c r="AN436" s="6">
        <v>18</v>
      </c>
      <c r="AO436" s="6">
        <v>0</v>
      </c>
      <c r="AP436" s="6">
        <v>0</v>
      </c>
      <c r="AQ436" s="6">
        <v>5</v>
      </c>
      <c r="AR436" s="6">
        <v>5</v>
      </c>
      <c r="AS436" s="6">
        <v>10.416666666666668</v>
      </c>
      <c r="AT436" s="119">
        <v>0</v>
      </c>
      <c r="AU436" s="119">
        <v>0</v>
      </c>
      <c r="AV436" s="119">
        <v>0</v>
      </c>
      <c r="AW436" s="119">
        <v>0</v>
      </c>
      <c r="AX436" s="119">
        <v>0</v>
      </c>
      <c r="AY436" s="6">
        <v>69.767441860465112</v>
      </c>
      <c r="AZ436" s="6">
        <v>0</v>
      </c>
      <c r="BA436" s="6">
        <v>0</v>
      </c>
      <c r="BB436" s="6">
        <v>0</v>
      </c>
      <c r="BC436" s="6">
        <v>5</v>
      </c>
      <c r="BD436" s="6">
        <v>11.111111111111111</v>
      </c>
      <c r="BE436" s="6">
        <v>0</v>
      </c>
      <c r="BF436" s="6">
        <v>0</v>
      </c>
      <c r="BG436" s="6">
        <v>3</v>
      </c>
      <c r="BH436" s="6">
        <v>7.1428571428571423</v>
      </c>
      <c r="BI436" s="6">
        <v>0</v>
      </c>
      <c r="BJ436" s="6">
        <v>0</v>
      </c>
      <c r="BK436" s="6">
        <v>30</v>
      </c>
    </row>
    <row r="437" spans="1:63" x14ac:dyDescent="0.35">
      <c r="A437" s="27">
        <v>431</v>
      </c>
      <c r="C437" s="17" t="s">
        <v>1</v>
      </c>
      <c r="D437" s="15">
        <v>320</v>
      </c>
      <c r="E437" s="18">
        <v>0</v>
      </c>
      <c r="F437" s="18">
        <v>0</v>
      </c>
      <c r="G437" s="18">
        <v>8</v>
      </c>
      <c r="H437" s="18">
        <v>241</v>
      </c>
      <c r="I437" s="18">
        <v>66</v>
      </c>
      <c r="J437" s="19">
        <v>58.4375</v>
      </c>
      <c r="K437" s="19">
        <v>19</v>
      </c>
      <c r="L437" s="19">
        <v>19.587628865979383</v>
      </c>
      <c r="M437" s="18">
        <v>0</v>
      </c>
      <c r="N437" s="19">
        <v>0</v>
      </c>
      <c r="O437" s="19">
        <v>21</v>
      </c>
      <c r="P437" s="19">
        <v>85.714285714285708</v>
      </c>
      <c r="Q437" s="19">
        <v>7.8608247422680408</v>
      </c>
      <c r="R437" s="18">
        <v>0</v>
      </c>
      <c r="S437" s="19">
        <v>0</v>
      </c>
      <c r="T437" s="18">
        <v>0</v>
      </c>
      <c r="U437" s="19">
        <v>0</v>
      </c>
      <c r="V437" s="18">
        <v>0</v>
      </c>
      <c r="W437" s="19">
        <v>0</v>
      </c>
      <c r="X437" s="18">
        <v>0</v>
      </c>
      <c r="Y437" s="19">
        <v>0</v>
      </c>
      <c r="Z437" s="19">
        <v>34.482758620689658</v>
      </c>
      <c r="AA437" s="19">
        <v>33.333333333333329</v>
      </c>
      <c r="AB437" s="18">
        <v>13</v>
      </c>
      <c r="AC437" s="19">
        <v>6.1904761904761907</v>
      </c>
      <c r="AD437" s="19">
        <v>80.808080808080803</v>
      </c>
      <c r="AE437" s="19">
        <v>78.32167832167832</v>
      </c>
      <c r="AF437" s="19">
        <v>64.285714285714292</v>
      </c>
      <c r="AG437" s="19">
        <v>81.304347826086953</v>
      </c>
      <c r="AH437" s="19">
        <v>27.918781725888326</v>
      </c>
      <c r="AI437" s="19">
        <v>32.994923857868017</v>
      </c>
      <c r="AJ437" s="3">
        <v>652.08333333333337</v>
      </c>
      <c r="AK437" s="6">
        <v>0</v>
      </c>
      <c r="AL437" s="6">
        <v>105</v>
      </c>
      <c r="AM437" s="6">
        <v>149</v>
      </c>
      <c r="AN437" s="6">
        <v>20</v>
      </c>
      <c r="AO437" s="6">
        <v>4</v>
      </c>
      <c r="AP437" s="6">
        <v>0</v>
      </c>
      <c r="AQ437" s="6">
        <v>37</v>
      </c>
      <c r="AR437" s="6">
        <v>18</v>
      </c>
      <c r="AS437" s="6">
        <v>5.625</v>
      </c>
      <c r="AT437" s="119">
        <v>0</v>
      </c>
      <c r="AU437" s="119">
        <v>0</v>
      </c>
      <c r="AV437" s="119">
        <v>0</v>
      </c>
      <c r="AW437" s="119">
        <v>0</v>
      </c>
      <c r="AX437" s="119">
        <v>0</v>
      </c>
      <c r="AY437" s="6">
        <v>27.129337539432175</v>
      </c>
      <c r="AZ437" s="6">
        <v>0</v>
      </c>
      <c r="BA437" s="6">
        <v>0</v>
      </c>
      <c r="BB437" s="6">
        <v>10</v>
      </c>
      <c r="BC437" s="6">
        <v>12</v>
      </c>
      <c r="BD437" s="6">
        <v>3.75</v>
      </c>
      <c r="BE437" s="6">
        <v>0</v>
      </c>
      <c r="BF437" s="6">
        <v>0</v>
      </c>
      <c r="BG437" s="6">
        <v>4</v>
      </c>
      <c r="BH437" s="6">
        <v>1.6</v>
      </c>
      <c r="BI437" s="6">
        <v>9</v>
      </c>
      <c r="BJ437" s="6">
        <v>13.043478260869565</v>
      </c>
      <c r="BK437" s="6">
        <v>241</v>
      </c>
    </row>
    <row r="438" spans="1:63" x14ac:dyDescent="0.35">
      <c r="A438" s="27">
        <v>432</v>
      </c>
      <c r="C438" s="17" t="s">
        <v>7</v>
      </c>
      <c r="D438" s="15">
        <v>2962</v>
      </c>
      <c r="E438" s="18">
        <v>0</v>
      </c>
      <c r="F438" s="18">
        <v>36</v>
      </c>
      <c r="G438" s="18">
        <v>69</v>
      </c>
      <c r="H438" s="18">
        <v>773</v>
      </c>
      <c r="I438" s="18">
        <v>2074</v>
      </c>
      <c r="J438" s="19">
        <v>54.017555705604323</v>
      </c>
      <c r="K438" s="19">
        <v>23</v>
      </c>
      <c r="L438" s="19">
        <v>12.041884816753926</v>
      </c>
      <c r="M438" s="18">
        <v>0</v>
      </c>
      <c r="N438" s="19">
        <v>0</v>
      </c>
      <c r="O438" s="19">
        <v>221</v>
      </c>
      <c r="P438" s="19">
        <v>78.733031674208149</v>
      </c>
      <c r="Q438" s="19">
        <v>6.6174459939841404</v>
      </c>
      <c r="R438" s="18">
        <v>0</v>
      </c>
      <c r="S438" s="19">
        <v>0</v>
      </c>
      <c r="T438" s="18">
        <v>6</v>
      </c>
      <c r="U438" s="19">
        <v>30</v>
      </c>
      <c r="V438" s="18">
        <v>3</v>
      </c>
      <c r="W438" s="19">
        <v>14.285714285714285</v>
      </c>
      <c r="X438" s="18">
        <v>9</v>
      </c>
      <c r="Y438" s="19">
        <v>21.428571428571427</v>
      </c>
      <c r="Z438" s="19">
        <v>32.484076433121018</v>
      </c>
      <c r="AA438" s="19">
        <v>29.29936305732484</v>
      </c>
      <c r="AB438" s="18">
        <v>33</v>
      </c>
      <c r="AC438" s="19">
        <v>5.9566787003610111</v>
      </c>
      <c r="AD438" s="19">
        <v>71.907216494845358</v>
      </c>
      <c r="AE438" s="19">
        <v>58.516483516483518</v>
      </c>
      <c r="AF438" s="19">
        <v>83.870967741935488</v>
      </c>
      <c r="AG438" s="19">
        <v>63.268156424581001</v>
      </c>
      <c r="AH438" s="19">
        <v>39.453125</v>
      </c>
      <c r="AI438" s="19">
        <v>26.3671875</v>
      </c>
      <c r="AJ438" s="3">
        <v>230</v>
      </c>
      <c r="AK438" s="6">
        <v>0</v>
      </c>
      <c r="AL438" s="6">
        <v>2778</v>
      </c>
      <c r="AM438" s="6">
        <v>0</v>
      </c>
      <c r="AN438" s="6">
        <v>21</v>
      </c>
      <c r="AO438" s="6">
        <v>0</v>
      </c>
      <c r="AP438" s="6">
        <v>3</v>
      </c>
      <c r="AQ438" s="6">
        <v>98</v>
      </c>
      <c r="AR438" s="6">
        <v>49</v>
      </c>
      <c r="AS438" s="6">
        <v>1.6542876434841325</v>
      </c>
      <c r="AT438" s="119">
        <v>0</v>
      </c>
      <c r="AU438" s="119">
        <v>0</v>
      </c>
      <c r="AV438" s="119">
        <v>0</v>
      </c>
      <c r="AW438" s="119">
        <v>0</v>
      </c>
      <c r="AX438" s="119">
        <v>0</v>
      </c>
      <c r="AY438" s="6">
        <v>14.987268097489997</v>
      </c>
      <c r="AZ438" s="6">
        <v>0</v>
      </c>
      <c r="BA438" s="6">
        <v>0</v>
      </c>
      <c r="BB438" s="6">
        <v>387</v>
      </c>
      <c r="BC438" s="6">
        <v>1011</v>
      </c>
      <c r="BD438" s="6">
        <v>34.540485138366925</v>
      </c>
      <c r="BE438" s="6">
        <v>3</v>
      </c>
      <c r="BF438" s="6">
        <v>4.3478260869565215</v>
      </c>
      <c r="BG438" s="6">
        <v>75</v>
      </c>
      <c r="BH438" s="6">
        <v>8.9605734767025087</v>
      </c>
      <c r="BI438" s="6">
        <v>939</v>
      </c>
      <c r="BJ438" s="6">
        <v>45.849609375</v>
      </c>
      <c r="BK438" s="6">
        <v>773</v>
      </c>
    </row>
    <row r="439" spans="1:63" x14ac:dyDescent="0.35">
      <c r="A439" s="27">
        <v>433</v>
      </c>
      <c r="C439" s="17" t="s">
        <v>273</v>
      </c>
      <c r="D439" s="15">
        <v>500</v>
      </c>
      <c r="E439" s="18">
        <v>8</v>
      </c>
      <c r="F439" s="18">
        <v>29</v>
      </c>
      <c r="G439" s="18">
        <v>43</v>
      </c>
      <c r="H439" s="18">
        <v>341</v>
      </c>
      <c r="I439" s="18">
        <v>82</v>
      </c>
      <c r="J439" s="19">
        <v>50.2</v>
      </c>
      <c r="K439" s="19">
        <v>7</v>
      </c>
      <c r="L439" s="19">
        <v>2.8925619834710745</v>
      </c>
      <c r="M439" s="18">
        <v>0</v>
      </c>
      <c r="N439" s="19">
        <v>0</v>
      </c>
      <c r="O439" s="19">
        <v>14</v>
      </c>
      <c r="P439" s="19">
        <v>78.571428571428569</v>
      </c>
      <c r="Q439" s="19">
        <v>6.2136700741631596</v>
      </c>
      <c r="R439" s="18">
        <v>0</v>
      </c>
      <c r="S439" s="19">
        <v>0</v>
      </c>
      <c r="T439" s="18">
        <v>0</v>
      </c>
      <c r="U439" s="19">
        <v>0</v>
      </c>
      <c r="V439" s="18">
        <v>0</v>
      </c>
      <c r="W439" s="19">
        <v>0</v>
      </c>
      <c r="X439" s="18">
        <v>0</v>
      </c>
      <c r="Y439" s="19">
        <v>0</v>
      </c>
      <c r="Z439" s="19">
        <v>13.636363636363635</v>
      </c>
      <c r="AA439" s="19">
        <v>76.818181818181813</v>
      </c>
      <c r="AB439" s="18">
        <v>19</v>
      </c>
      <c r="AC439" s="19">
        <v>6.109324758842444</v>
      </c>
      <c r="AD439" s="19">
        <v>86.144578313253021</v>
      </c>
      <c r="AE439" s="19">
        <v>71.751412429378533</v>
      </c>
      <c r="AF439" s="19">
        <v>51.724137931034484</v>
      </c>
      <c r="AG439" s="19">
        <v>83.66013071895425</v>
      </c>
      <c r="AH439" s="19">
        <v>15.384615384615385</v>
      </c>
      <c r="AI439" s="19">
        <v>54.180602006688957</v>
      </c>
      <c r="AJ439" s="3">
        <v>774.34210526315792</v>
      </c>
      <c r="AK439" s="6">
        <v>43</v>
      </c>
      <c r="AL439" s="6">
        <v>121</v>
      </c>
      <c r="AM439" s="6">
        <v>0</v>
      </c>
      <c r="AN439" s="6">
        <v>0</v>
      </c>
      <c r="AO439" s="6">
        <v>0</v>
      </c>
      <c r="AP439" s="6">
        <v>0</v>
      </c>
      <c r="AQ439" s="6">
        <v>320</v>
      </c>
      <c r="AR439" s="6">
        <v>55</v>
      </c>
      <c r="AS439" s="6">
        <v>11</v>
      </c>
      <c r="AT439" s="119">
        <v>0</v>
      </c>
      <c r="AU439" s="119">
        <v>0</v>
      </c>
      <c r="AV439" s="119">
        <v>0</v>
      </c>
      <c r="AW439" s="119">
        <v>0</v>
      </c>
      <c r="AX439" s="119">
        <v>0</v>
      </c>
      <c r="AY439" s="6">
        <v>21.855670103092784</v>
      </c>
      <c r="AZ439" s="6">
        <v>0</v>
      </c>
      <c r="BA439" s="6">
        <v>0</v>
      </c>
      <c r="BB439" s="6">
        <v>13</v>
      </c>
      <c r="BC439" s="6">
        <v>38</v>
      </c>
      <c r="BD439" s="6">
        <v>7.7235772357723578</v>
      </c>
      <c r="BE439" s="6">
        <v>0</v>
      </c>
      <c r="BF439" s="6">
        <v>0</v>
      </c>
      <c r="BG439" s="6">
        <v>12</v>
      </c>
      <c r="BH439" s="6">
        <v>3.1088082901554404</v>
      </c>
      <c r="BI439" s="6">
        <v>30</v>
      </c>
      <c r="BJ439" s="6">
        <v>35.294117647058826</v>
      </c>
      <c r="BK439" s="6">
        <v>341</v>
      </c>
    </row>
    <row r="440" spans="1:63" x14ac:dyDescent="0.35">
      <c r="A440" s="27">
        <v>434</v>
      </c>
      <c r="C440" s="17" t="s">
        <v>23</v>
      </c>
      <c r="D440" s="15">
        <v>5712</v>
      </c>
      <c r="E440" s="18">
        <v>82</v>
      </c>
      <c r="F440" s="18">
        <v>294</v>
      </c>
      <c r="G440" s="18">
        <v>574</v>
      </c>
      <c r="H440" s="18">
        <v>4169</v>
      </c>
      <c r="I440" s="18">
        <v>675</v>
      </c>
      <c r="J440" s="19">
        <v>46.235994397759107</v>
      </c>
      <c r="K440" s="19">
        <v>91</v>
      </c>
      <c r="L440" s="19">
        <v>2.8182099721275935</v>
      </c>
      <c r="M440" s="18">
        <v>11</v>
      </c>
      <c r="N440" s="19">
        <v>5.5555555555555554</v>
      </c>
      <c r="O440" s="19">
        <v>140</v>
      </c>
      <c r="P440" s="19">
        <v>82.857142857142861</v>
      </c>
      <c r="Q440" s="19">
        <v>5.2671901934495304</v>
      </c>
      <c r="R440" s="18">
        <v>7</v>
      </c>
      <c r="S440" s="19">
        <v>1.66270783847981</v>
      </c>
      <c r="T440" s="18">
        <v>19</v>
      </c>
      <c r="U440" s="19">
        <v>6.6901408450704221</v>
      </c>
      <c r="V440" s="18">
        <v>13</v>
      </c>
      <c r="W440" s="19">
        <v>8.6666666666666679</v>
      </c>
      <c r="X440" s="18">
        <v>32</v>
      </c>
      <c r="Y440" s="19">
        <v>7.4592074592074589</v>
      </c>
      <c r="Z440" s="19">
        <v>16.018226428321068</v>
      </c>
      <c r="AA440" s="19">
        <v>76.410795653697861</v>
      </c>
      <c r="AB440" s="18">
        <v>183</v>
      </c>
      <c r="AC440" s="19">
        <v>4.4985250737463129</v>
      </c>
      <c r="AD440" s="19">
        <v>88.929055580659735</v>
      </c>
      <c r="AE440" s="19">
        <v>79.812206572769952</v>
      </c>
      <c r="AF440" s="19">
        <v>80.021030494216618</v>
      </c>
      <c r="AG440" s="19">
        <v>86.666666666666671</v>
      </c>
      <c r="AH440" s="19">
        <v>26.867247294800737</v>
      </c>
      <c r="AI440" s="19">
        <v>43.124835048825553</v>
      </c>
      <c r="AJ440" s="3">
        <v>775.39619651347073</v>
      </c>
      <c r="AK440" s="6">
        <v>20</v>
      </c>
      <c r="AL440" s="6">
        <v>1623</v>
      </c>
      <c r="AM440" s="6">
        <v>2923</v>
      </c>
      <c r="AN440" s="6">
        <v>81</v>
      </c>
      <c r="AO440" s="6">
        <v>3</v>
      </c>
      <c r="AP440" s="6">
        <v>738</v>
      </c>
      <c r="AQ440" s="6">
        <v>225</v>
      </c>
      <c r="AR440" s="6">
        <v>1473</v>
      </c>
      <c r="AS440" s="6">
        <v>25.787815126050422</v>
      </c>
      <c r="AT440" s="119">
        <v>0</v>
      </c>
      <c r="AU440" s="119">
        <v>0</v>
      </c>
      <c r="AV440" s="119">
        <v>0</v>
      </c>
      <c r="AW440" s="119">
        <v>0</v>
      </c>
      <c r="AX440" s="119">
        <v>0</v>
      </c>
      <c r="AY440" s="6">
        <v>41.405830799499192</v>
      </c>
      <c r="AZ440" s="6">
        <v>15</v>
      </c>
      <c r="BA440" s="6">
        <v>0.51903114186851207</v>
      </c>
      <c r="BB440" s="6">
        <v>96</v>
      </c>
      <c r="BC440" s="6">
        <v>125</v>
      </c>
      <c r="BD440" s="6">
        <v>2.1976090014064695</v>
      </c>
      <c r="BE440" s="6">
        <v>6</v>
      </c>
      <c r="BF440" s="6">
        <v>1.0582010582010581</v>
      </c>
      <c r="BG440" s="6">
        <v>66</v>
      </c>
      <c r="BH440" s="6">
        <v>1.3977128335451081</v>
      </c>
      <c r="BI440" s="6">
        <v>52</v>
      </c>
      <c r="BJ440" s="6">
        <v>7.6923076923076925</v>
      </c>
      <c r="BK440" s="6">
        <v>4169</v>
      </c>
    </row>
    <row r="441" spans="1:63" x14ac:dyDescent="0.35">
      <c r="A441" s="27">
        <v>435</v>
      </c>
      <c r="C441" s="17" t="s">
        <v>19</v>
      </c>
      <c r="D441" s="15">
        <v>335</v>
      </c>
      <c r="E441" s="18">
        <v>0</v>
      </c>
      <c r="F441" s="18">
        <v>9</v>
      </c>
      <c r="G441" s="18">
        <v>34</v>
      </c>
      <c r="H441" s="18">
        <v>241</v>
      </c>
      <c r="I441" s="18">
        <v>46</v>
      </c>
      <c r="J441" s="19">
        <v>62.089552238805965</v>
      </c>
      <c r="K441" s="19">
        <v>6</v>
      </c>
      <c r="L441" s="19">
        <v>3.6585365853658534</v>
      </c>
      <c r="M441" s="18">
        <v>0</v>
      </c>
      <c r="N441" s="19">
        <v>0</v>
      </c>
      <c r="O441" s="19">
        <v>9</v>
      </c>
      <c r="P441" s="19">
        <v>100</v>
      </c>
      <c r="Q441" s="19">
        <v>4.1071428571428568</v>
      </c>
      <c r="R441" s="18">
        <v>0</v>
      </c>
      <c r="S441" s="19">
        <v>0</v>
      </c>
      <c r="T441" s="18">
        <v>0</v>
      </c>
      <c r="U441" s="19">
        <v>0</v>
      </c>
      <c r="V441" s="18">
        <v>0</v>
      </c>
      <c r="W441" s="19">
        <v>0</v>
      </c>
      <c r="X441" s="18">
        <v>0</v>
      </c>
      <c r="Y441" s="19">
        <v>0</v>
      </c>
      <c r="Z441" s="19">
        <v>14.556962025316455</v>
      </c>
      <c r="AA441" s="19">
        <v>75.949367088607602</v>
      </c>
      <c r="AB441" s="18">
        <v>14</v>
      </c>
      <c r="AC441" s="19">
        <v>6.2780269058295968</v>
      </c>
      <c r="AD441" s="19">
        <v>94.73684210526315</v>
      </c>
      <c r="AE441" s="19">
        <v>70.807453416149073</v>
      </c>
      <c r="AF441" s="19">
        <v>47.619047619047613</v>
      </c>
      <c r="AG441" s="19">
        <v>82.191780821917803</v>
      </c>
      <c r="AH441" s="19">
        <v>26.96078431372549</v>
      </c>
      <c r="AI441" s="19">
        <v>36.764705882352942</v>
      </c>
      <c r="AJ441" s="3">
        <v>662.09677419354841</v>
      </c>
      <c r="AK441" s="6">
        <v>29</v>
      </c>
      <c r="AL441" s="6">
        <v>166</v>
      </c>
      <c r="AM441" s="6">
        <v>15</v>
      </c>
      <c r="AN441" s="6">
        <v>69</v>
      </c>
      <c r="AO441" s="6">
        <v>0</v>
      </c>
      <c r="AP441" s="6">
        <v>0</v>
      </c>
      <c r="AQ441" s="6">
        <v>50</v>
      </c>
      <c r="AR441" s="6">
        <v>41</v>
      </c>
      <c r="AS441" s="6">
        <v>12.238805970149254</v>
      </c>
      <c r="AT441" s="119">
        <v>0</v>
      </c>
      <c r="AU441" s="119">
        <v>0</v>
      </c>
      <c r="AV441" s="119">
        <v>0</v>
      </c>
      <c r="AW441" s="119">
        <v>0</v>
      </c>
      <c r="AX441" s="119">
        <v>0</v>
      </c>
      <c r="AY441" s="6">
        <v>27.384615384615387</v>
      </c>
      <c r="AZ441" s="6">
        <v>0</v>
      </c>
      <c r="BA441" s="6">
        <v>0</v>
      </c>
      <c r="BB441" s="6">
        <v>7</v>
      </c>
      <c r="BC441" s="6">
        <v>23</v>
      </c>
      <c r="BD441" s="6">
        <v>6.8047337278106506</v>
      </c>
      <c r="BE441" s="6">
        <v>0</v>
      </c>
      <c r="BF441" s="6">
        <v>0</v>
      </c>
      <c r="BG441" s="6">
        <v>6</v>
      </c>
      <c r="BH441" s="6">
        <v>2.197802197802198</v>
      </c>
      <c r="BI441" s="6">
        <v>10</v>
      </c>
      <c r="BJ441" s="6">
        <v>20.408163265306122</v>
      </c>
      <c r="BK441" s="6">
        <v>241</v>
      </c>
    </row>
    <row r="442" spans="1:63" x14ac:dyDescent="0.35">
      <c r="A442" s="27">
        <v>436</v>
      </c>
      <c r="C442" s="17" t="s">
        <v>12</v>
      </c>
      <c r="D442" s="15">
        <v>212</v>
      </c>
      <c r="E442" s="18">
        <v>0</v>
      </c>
      <c r="F442" s="18">
        <v>6</v>
      </c>
      <c r="G442" s="18">
        <v>13</v>
      </c>
      <c r="H442" s="18">
        <v>164</v>
      </c>
      <c r="I442" s="18">
        <v>30</v>
      </c>
      <c r="J442" s="19">
        <v>50.943396226415096</v>
      </c>
      <c r="K442" s="19">
        <v>12</v>
      </c>
      <c r="L442" s="19">
        <v>9.9173553719008272</v>
      </c>
      <c r="M442" s="18">
        <v>0</v>
      </c>
      <c r="N442" s="19">
        <v>0</v>
      </c>
      <c r="O442" s="19">
        <v>6</v>
      </c>
      <c r="P442" s="19">
        <v>100</v>
      </c>
      <c r="Q442" s="19">
        <v>5.5768412090251172</v>
      </c>
      <c r="R442" s="18">
        <v>0</v>
      </c>
      <c r="S442" s="19">
        <v>0</v>
      </c>
      <c r="T442" s="18">
        <v>0</v>
      </c>
      <c r="U442" s="19">
        <v>0</v>
      </c>
      <c r="V442" s="18">
        <v>0</v>
      </c>
      <c r="W442" s="19">
        <v>0</v>
      </c>
      <c r="X442" s="18">
        <v>0</v>
      </c>
      <c r="Y442" s="19">
        <v>0</v>
      </c>
      <c r="Z442" s="19">
        <v>11.864406779661017</v>
      </c>
      <c r="AA442" s="19">
        <v>79.66101694915254</v>
      </c>
      <c r="AB442" s="18">
        <v>16</v>
      </c>
      <c r="AC442" s="19">
        <v>11.510791366906476</v>
      </c>
      <c r="AD442" s="19">
        <v>81.17647058823529</v>
      </c>
      <c r="AE442" s="19">
        <v>62.5</v>
      </c>
      <c r="AF442" s="19">
        <v>58.620689655172406</v>
      </c>
      <c r="AG442" s="19">
        <v>73.282442748091597</v>
      </c>
      <c r="AH442" s="19">
        <v>22.834645669291341</v>
      </c>
      <c r="AI442" s="19">
        <v>50.393700787401571</v>
      </c>
      <c r="AJ442" s="3">
        <v>884.21052631578948</v>
      </c>
      <c r="AK442" s="6">
        <v>0</v>
      </c>
      <c r="AL442" s="6">
        <v>20</v>
      </c>
      <c r="AM442" s="6">
        <v>0</v>
      </c>
      <c r="AN442" s="6">
        <v>53</v>
      </c>
      <c r="AO442" s="6">
        <v>3</v>
      </c>
      <c r="AP442" s="6">
        <v>12</v>
      </c>
      <c r="AQ442" s="6">
        <v>108</v>
      </c>
      <c r="AR442" s="6">
        <v>45</v>
      </c>
      <c r="AS442" s="6">
        <v>21.226415094339622</v>
      </c>
      <c r="AT442" s="119">
        <v>0</v>
      </c>
      <c r="AU442" s="119">
        <v>0</v>
      </c>
      <c r="AV442" s="119">
        <v>0</v>
      </c>
      <c r="AW442" s="119">
        <v>0</v>
      </c>
      <c r="AX442" s="119">
        <v>0</v>
      </c>
      <c r="AY442" s="6">
        <v>49.308755760368662</v>
      </c>
      <c r="AZ442" s="6">
        <v>0</v>
      </c>
      <c r="BA442" s="6">
        <v>0</v>
      </c>
      <c r="BB442" s="6">
        <v>6</v>
      </c>
      <c r="BC442" s="6">
        <v>26</v>
      </c>
      <c r="BD442" s="6">
        <v>12.380952380952381</v>
      </c>
      <c r="BE442" s="6">
        <v>0</v>
      </c>
      <c r="BF442" s="6">
        <v>0</v>
      </c>
      <c r="BG442" s="6">
        <v>12</v>
      </c>
      <c r="BH442" s="6">
        <v>6.8181818181818175</v>
      </c>
      <c r="BI442" s="6">
        <v>12</v>
      </c>
      <c r="BJ442" s="6">
        <v>50</v>
      </c>
      <c r="BK442" s="6">
        <v>164</v>
      </c>
    </row>
    <row r="443" spans="1:63" x14ac:dyDescent="0.35">
      <c r="A443" s="27">
        <v>437</v>
      </c>
      <c r="C443" s="17" t="s">
        <v>13</v>
      </c>
      <c r="D443" s="15">
        <v>105</v>
      </c>
      <c r="E443" s="18">
        <v>0</v>
      </c>
      <c r="F443" s="18">
        <v>0</v>
      </c>
      <c r="G443" s="18">
        <v>10</v>
      </c>
      <c r="H443" s="18">
        <v>66</v>
      </c>
      <c r="I443" s="18">
        <v>32</v>
      </c>
      <c r="J443" s="19">
        <v>51.428571428571423</v>
      </c>
      <c r="K443" s="19">
        <v>6</v>
      </c>
      <c r="L443" s="19">
        <v>17.142857142857142</v>
      </c>
      <c r="M443" s="18">
        <v>0</v>
      </c>
      <c r="N443" s="19">
        <v>0</v>
      </c>
      <c r="O443" s="19">
        <v>4</v>
      </c>
      <c r="P443" s="19">
        <v>100</v>
      </c>
      <c r="Q443" s="19">
        <v>3.9540229885057467</v>
      </c>
      <c r="R443" s="18">
        <v>0</v>
      </c>
      <c r="S443" s="19">
        <v>0</v>
      </c>
      <c r="T443" s="18">
        <v>0</v>
      </c>
      <c r="U443" s="19">
        <v>0</v>
      </c>
      <c r="V443" s="18">
        <v>0</v>
      </c>
      <c r="W443" s="19">
        <v>0</v>
      </c>
      <c r="X443" s="18">
        <v>0</v>
      </c>
      <c r="Y443" s="19">
        <v>0</v>
      </c>
      <c r="Z443" s="19">
        <v>34.375</v>
      </c>
      <c r="AA443" s="19">
        <v>43.75</v>
      </c>
      <c r="AB443" s="18">
        <v>3</v>
      </c>
      <c r="AC443" s="19">
        <v>6.8181818181818175</v>
      </c>
      <c r="AD443" s="19">
        <v>58.82352941176471</v>
      </c>
      <c r="AE443" s="19">
        <v>52.5</v>
      </c>
      <c r="AF443" s="19">
        <v>0</v>
      </c>
      <c r="AG443" s="19">
        <v>54.794520547945204</v>
      </c>
      <c r="AH443" s="19">
        <v>8.5714285714285712</v>
      </c>
      <c r="AI443" s="19">
        <v>60</v>
      </c>
      <c r="AJ443" s="3">
        <v>440</v>
      </c>
      <c r="AK443" s="6">
        <v>0</v>
      </c>
      <c r="AL443" s="6">
        <v>82</v>
      </c>
      <c r="AM443" s="6">
        <v>0</v>
      </c>
      <c r="AN443" s="6">
        <v>17</v>
      </c>
      <c r="AO443" s="6">
        <v>0</v>
      </c>
      <c r="AP443" s="6">
        <v>0</v>
      </c>
      <c r="AQ443" s="6">
        <v>9</v>
      </c>
      <c r="AR443" s="6">
        <v>0</v>
      </c>
      <c r="AS443" s="6">
        <v>0</v>
      </c>
      <c r="AT443" s="119">
        <v>0</v>
      </c>
      <c r="AU443" s="119">
        <v>0</v>
      </c>
      <c r="AV443" s="119">
        <v>0</v>
      </c>
      <c r="AW443" s="119">
        <v>0</v>
      </c>
      <c r="AX443" s="119">
        <v>0</v>
      </c>
      <c r="AY443" s="6">
        <v>48.03921568627451</v>
      </c>
      <c r="AZ443" s="6">
        <v>0</v>
      </c>
      <c r="BA443" s="6">
        <v>0</v>
      </c>
      <c r="BB443" s="6">
        <v>5</v>
      </c>
      <c r="BC443" s="6">
        <v>18</v>
      </c>
      <c r="BD443" s="6">
        <v>17.307692307692307</v>
      </c>
      <c r="BE443" s="6">
        <v>0</v>
      </c>
      <c r="BF443" s="6">
        <v>0</v>
      </c>
      <c r="BG443" s="6">
        <v>10</v>
      </c>
      <c r="BH443" s="6">
        <v>12.345679012345679</v>
      </c>
      <c r="BI443" s="6">
        <v>12</v>
      </c>
      <c r="BJ443" s="6">
        <v>42.857142857142854</v>
      </c>
      <c r="BK443" s="6">
        <v>66</v>
      </c>
    </row>
    <row r="444" spans="1:63" x14ac:dyDescent="0.35">
      <c r="A444" s="27">
        <v>438</v>
      </c>
      <c r="C444" s="17" t="s">
        <v>4</v>
      </c>
      <c r="D444" s="15">
        <v>1440</v>
      </c>
      <c r="E444" s="18">
        <v>0</v>
      </c>
      <c r="F444" s="18">
        <v>10</v>
      </c>
      <c r="G444" s="18">
        <v>18</v>
      </c>
      <c r="H444" s="18">
        <v>377</v>
      </c>
      <c r="I444" s="18">
        <v>1034</v>
      </c>
      <c r="J444" s="19">
        <v>52.152777777777779</v>
      </c>
      <c r="K444" s="19">
        <v>0</v>
      </c>
      <c r="L444" s="19">
        <v>0</v>
      </c>
      <c r="M444" s="18">
        <v>0</v>
      </c>
      <c r="N444" s="19">
        <v>0</v>
      </c>
      <c r="O444" s="19">
        <v>74</v>
      </c>
      <c r="P444" s="19">
        <v>77.027027027027032</v>
      </c>
      <c r="Q444" s="19">
        <v>4.0831477357089829</v>
      </c>
      <c r="R444" s="18">
        <v>0</v>
      </c>
      <c r="S444" s="19">
        <v>0</v>
      </c>
      <c r="T444" s="18">
        <v>0</v>
      </c>
      <c r="U444" s="19">
        <v>0</v>
      </c>
      <c r="V444" s="18">
        <v>0</v>
      </c>
      <c r="W444" s="19">
        <v>0</v>
      </c>
      <c r="X444" s="18">
        <v>0</v>
      </c>
      <c r="Y444" s="19">
        <v>0</v>
      </c>
      <c r="Z444" s="19">
        <v>28.828828828828829</v>
      </c>
      <c r="AA444" s="19">
        <v>48.648648648648653</v>
      </c>
      <c r="AB444" s="18">
        <v>3</v>
      </c>
      <c r="AC444" s="19">
        <v>0.97087378640776689</v>
      </c>
      <c r="AD444" s="19">
        <v>85.204081632653057</v>
      </c>
      <c r="AE444" s="19">
        <v>69.780219780219781</v>
      </c>
      <c r="AF444" s="19">
        <v>81.818181818181827</v>
      </c>
      <c r="AG444" s="19">
        <v>78.323699421965316</v>
      </c>
      <c r="AH444" s="19">
        <v>29.836065573770494</v>
      </c>
      <c r="AI444" s="19">
        <v>33.114754098360656</v>
      </c>
      <c r="AJ444" s="3">
        <v>313.63636363636363</v>
      </c>
      <c r="AK444" s="6">
        <v>4</v>
      </c>
      <c r="AL444" s="6">
        <v>1275</v>
      </c>
      <c r="AM444" s="6">
        <v>0</v>
      </c>
      <c r="AN444" s="6">
        <v>0</v>
      </c>
      <c r="AO444" s="6">
        <v>4</v>
      </c>
      <c r="AP444" s="6">
        <v>0</v>
      </c>
      <c r="AQ444" s="6">
        <v>121</v>
      </c>
      <c r="AR444" s="6">
        <v>25</v>
      </c>
      <c r="AS444" s="6">
        <v>1.7361111111111112</v>
      </c>
      <c r="AT444" s="119">
        <v>0</v>
      </c>
      <c r="AU444" s="119">
        <v>0</v>
      </c>
      <c r="AV444" s="119">
        <v>0</v>
      </c>
      <c r="AW444" s="119">
        <v>0</v>
      </c>
      <c r="AX444" s="119">
        <v>0</v>
      </c>
      <c r="AY444" s="6">
        <v>12.18274111675127</v>
      </c>
      <c r="AZ444" s="6">
        <v>0</v>
      </c>
      <c r="BA444" s="6">
        <v>0</v>
      </c>
      <c r="BB444" s="6">
        <v>267</v>
      </c>
      <c r="BC444" s="6">
        <v>191</v>
      </c>
      <c r="BD444" s="6">
        <v>13.412921348314608</v>
      </c>
      <c r="BE444" s="6">
        <v>0</v>
      </c>
      <c r="BF444" s="6">
        <v>0</v>
      </c>
      <c r="BG444" s="6">
        <v>5</v>
      </c>
      <c r="BH444" s="6">
        <v>1.2787723785166241</v>
      </c>
      <c r="BI444" s="6">
        <v>186</v>
      </c>
      <c r="BJ444" s="6">
        <v>18.146341463414632</v>
      </c>
      <c r="BK444" s="6">
        <v>377</v>
      </c>
    </row>
    <row r="445" spans="1:63" x14ac:dyDescent="0.35">
      <c r="A445" s="27">
        <v>439</v>
      </c>
      <c r="C445" s="17" t="s">
        <v>274</v>
      </c>
      <c r="D445" s="15">
        <v>361</v>
      </c>
      <c r="E445" s="18">
        <v>11</v>
      </c>
      <c r="F445" s="18">
        <v>29</v>
      </c>
      <c r="G445" s="18">
        <v>22</v>
      </c>
      <c r="H445" s="18">
        <v>299</v>
      </c>
      <c r="I445" s="18">
        <v>10</v>
      </c>
      <c r="J445" s="19">
        <v>56.50969529085873</v>
      </c>
      <c r="K445" s="19">
        <v>13</v>
      </c>
      <c r="L445" s="19">
        <v>6.1904761904761907</v>
      </c>
      <c r="M445" s="18">
        <v>0</v>
      </c>
      <c r="N445" s="19">
        <v>0</v>
      </c>
      <c r="O445" s="19">
        <v>22</v>
      </c>
      <c r="P445" s="19">
        <v>100</v>
      </c>
      <c r="Q445" s="19">
        <v>5.9431722447729189</v>
      </c>
      <c r="R445" s="18">
        <v>0</v>
      </c>
      <c r="S445" s="19">
        <v>0</v>
      </c>
      <c r="T445" s="18">
        <v>0</v>
      </c>
      <c r="U445" s="19">
        <v>0</v>
      </c>
      <c r="V445" s="18">
        <v>0</v>
      </c>
      <c r="W445" s="19">
        <v>0</v>
      </c>
      <c r="X445" s="18">
        <v>0</v>
      </c>
      <c r="Y445" s="19">
        <v>0</v>
      </c>
      <c r="Z445" s="19">
        <v>35.384615384615387</v>
      </c>
      <c r="AA445" s="19">
        <v>46.153846153846153</v>
      </c>
      <c r="AB445" s="18">
        <v>12</v>
      </c>
      <c r="AC445" s="19">
        <v>4.5801526717557248</v>
      </c>
      <c r="AD445" s="19">
        <v>84.920634920634924</v>
      </c>
      <c r="AE445" s="19">
        <v>70.949720670391059</v>
      </c>
      <c r="AF445" s="19">
        <v>68.181818181818173</v>
      </c>
      <c r="AG445" s="19">
        <v>81.17647058823529</v>
      </c>
      <c r="AH445" s="19">
        <v>39.357429718875501</v>
      </c>
      <c r="AI445" s="19">
        <v>34.136546184738961</v>
      </c>
      <c r="AJ445" s="3">
        <v>616.8604651162791</v>
      </c>
      <c r="AK445" s="6">
        <v>9</v>
      </c>
      <c r="AL445" s="6">
        <v>174</v>
      </c>
      <c r="AM445" s="6">
        <v>0</v>
      </c>
      <c r="AN445" s="6">
        <v>0</v>
      </c>
      <c r="AO445" s="6">
        <v>0</v>
      </c>
      <c r="AP445" s="6">
        <v>0</v>
      </c>
      <c r="AQ445" s="6">
        <v>182</v>
      </c>
      <c r="AR445" s="6">
        <v>51</v>
      </c>
      <c r="AS445" s="6">
        <v>14.127423822714682</v>
      </c>
      <c r="AT445" s="119">
        <v>0</v>
      </c>
      <c r="AU445" s="119">
        <v>0</v>
      </c>
      <c r="AV445" s="119">
        <v>0</v>
      </c>
      <c r="AW445" s="119">
        <v>0</v>
      </c>
      <c r="AX445" s="119">
        <v>0</v>
      </c>
      <c r="AY445" s="6">
        <v>52.646239554317553</v>
      </c>
      <c r="AZ445" s="6">
        <v>3</v>
      </c>
      <c r="BA445" s="6">
        <v>1.5</v>
      </c>
      <c r="BB445" s="6">
        <v>0</v>
      </c>
      <c r="BC445" s="6">
        <v>77</v>
      </c>
      <c r="BD445" s="6">
        <v>21.038251366120221</v>
      </c>
      <c r="BE445" s="6">
        <v>0</v>
      </c>
      <c r="BF445" s="6">
        <v>0</v>
      </c>
      <c r="BG445" s="6">
        <v>62</v>
      </c>
      <c r="BH445" s="6">
        <v>19.018404907975462</v>
      </c>
      <c r="BI445" s="6">
        <v>5</v>
      </c>
      <c r="BJ445" s="6">
        <v>55.555555555555557</v>
      </c>
      <c r="BK445" s="6">
        <v>299</v>
      </c>
    </row>
    <row r="446" spans="1:63" x14ac:dyDescent="0.35">
      <c r="A446" s="27">
        <v>440</v>
      </c>
      <c r="C446" s="17" t="s">
        <v>15</v>
      </c>
      <c r="D446" s="15">
        <v>340</v>
      </c>
      <c r="E446" s="18">
        <v>3</v>
      </c>
      <c r="F446" s="18">
        <v>8</v>
      </c>
      <c r="G446" s="18">
        <v>6</v>
      </c>
      <c r="H446" s="18">
        <v>198</v>
      </c>
      <c r="I446" s="18">
        <v>122</v>
      </c>
      <c r="J446" s="19">
        <v>47.352941176470587</v>
      </c>
      <c r="K446" s="19">
        <v>9</v>
      </c>
      <c r="L446" s="19">
        <v>12.5</v>
      </c>
      <c r="M446" s="18">
        <v>0</v>
      </c>
      <c r="N446" s="19">
        <v>0</v>
      </c>
      <c r="O446" s="19">
        <v>24</v>
      </c>
      <c r="P446" s="19">
        <v>83.333333333333343</v>
      </c>
      <c r="Q446" s="19">
        <v>4.0853381752156155</v>
      </c>
      <c r="R446" s="18">
        <v>0</v>
      </c>
      <c r="S446" s="19">
        <v>0</v>
      </c>
      <c r="T446" s="18">
        <v>0</v>
      </c>
      <c r="U446" s="19">
        <v>0</v>
      </c>
      <c r="V446" s="18">
        <v>0</v>
      </c>
      <c r="W446" s="19">
        <v>0</v>
      </c>
      <c r="X446" s="18">
        <v>0</v>
      </c>
      <c r="Y446" s="19">
        <v>0</v>
      </c>
      <c r="Z446" s="19">
        <v>26.388888888888889</v>
      </c>
      <c r="AA446" s="19">
        <v>38.888888888888893</v>
      </c>
      <c r="AB446" s="18">
        <v>4</v>
      </c>
      <c r="AC446" s="19">
        <v>2.8368794326241136</v>
      </c>
      <c r="AD446" s="19">
        <v>75</v>
      </c>
      <c r="AE446" s="19">
        <v>47.916666666666671</v>
      </c>
      <c r="AF446" s="19">
        <v>54.54545454545454</v>
      </c>
      <c r="AG446" s="19">
        <v>65.027322404371574</v>
      </c>
      <c r="AH446" s="19">
        <v>40.16393442622951</v>
      </c>
      <c r="AI446" s="19">
        <v>36.065573770491802</v>
      </c>
      <c r="AJ446" s="3">
        <v>392</v>
      </c>
      <c r="AK446" s="6">
        <v>0</v>
      </c>
      <c r="AL446" s="6">
        <v>200</v>
      </c>
      <c r="AM446" s="6">
        <v>0</v>
      </c>
      <c r="AN446" s="6">
        <v>40</v>
      </c>
      <c r="AO446" s="6">
        <v>0</v>
      </c>
      <c r="AP446" s="6">
        <v>42</v>
      </c>
      <c r="AQ446" s="6">
        <v>38</v>
      </c>
      <c r="AR446" s="6">
        <v>24</v>
      </c>
      <c r="AS446" s="6">
        <v>7.0588235294117645</v>
      </c>
      <c r="AT446" s="119">
        <v>0</v>
      </c>
      <c r="AU446" s="119">
        <v>0</v>
      </c>
      <c r="AV446" s="119">
        <v>0</v>
      </c>
      <c r="AW446" s="119">
        <v>0</v>
      </c>
      <c r="AX446" s="119">
        <v>0</v>
      </c>
      <c r="AY446" s="6">
        <v>32.307692307692307</v>
      </c>
      <c r="AZ446" s="6">
        <v>0</v>
      </c>
      <c r="BA446" s="6">
        <v>0</v>
      </c>
      <c r="BB446" s="6">
        <v>18</v>
      </c>
      <c r="BC446" s="6">
        <v>47</v>
      </c>
      <c r="BD446" s="6">
        <v>13.782991202346039</v>
      </c>
      <c r="BE446" s="6">
        <v>0</v>
      </c>
      <c r="BF446" s="6">
        <v>0</v>
      </c>
      <c r="BG446" s="6">
        <v>13</v>
      </c>
      <c r="BH446" s="6">
        <v>6.403940886699508</v>
      </c>
      <c r="BI446" s="6">
        <v>29</v>
      </c>
      <c r="BJ446" s="6">
        <v>23.577235772357724</v>
      </c>
      <c r="BK446" s="6">
        <v>198</v>
      </c>
    </row>
    <row r="447" spans="1:63" x14ac:dyDescent="0.35">
      <c r="A447" s="27">
        <v>441</v>
      </c>
      <c r="C447" s="17" t="s">
        <v>134</v>
      </c>
      <c r="D447" s="15">
        <v>946</v>
      </c>
      <c r="E447" s="18">
        <v>8</v>
      </c>
      <c r="F447" s="18">
        <v>29</v>
      </c>
      <c r="G447" s="18">
        <v>60</v>
      </c>
      <c r="H447" s="18">
        <v>675</v>
      </c>
      <c r="I447" s="18">
        <v>182</v>
      </c>
      <c r="J447" s="19">
        <v>54.651162790697668</v>
      </c>
      <c r="K447" s="19">
        <v>20</v>
      </c>
      <c r="L447" s="19">
        <v>4.319654427645788</v>
      </c>
      <c r="M447" s="18">
        <v>0</v>
      </c>
      <c r="N447" s="19">
        <v>0</v>
      </c>
      <c r="O447" s="19">
        <v>36</v>
      </c>
      <c r="P447" s="19">
        <v>75</v>
      </c>
      <c r="Q447" s="19">
        <v>3.0486289454063455</v>
      </c>
      <c r="R447" s="18">
        <v>0</v>
      </c>
      <c r="S447" s="19">
        <v>0</v>
      </c>
      <c r="T447" s="18">
        <v>0</v>
      </c>
      <c r="U447" s="19">
        <v>0</v>
      </c>
      <c r="V447" s="18">
        <v>0</v>
      </c>
      <c r="W447" s="19">
        <v>0</v>
      </c>
      <c r="X447" s="18">
        <v>0</v>
      </c>
      <c r="Y447" s="19">
        <v>0</v>
      </c>
      <c r="Z447" s="19">
        <v>36.363636363636367</v>
      </c>
      <c r="AA447" s="19">
        <v>36.363636363636367</v>
      </c>
      <c r="AB447" s="18">
        <v>3</v>
      </c>
      <c r="AC447" s="19">
        <v>8.8235294117647065</v>
      </c>
      <c r="AD447" s="19">
        <v>80</v>
      </c>
      <c r="AE447" s="19">
        <v>48</v>
      </c>
      <c r="AF447" s="19">
        <v>0</v>
      </c>
      <c r="AG447" s="19">
        <v>61.904761904761905</v>
      </c>
      <c r="AH447" s="19">
        <v>0</v>
      </c>
      <c r="AI447" s="19">
        <v>100</v>
      </c>
      <c r="AJ447" s="3">
        <v>820.3125</v>
      </c>
      <c r="AK447" s="6">
        <v>229</v>
      </c>
      <c r="AL447" s="6">
        <v>312</v>
      </c>
      <c r="AM447" s="6">
        <v>37</v>
      </c>
      <c r="AN447" s="6">
        <v>29</v>
      </c>
      <c r="AO447" s="6">
        <v>0</v>
      </c>
      <c r="AP447" s="6">
        <v>20</v>
      </c>
      <c r="AQ447" s="6">
        <v>291</v>
      </c>
      <c r="AR447" s="6">
        <v>154</v>
      </c>
      <c r="AS447" s="6">
        <v>16.279069767441861</v>
      </c>
      <c r="AT447" s="119">
        <v>0</v>
      </c>
      <c r="AU447" s="119">
        <v>0</v>
      </c>
      <c r="AV447" s="119">
        <v>0</v>
      </c>
      <c r="AW447" s="119">
        <v>0</v>
      </c>
      <c r="AX447" s="119">
        <v>0</v>
      </c>
      <c r="AY447" s="6">
        <v>10.38961038961039</v>
      </c>
      <c r="AZ447" s="6">
        <v>3</v>
      </c>
      <c r="BA447" s="6">
        <v>0.72463768115942029</v>
      </c>
      <c r="BB447" s="6">
        <v>48</v>
      </c>
      <c r="BC447" s="6">
        <v>102</v>
      </c>
      <c r="BD447" s="6">
        <v>10.793650793650794</v>
      </c>
      <c r="BE447" s="6">
        <v>6</v>
      </c>
      <c r="BF447" s="6">
        <v>10.16949152542373</v>
      </c>
      <c r="BG447" s="6">
        <v>81</v>
      </c>
      <c r="BH447" s="6">
        <v>11.065573770491802</v>
      </c>
      <c r="BI447" s="6">
        <v>14</v>
      </c>
      <c r="BJ447" s="6">
        <v>7.9545454545454541</v>
      </c>
      <c r="BK447" s="6">
        <v>675</v>
      </c>
    </row>
    <row r="448" spans="1:63" x14ac:dyDescent="0.35">
      <c r="A448" s="27">
        <v>442</v>
      </c>
      <c r="C448" s="17" t="s">
        <v>20</v>
      </c>
      <c r="D448" s="15">
        <v>665</v>
      </c>
      <c r="E448" s="18">
        <v>0</v>
      </c>
      <c r="F448" s="18">
        <v>3</v>
      </c>
      <c r="G448" s="18">
        <v>14</v>
      </c>
      <c r="H448" s="18">
        <v>388</v>
      </c>
      <c r="I448" s="18">
        <v>260</v>
      </c>
      <c r="J448" s="19">
        <v>53.383458646616546</v>
      </c>
      <c r="K448" s="19">
        <v>21</v>
      </c>
      <c r="L448" s="19">
        <v>11.666666666666666</v>
      </c>
      <c r="M448" s="18">
        <v>0</v>
      </c>
      <c r="N448" s="19">
        <v>0</v>
      </c>
      <c r="O448" s="19">
        <v>44</v>
      </c>
      <c r="P448" s="19">
        <v>77.272727272727266</v>
      </c>
      <c r="Q448" s="19">
        <v>4.1040227549776516</v>
      </c>
      <c r="R448" s="18">
        <v>0</v>
      </c>
      <c r="S448" s="19">
        <v>0</v>
      </c>
      <c r="T448" s="18">
        <v>5</v>
      </c>
      <c r="U448" s="19">
        <v>15.151515151515152</v>
      </c>
      <c r="V448" s="18">
        <v>0</v>
      </c>
      <c r="W448" s="19">
        <v>0</v>
      </c>
      <c r="X448" s="18">
        <v>5</v>
      </c>
      <c r="Y448" s="19">
        <v>8.1967213114754092</v>
      </c>
      <c r="Z448" s="19">
        <v>17.317073170731707</v>
      </c>
      <c r="AA448" s="19">
        <v>59.024390243902438</v>
      </c>
      <c r="AB448" s="18">
        <v>31</v>
      </c>
      <c r="AC448" s="19">
        <v>5.1070840197693572</v>
      </c>
      <c r="AD448" s="19">
        <v>83.441558441558442</v>
      </c>
      <c r="AE448" s="19">
        <v>78.813559322033896</v>
      </c>
      <c r="AF448" s="19">
        <v>70.408163265306129</v>
      </c>
      <c r="AG448" s="19">
        <v>83.5740072202166</v>
      </c>
      <c r="AH448" s="19">
        <v>21.621621621621621</v>
      </c>
      <c r="AI448" s="19">
        <v>52.612612612612608</v>
      </c>
      <c r="AJ448" s="3">
        <v>616.03773584905662</v>
      </c>
      <c r="AK448" s="6">
        <v>3</v>
      </c>
      <c r="AL448" s="6">
        <v>535</v>
      </c>
      <c r="AM448" s="6">
        <v>33</v>
      </c>
      <c r="AN448" s="6">
        <v>9</v>
      </c>
      <c r="AO448" s="6">
        <v>0</v>
      </c>
      <c r="AP448" s="6">
        <v>5</v>
      </c>
      <c r="AQ448" s="6">
        <v>72</v>
      </c>
      <c r="AR448" s="6">
        <v>15</v>
      </c>
      <c r="AS448" s="6">
        <v>2.2556390977443606</v>
      </c>
      <c r="AT448" s="119">
        <v>0</v>
      </c>
      <c r="AU448" s="119">
        <v>0</v>
      </c>
      <c r="AV448" s="119">
        <v>0</v>
      </c>
      <c r="AW448" s="119">
        <v>0</v>
      </c>
      <c r="AX448" s="119">
        <v>0</v>
      </c>
      <c r="AY448" s="6">
        <v>28.249194414607949</v>
      </c>
      <c r="AZ448" s="6">
        <v>3</v>
      </c>
      <c r="BA448" s="6">
        <v>1.7341040462427744</v>
      </c>
      <c r="BB448" s="6">
        <v>47</v>
      </c>
      <c r="BC448" s="6">
        <v>22</v>
      </c>
      <c r="BD448" s="6">
        <v>3.3132530120481931</v>
      </c>
      <c r="BE448" s="6">
        <v>0</v>
      </c>
      <c r="BF448" s="6">
        <v>0</v>
      </c>
      <c r="BG448" s="6">
        <v>0</v>
      </c>
      <c r="BH448" s="6">
        <v>0</v>
      </c>
      <c r="BI448" s="6">
        <v>20</v>
      </c>
      <c r="BJ448" s="6">
        <v>7.7220077220077217</v>
      </c>
      <c r="BK448" s="6">
        <v>388</v>
      </c>
    </row>
    <row r="449" spans="1:63" x14ac:dyDescent="0.35">
      <c r="A449" s="27">
        <v>443</v>
      </c>
      <c r="C449" s="17" t="s">
        <v>29</v>
      </c>
      <c r="D449" s="15">
        <v>81</v>
      </c>
      <c r="E449" s="18">
        <v>0</v>
      </c>
      <c r="F449" s="18">
        <v>0</v>
      </c>
      <c r="G449" s="18">
        <v>0</v>
      </c>
      <c r="H449" s="18">
        <v>44</v>
      </c>
      <c r="I449" s="18">
        <v>34</v>
      </c>
      <c r="J449" s="19">
        <v>56.79012345679012</v>
      </c>
      <c r="K449" s="19">
        <v>0</v>
      </c>
      <c r="L449" s="19">
        <v>0</v>
      </c>
      <c r="M449" s="18">
        <v>0</v>
      </c>
      <c r="N449" s="19">
        <v>0</v>
      </c>
      <c r="O449" s="19">
        <v>6</v>
      </c>
      <c r="P449" s="19">
        <v>100</v>
      </c>
      <c r="Q449" s="19">
        <v>1.1830501183050119</v>
      </c>
      <c r="R449" s="18">
        <v>0</v>
      </c>
      <c r="S449" s="19">
        <v>0</v>
      </c>
      <c r="T449" s="18">
        <v>0</v>
      </c>
      <c r="U449" s="19">
        <v>0</v>
      </c>
      <c r="V449" s="18">
        <v>0</v>
      </c>
      <c r="W449" s="19">
        <v>0</v>
      </c>
      <c r="X449" s="18">
        <v>0</v>
      </c>
      <c r="Y449" s="19">
        <v>0</v>
      </c>
      <c r="Z449" s="19">
        <v>31.874999999999996</v>
      </c>
      <c r="AA449" s="19">
        <v>56.25</v>
      </c>
      <c r="AB449" s="18">
        <v>13</v>
      </c>
      <c r="AC449" s="19">
        <v>3.9877300613496933</v>
      </c>
      <c r="AD449" s="19">
        <v>85.106382978723403</v>
      </c>
      <c r="AE449" s="19">
        <v>73.979591836734699</v>
      </c>
      <c r="AF449" s="19">
        <v>100</v>
      </c>
      <c r="AG449" s="19">
        <v>79.088471849865954</v>
      </c>
      <c r="AH449" s="19">
        <v>17.82178217821782</v>
      </c>
      <c r="AI449" s="19">
        <v>42.574257425742573</v>
      </c>
      <c r="AJ449" s="3">
        <v>464.28571428571428</v>
      </c>
      <c r="AK449" s="6">
        <v>0</v>
      </c>
      <c r="AL449" s="6">
        <v>61</v>
      </c>
      <c r="AM449" s="6">
        <v>0</v>
      </c>
      <c r="AN449" s="6">
        <v>7</v>
      </c>
      <c r="AO449" s="6">
        <v>0</v>
      </c>
      <c r="AP449" s="6">
        <v>0</v>
      </c>
      <c r="AQ449" s="6">
        <v>13</v>
      </c>
      <c r="AR449" s="6">
        <v>0</v>
      </c>
      <c r="AS449" s="6">
        <v>0</v>
      </c>
      <c r="AT449" s="119">
        <v>0</v>
      </c>
      <c r="AU449" s="119">
        <v>0</v>
      </c>
      <c r="AV449" s="119">
        <v>0</v>
      </c>
      <c r="AW449" s="119">
        <v>0</v>
      </c>
      <c r="AX449" s="119">
        <v>0</v>
      </c>
      <c r="AY449" s="6">
        <v>19.785276073619631</v>
      </c>
      <c r="AZ449" s="6">
        <v>0</v>
      </c>
      <c r="BA449" s="6">
        <v>0</v>
      </c>
      <c r="BB449" s="6">
        <v>6</v>
      </c>
      <c r="BC449" s="6">
        <v>9</v>
      </c>
      <c r="BD449" s="6">
        <v>10.588235294117647</v>
      </c>
      <c r="BE449" s="6">
        <v>0</v>
      </c>
      <c r="BF449" s="6">
        <v>0</v>
      </c>
      <c r="BG449" s="6">
        <v>0</v>
      </c>
      <c r="BH449" s="6">
        <v>0</v>
      </c>
      <c r="BI449" s="6">
        <v>5</v>
      </c>
      <c r="BJ449" s="6">
        <v>14.705882352941178</v>
      </c>
      <c r="BK449" s="6">
        <v>44</v>
      </c>
    </row>
    <row r="450" spans="1:63" x14ac:dyDescent="0.35">
      <c r="A450" s="27">
        <v>444</v>
      </c>
      <c r="C450" s="17" t="s">
        <v>24</v>
      </c>
      <c r="D450" s="15">
        <v>209</v>
      </c>
      <c r="E450" s="18">
        <v>3</v>
      </c>
      <c r="F450" s="18">
        <v>12</v>
      </c>
      <c r="G450" s="18">
        <v>23</v>
      </c>
      <c r="H450" s="18">
        <v>153</v>
      </c>
      <c r="I450" s="18">
        <v>24</v>
      </c>
      <c r="J450" s="19">
        <v>41.626794258373209</v>
      </c>
      <c r="K450" s="19">
        <v>10</v>
      </c>
      <c r="L450" s="19">
        <v>8.4745762711864394</v>
      </c>
      <c r="M450" s="18">
        <v>0</v>
      </c>
      <c r="N450" s="19">
        <v>0</v>
      </c>
      <c r="O450" s="19">
        <v>8</v>
      </c>
      <c r="P450" s="19">
        <v>100</v>
      </c>
      <c r="Q450" s="19">
        <v>3.2311516155758078</v>
      </c>
      <c r="R450" s="18">
        <v>0</v>
      </c>
      <c r="S450" s="19">
        <v>0</v>
      </c>
      <c r="T450" s="18">
        <v>0</v>
      </c>
      <c r="U450" s="19">
        <v>0</v>
      </c>
      <c r="V450" s="18">
        <v>0</v>
      </c>
      <c r="W450" s="19">
        <v>0</v>
      </c>
      <c r="X450" s="18">
        <v>0</v>
      </c>
      <c r="Y450" s="19">
        <v>0</v>
      </c>
      <c r="Z450" s="19">
        <v>7.6923076923076925</v>
      </c>
      <c r="AA450" s="19">
        <v>74.038461538461547</v>
      </c>
      <c r="AB450" s="18">
        <v>15</v>
      </c>
      <c r="AC450" s="19">
        <v>11.194029850746269</v>
      </c>
      <c r="AD450" s="19">
        <v>80.487804878048792</v>
      </c>
      <c r="AE450" s="19">
        <v>42.857142857142854</v>
      </c>
      <c r="AF450" s="19">
        <v>51.612903225806448</v>
      </c>
      <c r="AG450" s="19">
        <v>68.333333333333329</v>
      </c>
      <c r="AH450" s="19">
        <v>28.18181818181818</v>
      </c>
      <c r="AI450" s="19">
        <v>33.636363636363633</v>
      </c>
      <c r="AJ450" s="3">
        <v>691.66666666666663</v>
      </c>
      <c r="AK450" s="6">
        <v>0</v>
      </c>
      <c r="AL450" s="6">
        <v>38</v>
      </c>
      <c r="AM450" s="6">
        <v>7</v>
      </c>
      <c r="AN450" s="6">
        <v>153</v>
      </c>
      <c r="AO450" s="6">
        <v>0</v>
      </c>
      <c r="AP450" s="6">
        <v>0</v>
      </c>
      <c r="AQ450" s="6">
        <v>12</v>
      </c>
      <c r="AR450" s="6">
        <v>51</v>
      </c>
      <c r="AS450" s="6">
        <v>24.401913875598087</v>
      </c>
      <c r="AT450" s="119">
        <v>0</v>
      </c>
      <c r="AU450" s="119">
        <v>0</v>
      </c>
      <c r="AV450" s="119">
        <v>0</v>
      </c>
      <c r="AW450" s="119">
        <v>0</v>
      </c>
      <c r="AX450" s="119">
        <v>0</v>
      </c>
      <c r="AY450" s="6">
        <v>62.318840579710141</v>
      </c>
      <c r="AZ450" s="6">
        <v>6</v>
      </c>
      <c r="BA450" s="6">
        <v>5.3571428571428568</v>
      </c>
      <c r="BB450" s="6">
        <v>6</v>
      </c>
      <c r="BC450" s="6">
        <v>13</v>
      </c>
      <c r="BD450" s="6">
        <v>6.0747663551401869</v>
      </c>
      <c r="BE450" s="6">
        <v>0</v>
      </c>
      <c r="BF450" s="6">
        <v>0</v>
      </c>
      <c r="BG450" s="6">
        <v>11</v>
      </c>
      <c r="BH450" s="6">
        <v>6.2146892655367232</v>
      </c>
      <c r="BI450" s="6">
        <v>0</v>
      </c>
      <c r="BJ450" s="6">
        <v>0</v>
      </c>
      <c r="BK450" s="6">
        <v>153</v>
      </c>
    </row>
    <row r="451" spans="1:63" x14ac:dyDescent="0.35">
      <c r="A451" s="27">
        <v>445</v>
      </c>
      <c r="C451" s="17" t="s">
        <v>21</v>
      </c>
      <c r="D451" s="15">
        <v>1456</v>
      </c>
      <c r="E451" s="18">
        <v>24</v>
      </c>
      <c r="F451" s="18">
        <v>61</v>
      </c>
      <c r="G451" s="18">
        <v>110</v>
      </c>
      <c r="H451" s="18">
        <v>1050</v>
      </c>
      <c r="I451" s="18">
        <v>236</v>
      </c>
      <c r="J451" s="19">
        <v>63.73626373626373</v>
      </c>
      <c r="K451" s="19">
        <v>29</v>
      </c>
      <c r="L451" s="19">
        <v>5.1236749116607774</v>
      </c>
      <c r="M451" s="18">
        <v>0</v>
      </c>
      <c r="N451" s="19">
        <v>0</v>
      </c>
      <c r="O451" s="19">
        <v>78</v>
      </c>
      <c r="P451" s="19">
        <v>87.179487179487182</v>
      </c>
      <c r="Q451" s="19">
        <v>8.5253456221198167</v>
      </c>
      <c r="R451" s="18">
        <v>3</v>
      </c>
      <c r="S451" s="19">
        <v>5.4545454545454541</v>
      </c>
      <c r="T451" s="18">
        <v>6</v>
      </c>
      <c r="U451" s="19">
        <v>20</v>
      </c>
      <c r="V451" s="18">
        <v>0</v>
      </c>
      <c r="W451" s="19">
        <v>0</v>
      </c>
      <c r="X451" s="18">
        <v>6</v>
      </c>
      <c r="Y451" s="19">
        <v>8.8235294117647065</v>
      </c>
      <c r="Z451" s="19">
        <v>24.571428571428573</v>
      </c>
      <c r="AA451" s="19">
        <v>53.142857142857146</v>
      </c>
      <c r="AB451" s="18">
        <v>26</v>
      </c>
      <c r="AC451" s="19">
        <v>2.7282266526757608</v>
      </c>
      <c r="AD451" s="19">
        <v>91.489361702127653</v>
      </c>
      <c r="AE451" s="19">
        <v>78.370370370370367</v>
      </c>
      <c r="AF451" s="19">
        <v>81.818181818181827</v>
      </c>
      <c r="AG451" s="19">
        <v>83.847980997624703</v>
      </c>
      <c r="AH451" s="19">
        <v>34.70715835140998</v>
      </c>
      <c r="AI451" s="19">
        <v>30.260303687635577</v>
      </c>
      <c r="AJ451" s="3">
        <v>669.6335078534031</v>
      </c>
      <c r="AK451" s="6">
        <v>6</v>
      </c>
      <c r="AL451" s="6">
        <v>1347</v>
      </c>
      <c r="AM451" s="6">
        <v>0</v>
      </c>
      <c r="AN451" s="6">
        <v>3</v>
      </c>
      <c r="AO451" s="6">
        <v>4</v>
      </c>
      <c r="AP451" s="6">
        <v>0</v>
      </c>
      <c r="AQ451" s="6">
        <v>84</v>
      </c>
      <c r="AR451" s="6">
        <v>284</v>
      </c>
      <c r="AS451" s="6">
        <v>19.505494505494507</v>
      </c>
      <c r="AT451" s="119">
        <v>0</v>
      </c>
      <c r="AU451" s="119">
        <v>0</v>
      </c>
      <c r="AV451" s="119">
        <v>0</v>
      </c>
      <c r="AW451" s="119">
        <v>0</v>
      </c>
      <c r="AX451" s="119">
        <v>0</v>
      </c>
      <c r="AY451" s="6">
        <v>42.420027816411682</v>
      </c>
      <c r="AZ451" s="6">
        <v>4</v>
      </c>
      <c r="BA451" s="6">
        <v>0.74626865671641784</v>
      </c>
      <c r="BB451" s="6">
        <v>39</v>
      </c>
      <c r="BC451" s="6">
        <v>18</v>
      </c>
      <c r="BD451" s="6">
        <v>1.2354152367879203</v>
      </c>
      <c r="BE451" s="6">
        <v>0</v>
      </c>
      <c r="BF451" s="6">
        <v>0</v>
      </c>
      <c r="BG451" s="6">
        <v>6</v>
      </c>
      <c r="BH451" s="6">
        <v>0.5181347150259068</v>
      </c>
      <c r="BI451" s="6">
        <v>6</v>
      </c>
      <c r="BJ451" s="6">
        <v>2.5751072961373391</v>
      </c>
      <c r="BK451" s="6">
        <v>1050</v>
      </c>
    </row>
    <row r="452" spans="1:63" x14ac:dyDescent="0.35">
      <c r="A452" s="27">
        <v>446</v>
      </c>
      <c r="C452" s="17" t="s">
        <v>9</v>
      </c>
      <c r="D452" s="15">
        <v>638</v>
      </c>
      <c r="E452" s="18">
        <v>0</v>
      </c>
      <c r="F452" s="18">
        <v>6</v>
      </c>
      <c r="G452" s="18">
        <v>9</v>
      </c>
      <c r="H452" s="18">
        <v>363</v>
      </c>
      <c r="I452" s="18">
        <v>263</v>
      </c>
      <c r="J452" s="19">
        <v>57.523510971786827</v>
      </c>
      <c r="K452" s="19">
        <v>8</v>
      </c>
      <c r="L452" s="19">
        <v>5.1948051948051948</v>
      </c>
      <c r="M452" s="18">
        <v>0</v>
      </c>
      <c r="N452" s="19">
        <v>0</v>
      </c>
      <c r="O452" s="19">
        <v>41</v>
      </c>
      <c r="P452" s="19">
        <v>78.048780487804876</v>
      </c>
      <c r="Q452" s="19">
        <v>1.9756838905775076</v>
      </c>
      <c r="R452" s="18">
        <v>0</v>
      </c>
      <c r="S452" s="19">
        <v>0</v>
      </c>
      <c r="T452" s="18">
        <v>0</v>
      </c>
      <c r="U452" s="19">
        <v>0</v>
      </c>
      <c r="V452" s="18">
        <v>0</v>
      </c>
      <c r="W452" s="19">
        <v>0</v>
      </c>
      <c r="X452" s="18">
        <v>0</v>
      </c>
      <c r="Y452" s="19">
        <v>0</v>
      </c>
      <c r="Z452" s="19">
        <v>26.797385620915033</v>
      </c>
      <c r="AA452" s="19">
        <v>59.477124183006538</v>
      </c>
      <c r="AB452" s="18">
        <v>22</v>
      </c>
      <c r="AC452" s="19">
        <v>7.6923076923076925</v>
      </c>
      <c r="AD452" s="19">
        <v>76.729559748427675</v>
      </c>
      <c r="AE452" s="19">
        <v>67.464114832535884</v>
      </c>
      <c r="AF452" s="19">
        <v>52.631578947368418</v>
      </c>
      <c r="AG452" s="19">
        <v>72.485207100591722</v>
      </c>
      <c r="AH452" s="19">
        <v>19.622641509433965</v>
      </c>
      <c r="AI452" s="19">
        <v>46.037735849056602</v>
      </c>
      <c r="AJ452" s="3">
        <v>485.89743589743591</v>
      </c>
      <c r="AK452" s="6">
        <v>0</v>
      </c>
      <c r="AL452" s="6">
        <v>483</v>
      </c>
      <c r="AM452" s="6">
        <v>0</v>
      </c>
      <c r="AN452" s="6">
        <v>0</v>
      </c>
      <c r="AO452" s="6">
        <v>13</v>
      </c>
      <c r="AP452" s="6">
        <v>0</v>
      </c>
      <c r="AQ452" s="6">
        <v>127</v>
      </c>
      <c r="AR452" s="6">
        <v>19</v>
      </c>
      <c r="AS452" s="6">
        <v>2.9780564263322882</v>
      </c>
      <c r="AT452" s="119">
        <v>0</v>
      </c>
      <c r="AU452" s="119">
        <v>0</v>
      </c>
      <c r="AV452" s="119">
        <v>0</v>
      </c>
      <c r="AW452" s="119">
        <v>0</v>
      </c>
      <c r="AX452" s="119">
        <v>0</v>
      </c>
      <c r="AY452" s="6">
        <v>26.264274061990211</v>
      </c>
      <c r="AZ452" s="6">
        <v>0</v>
      </c>
      <c r="BA452" s="6">
        <v>0</v>
      </c>
      <c r="BB452" s="6">
        <v>73</v>
      </c>
      <c r="BC452" s="6">
        <v>49</v>
      </c>
      <c r="BD452" s="6">
        <v>7.728706624605679</v>
      </c>
      <c r="BE452" s="6">
        <v>0</v>
      </c>
      <c r="BF452" s="6">
        <v>0</v>
      </c>
      <c r="BG452" s="6">
        <v>12</v>
      </c>
      <c r="BH452" s="6">
        <v>3.2345013477088949</v>
      </c>
      <c r="BI452" s="6">
        <v>36</v>
      </c>
      <c r="BJ452" s="6">
        <v>14.0625</v>
      </c>
      <c r="BK452" s="6">
        <v>363</v>
      </c>
    </row>
    <row r="453" spans="1:63" x14ac:dyDescent="0.35">
      <c r="A453" s="27">
        <v>447</v>
      </c>
      <c r="C453" s="17" t="s">
        <v>3</v>
      </c>
      <c r="D453" s="15">
        <v>40</v>
      </c>
      <c r="E453" s="18">
        <v>0</v>
      </c>
      <c r="F453" s="18">
        <v>0</v>
      </c>
      <c r="G453" s="18">
        <v>5</v>
      </c>
      <c r="H453" s="18">
        <v>25</v>
      </c>
      <c r="I453" s="18">
        <v>10</v>
      </c>
      <c r="J453" s="19">
        <v>57.499999999999993</v>
      </c>
      <c r="K453" s="19">
        <v>0</v>
      </c>
      <c r="L453" s="19">
        <v>0</v>
      </c>
      <c r="M453" s="18">
        <v>0</v>
      </c>
      <c r="N453" s="19">
        <v>0</v>
      </c>
      <c r="O453" s="19">
        <v>4</v>
      </c>
      <c r="P453" s="19">
        <v>100</v>
      </c>
      <c r="Q453" s="19">
        <v>4.2735042735042734</v>
      </c>
      <c r="R453" s="18">
        <v>0</v>
      </c>
      <c r="S453" s="19">
        <v>0</v>
      </c>
      <c r="T453" s="18">
        <v>0</v>
      </c>
      <c r="U453" s="19">
        <v>0</v>
      </c>
      <c r="V453" s="18">
        <v>0</v>
      </c>
      <c r="W453" s="19">
        <v>0</v>
      </c>
      <c r="X453" s="18">
        <v>0</v>
      </c>
      <c r="Y453" s="19">
        <v>0</v>
      </c>
      <c r="Z453" s="19">
        <v>31.578947368421051</v>
      </c>
      <c r="AA453" s="19">
        <v>21.052631578947366</v>
      </c>
      <c r="AB453" s="18">
        <v>0</v>
      </c>
      <c r="AC453" s="19">
        <v>0</v>
      </c>
      <c r="AD453" s="19">
        <v>100</v>
      </c>
      <c r="AE453" s="19">
        <v>66.666666666666657</v>
      </c>
      <c r="AF453" s="19">
        <v>0</v>
      </c>
      <c r="AG453" s="19">
        <v>65.217391304347828</v>
      </c>
      <c r="AH453" s="19">
        <v>69.230769230769226</v>
      </c>
      <c r="AI453" s="19">
        <v>0</v>
      </c>
      <c r="AJ453" s="3">
        <v>678.125</v>
      </c>
      <c r="AK453" s="6">
        <v>0</v>
      </c>
      <c r="AL453" s="6">
        <v>32</v>
      </c>
      <c r="AM453" s="6">
        <v>0</v>
      </c>
      <c r="AN453" s="6">
        <v>0</v>
      </c>
      <c r="AO453" s="6">
        <v>0</v>
      </c>
      <c r="AP453" s="6">
        <v>0</v>
      </c>
      <c r="AQ453" s="6">
        <v>7</v>
      </c>
      <c r="AR453" s="6">
        <v>0</v>
      </c>
      <c r="AS453" s="6">
        <v>0</v>
      </c>
      <c r="AT453" s="119">
        <v>0</v>
      </c>
      <c r="AU453" s="119">
        <v>0</v>
      </c>
      <c r="AV453" s="119">
        <v>0</v>
      </c>
      <c r="AW453" s="119">
        <v>0</v>
      </c>
      <c r="AX453" s="119">
        <v>0</v>
      </c>
      <c r="AY453" s="6">
        <v>53.846153846153847</v>
      </c>
      <c r="AZ453" s="6">
        <v>0</v>
      </c>
      <c r="BA453" s="6">
        <v>0</v>
      </c>
      <c r="BB453" s="6">
        <v>4</v>
      </c>
      <c r="BC453" s="6">
        <v>0</v>
      </c>
      <c r="BD453" s="6">
        <v>0</v>
      </c>
      <c r="BE453" s="6">
        <v>0</v>
      </c>
      <c r="BF453" s="6">
        <v>0</v>
      </c>
      <c r="BG453" s="6">
        <v>0</v>
      </c>
      <c r="BH453" s="6">
        <v>0</v>
      </c>
      <c r="BI453" s="6">
        <v>0</v>
      </c>
      <c r="BJ453" s="6">
        <v>0</v>
      </c>
      <c r="BK453" s="6">
        <v>25</v>
      </c>
    </row>
    <row r="454" spans="1:63" x14ac:dyDescent="0.35">
      <c r="A454" s="27">
        <v>448</v>
      </c>
      <c r="C454" s="17" t="s">
        <v>275</v>
      </c>
      <c r="D454" s="15">
        <v>342</v>
      </c>
      <c r="E454" s="18">
        <v>15</v>
      </c>
      <c r="F454" s="18">
        <v>48</v>
      </c>
      <c r="G454" s="18">
        <v>40</v>
      </c>
      <c r="H454" s="18">
        <v>210</v>
      </c>
      <c r="I454" s="18">
        <v>48</v>
      </c>
      <c r="J454" s="19">
        <v>54.093567251461991</v>
      </c>
      <c r="K454" s="19">
        <v>3</v>
      </c>
      <c r="L454" s="19">
        <v>2.4</v>
      </c>
      <c r="M454" s="18">
        <v>0</v>
      </c>
      <c r="N454" s="19">
        <v>0</v>
      </c>
      <c r="O454" s="19">
        <v>6</v>
      </c>
      <c r="P454" s="19">
        <v>100</v>
      </c>
      <c r="Q454" s="19">
        <v>2.3625429553264605</v>
      </c>
      <c r="R454" s="18">
        <v>0</v>
      </c>
      <c r="S454" s="19">
        <v>0</v>
      </c>
      <c r="T454" s="18">
        <v>0</v>
      </c>
      <c r="U454" s="19">
        <v>0</v>
      </c>
      <c r="V454" s="18">
        <v>0</v>
      </c>
      <c r="W454" s="19">
        <v>0</v>
      </c>
      <c r="X454" s="18">
        <v>0</v>
      </c>
      <c r="Y454" s="19">
        <v>0</v>
      </c>
      <c r="Z454" s="19">
        <v>14.529914529914532</v>
      </c>
      <c r="AA454" s="19">
        <v>79.487179487179489</v>
      </c>
      <c r="AB454" s="18">
        <v>17</v>
      </c>
      <c r="AC454" s="19">
        <v>8.133971291866029</v>
      </c>
      <c r="AD454" s="19">
        <v>87.096774193548384</v>
      </c>
      <c r="AE454" s="19">
        <v>75</v>
      </c>
      <c r="AF454" s="19">
        <v>82.35294117647058</v>
      </c>
      <c r="AG454" s="19">
        <v>81.675392670157066</v>
      </c>
      <c r="AH454" s="19">
        <v>11.640211640211639</v>
      </c>
      <c r="AI454" s="19">
        <v>61.375661375661373</v>
      </c>
      <c r="AJ454" s="3">
        <v>742.14285714285711</v>
      </c>
      <c r="AK454" s="6">
        <v>23</v>
      </c>
      <c r="AL454" s="6">
        <v>146</v>
      </c>
      <c r="AM454" s="6">
        <v>27</v>
      </c>
      <c r="AN454" s="6">
        <v>16</v>
      </c>
      <c r="AO454" s="6">
        <v>3</v>
      </c>
      <c r="AP454" s="6">
        <v>7</v>
      </c>
      <c r="AQ454" s="6">
        <v>107</v>
      </c>
      <c r="AR454" s="6">
        <v>55</v>
      </c>
      <c r="AS454" s="6">
        <v>16.081871345029239</v>
      </c>
      <c r="AT454" s="119">
        <v>0</v>
      </c>
      <c r="AU454" s="119">
        <v>0</v>
      </c>
      <c r="AV454" s="119">
        <v>0</v>
      </c>
      <c r="AW454" s="119">
        <v>0</v>
      </c>
      <c r="AX454" s="119">
        <v>0</v>
      </c>
      <c r="AY454" s="6">
        <v>22.023809523809522</v>
      </c>
      <c r="AZ454" s="6">
        <v>0</v>
      </c>
      <c r="BA454" s="6">
        <v>0</v>
      </c>
      <c r="BB454" s="6">
        <v>10</v>
      </c>
      <c r="BC454" s="6">
        <v>4</v>
      </c>
      <c r="BD454" s="6">
        <v>1.1730205278592376</v>
      </c>
      <c r="BE454" s="6">
        <v>0</v>
      </c>
      <c r="BF454" s="6">
        <v>0</v>
      </c>
      <c r="BG454" s="6">
        <v>0</v>
      </c>
      <c r="BH454" s="6">
        <v>0</v>
      </c>
      <c r="BI454" s="6">
        <v>0</v>
      </c>
      <c r="BJ454" s="6">
        <v>0</v>
      </c>
      <c r="BK454" s="6">
        <v>210</v>
      </c>
    </row>
    <row r="455" spans="1:63" x14ac:dyDescent="0.35">
      <c r="A455" s="27">
        <v>449</v>
      </c>
      <c r="C455" s="17" t="s">
        <v>28</v>
      </c>
      <c r="D455" s="15">
        <v>9</v>
      </c>
      <c r="E455" s="18">
        <v>0</v>
      </c>
      <c r="F455" s="18">
        <v>0</v>
      </c>
      <c r="G455" s="18">
        <v>0</v>
      </c>
      <c r="H455" s="18">
        <v>10</v>
      </c>
      <c r="I455" s="18">
        <v>0</v>
      </c>
      <c r="J455" s="19">
        <v>33.333333333333329</v>
      </c>
      <c r="K455" s="19">
        <v>0</v>
      </c>
      <c r="L455" s="19">
        <v>0</v>
      </c>
      <c r="M455" s="18">
        <v>0</v>
      </c>
      <c r="N455" s="19">
        <v>0</v>
      </c>
      <c r="O455" s="19">
        <v>0</v>
      </c>
      <c r="P455" s="19">
        <v>0</v>
      </c>
      <c r="Q455" s="19">
        <v>5.2942688254947319</v>
      </c>
      <c r="R455" s="18">
        <v>0</v>
      </c>
      <c r="S455" s="19">
        <v>0</v>
      </c>
      <c r="T455" s="18">
        <v>0</v>
      </c>
      <c r="U455" s="19">
        <v>0</v>
      </c>
      <c r="V455" s="18">
        <v>0</v>
      </c>
      <c r="W455" s="19">
        <v>0</v>
      </c>
      <c r="X455" s="18">
        <v>0</v>
      </c>
      <c r="Y455" s="19">
        <v>0</v>
      </c>
      <c r="Z455" s="19">
        <v>0</v>
      </c>
      <c r="AA455" s="19">
        <v>0</v>
      </c>
      <c r="AB455" s="18">
        <v>0</v>
      </c>
      <c r="AC455" s="19">
        <v>0</v>
      </c>
      <c r="AD455" s="19">
        <v>100</v>
      </c>
      <c r="AE455" s="19">
        <v>0</v>
      </c>
      <c r="AF455" s="19">
        <v>0</v>
      </c>
      <c r="AG455" s="19">
        <v>50</v>
      </c>
      <c r="AH455" s="19">
        <v>0</v>
      </c>
      <c r="AI455" s="19">
        <v>0</v>
      </c>
      <c r="AJ455" s="3">
        <v>575</v>
      </c>
      <c r="AK455" s="6">
        <v>0</v>
      </c>
      <c r="AL455" s="6">
        <v>0</v>
      </c>
      <c r="AM455" s="6">
        <v>0</v>
      </c>
      <c r="AN455" s="6">
        <v>9</v>
      </c>
      <c r="AO455" s="6">
        <v>0</v>
      </c>
      <c r="AP455" s="6">
        <v>0</v>
      </c>
      <c r="AQ455" s="6">
        <v>0</v>
      </c>
      <c r="AR455" s="6">
        <v>0</v>
      </c>
      <c r="AS455" s="6">
        <v>0</v>
      </c>
      <c r="AT455" s="119">
        <v>0</v>
      </c>
      <c r="AU455" s="119">
        <v>0</v>
      </c>
      <c r="AV455" s="119">
        <v>0</v>
      </c>
      <c r="AW455" s="119">
        <v>0</v>
      </c>
      <c r="AX455" s="119">
        <v>0</v>
      </c>
      <c r="AY455" s="6">
        <v>44.444444444444443</v>
      </c>
      <c r="AZ455" s="6">
        <v>0</v>
      </c>
      <c r="BA455" s="6">
        <v>0</v>
      </c>
      <c r="BB455" s="6">
        <v>0</v>
      </c>
      <c r="BC455" s="6">
        <v>0</v>
      </c>
      <c r="BD455" s="6">
        <v>0</v>
      </c>
      <c r="BE455" s="6">
        <v>0</v>
      </c>
      <c r="BF455" s="6">
        <v>0</v>
      </c>
      <c r="BG455" s="6">
        <v>0</v>
      </c>
      <c r="BH455" s="6">
        <v>0</v>
      </c>
      <c r="BI455" s="6">
        <v>0</v>
      </c>
      <c r="BJ455" s="6">
        <v>0</v>
      </c>
      <c r="BK455" s="6">
        <v>10</v>
      </c>
    </row>
    <row r="456" spans="1:63" x14ac:dyDescent="0.35">
      <c r="A456" s="27">
        <v>450</v>
      </c>
      <c r="C456" s="17" t="s">
        <v>25</v>
      </c>
      <c r="D456" s="15">
        <v>19</v>
      </c>
      <c r="E456" s="18">
        <v>0</v>
      </c>
      <c r="F456" s="18">
        <v>5</v>
      </c>
      <c r="G456" s="18">
        <v>3</v>
      </c>
      <c r="H456" s="18">
        <v>12</v>
      </c>
      <c r="I456" s="18">
        <v>0</v>
      </c>
      <c r="J456" s="19">
        <v>57.894736842105267</v>
      </c>
      <c r="K456" s="19">
        <v>6</v>
      </c>
      <c r="L456" s="19">
        <v>60</v>
      </c>
      <c r="M456" s="18">
        <v>0</v>
      </c>
      <c r="N456" s="19">
        <v>0</v>
      </c>
      <c r="O456" s="19">
        <v>6</v>
      </c>
      <c r="P456" s="19">
        <v>100</v>
      </c>
      <c r="Q456" s="19">
        <v>3.8737929485739953</v>
      </c>
      <c r="R456" s="18">
        <v>0</v>
      </c>
      <c r="S456" s="19">
        <v>0</v>
      </c>
      <c r="T456" s="18">
        <v>0</v>
      </c>
      <c r="U456" s="19">
        <v>0</v>
      </c>
      <c r="V456" s="18">
        <v>0</v>
      </c>
      <c r="W456" s="19">
        <v>0</v>
      </c>
      <c r="X456" s="18">
        <v>0</v>
      </c>
      <c r="Y456" s="19">
        <v>0</v>
      </c>
      <c r="Z456" s="19">
        <v>100</v>
      </c>
      <c r="AA456" s="19">
        <v>0</v>
      </c>
      <c r="AB456" s="18">
        <v>5</v>
      </c>
      <c r="AC456" s="19">
        <v>41.666666666666671</v>
      </c>
      <c r="AD456" s="19">
        <v>0</v>
      </c>
      <c r="AE456" s="19">
        <v>100</v>
      </c>
      <c r="AF456" s="19">
        <v>0</v>
      </c>
      <c r="AG456" s="19">
        <v>72.727272727272734</v>
      </c>
      <c r="AH456" s="19">
        <v>0</v>
      </c>
      <c r="AI456" s="19">
        <v>0</v>
      </c>
      <c r="AJ456" s="3">
        <v>428.57142857142856</v>
      </c>
      <c r="AK456" s="6">
        <v>0</v>
      </c>
      <c r="AL456" s="6">
        <v>17</v>
      </c>
      <c r="AM456" s="6">
        <v>0</v>
      </c>
      <c r="AN456" s="6">
        <v>0</v>
      </c>
      <c r="AO456" s="6">
        <v>0</v>
      </c>
      <c r="AP456" s="6">
        <v>0</v>
      </c>
      <c r="AQ456" s="6">
        <v>0</v>
      </c>
      <c r="AR456" s="6">
        <v>0</v>
      </c>
      <c r="AS456" s="6">
        <v>0</v>
      </c>
      <c r="AT456" s="119">
        <v>0</v>
      </c>
      <c r="AU456" s="119">
        <v>0</v>
      </c>
      <c r="AV456" s="119">
        <v>0</v>
      </c>
      <c r="AW456" s="119">
        <v>0</v>
      </c>
      <c r="AX456" s="119">
        <v>0</v>
      </c>
      <c r="AY456" s="6">
        <v>26.736566186107467</v>
      </c>
      <c r="AZ456" s="6">
        <v>0</v>
      </c>
      <c r="BA456" s="6">
        <v>0</v>
      </c>
      <c r="BB456" s="6">
        <v>0</v>
      </c>
      <c r="BC456" s="6">
        <v>0</v>
      </c>
      <c r="BD456" s="6">
        <v>0</v>
      </c>
      <c r="BE456" s="6">
        <v>0</v>
      </c>
      <c r="BF456" s="6">
        <v>0</v>
      </c>
      <c r="BG456" s="6">
        <v>0</v>
      </c>
      <c r="BH456" s="6">
        <v>0</v>
      </c>
      <c r="BI456" s="6">
        <v>0</v>
      </c>
      <c r="BJ456" s="6">
        <v>0</v>
      </c>
      <c r="BK456" s="6">
        <v>12</v>
      </c>
    </row>
    <row r="457" spans="1:63" x14ac:dyDescent="0.35">
      <c r="A457" s="27">
        <v>451</v>
      </c>
      <c r="C457" s="17" t="s">
        <v>11</v>
      </c>
      <c r="D457" s="15">
        <v>1576</v>
      </c>
      <c r="E457" s="18">
        <v>3</v>
      </c>
      <c r="F457" s="18">
        <v>15</v>
      </c>
      <c r="G457" s="18">
        <v>77</v>
      </c>
      <c r="H457" s="18">
        <v>922</v>
      </c>
      <c r="I457" s="18">
        <v>559</v>
      </c>
      <c r="J457" s="19">
        <v>52.411167512690362</v>
      </c>
      <c r="K457" s="19">
        <v>20</v>
      </c>
      <c r="L457" s="19">
        <v>4.2462845010615711</v>
      </c>
      <c r="M457" s="18">
        <v>0</v>
      </c>
      <c r="N457" s="19">
        <v>0</v>
      </c>
      <c r="O457" s="19">
        <v>83</v>
      </c>
      <c r="P457" s="19">
        <v>75.903614457831324</v>
      </c>
      <c r="Q457" s="19">
        <v>3.2590341100979399</v>
      </c>
      <c r="R457" s="18">
        <v>0</v>
      </c>
      <c r="S457" s="19">
        <v>0</v>
      </c>
      <c r="T457" s="18">
        <v>0</v>
      </c>
      <c r="U457" s="19">
        <v>0</v>
      </c>
      <c r="V457" s="18">
        <v>0</v>
      </c>
      <c r="W457" s="19">
        <v>0</v>
      </c>
      <c r="X457" s="18">
        <v>0</v>
      </c>
      <c r="Y457" s="19">
        <v>0</v>
      </c>
      <c r="Z457" s="19">
        <v>25.837320574162682</v>
      </c>
      <c r="AA457" s="19">
        <v>59.808612440191389</v>
      </c>
      <c r="AB457" s="18">
        <v>26</v>
      </c>
      <c r="AC457" s="19">
        <v>3.132530120481928</v>
      </c>
      <c r="AD457" s="19">
        <v>86.681222707423572</v>
      </c>
      <c r="AE457" s="19">
        <v>79.91266375545851</v>
      </c>
      <c r="AF457" s="19">
        <v>78.125</v>
      </c>
      <c r="AG457" s="19">
        <v>83.436341161928311</v>
      </c>
      <c r="AH457" s="19">
        <v>25.376884422110553</v>
      </c>
      <c r="AI457" s="19">
        <v>42.587939698492463</v>
      </c>
      <c r="AJ457" s="3">
        <v>644.80769230769238</v>
      </c>
      <c r="AK457" s="6">
        <v>432</v>
      </c>
      <c r="AL457" s="6">
        <v>846</v>
      </c>
      <c r="AM457" s="6">
        <v>160</v>
      </c>
      <c r="AN457" s="6">
        <v>43</v>
      </c>
      <c r="AO457" s="6">
        <v>0</v>
      </c>
      <c r="AP457" s="6">
        <v>0</v>
      </c>
      <c r="AQ457" s="6">
        <v>84</v>
      </c>
      <c r="AR457" s="6">
        <v>142</v>
      </c>
      <c r="AS457" s="6">
        <v>9.0101522842639596</v>
      </c>
      <c r="AT457" s="119">
        <v>0</v>
      </c>
      <c r="AU457" s="119">
        <v>0</v>
      </c>
      <c r="AV457" s="119">
        <v>0</v>
      </c>
      <c r="AW457" s="119">
        <v>0</v>
      </c>
      <c r="AX457" s="119">
        <v>0</v>
      </c>
      <c r="AY457" s="6">
        <v>73.333333333333329</v>
      </c>
      <c r="AZ457" s="6">
        <v>0</v>
      </c>
      <c r="BA457" s="6">
        <v>0</v>
      </c>
      <c r="BB457" s="6">
        <v>104</v>
      </c>
      <c r="BC457" s="6">
        <v>39</v>
      </c>
      <c r="BD457" s="6">
        <v>2.4824952259707196</v>
      </c>
      <c r="BE457" s="6">
        <v>4</v>
      </c>
      <c r="BF457" s="6">
        <v>5.2631578947368416</v>
      </c>
      <c r="BG457" s="6">
        <v>25</v>
      </c>
      <c r="BH457" s="6">
        <v>2.4925224327018944</v>
      </c>
      <c r="BI457" s="6">
        <v>18</v>
      </c>
      <c r="BJ457" s="6">
        <v>3.214285714285714</v>
      </c>
      <c r="BK457" s="6">
        <v>922</v>
      </c>
    </row>
    <row r="458" spans="1:63" x14ac:dyDescent="0.35">
      <c r="A458" s="27">
        <v>452</v>
      </c>
      <c r="C458" s="17" t="s">
        <v>276</v>
      </c>
      <c r="D458" s="15">
        <v>176</v>
      </c>
      <c r="E458" s="18">
        <v>0</v>
      </c>
      <c r="F458" s="18">
        <v>0</v>
      </c>
      <c r="G458" s="18">
        <v>0</v>
      </c>
      <c r="H458" s="18">
        <v>118</v>
      </c>
      <c r="I458" s="18">
        <v>53</v>
      </c>
      <c r="J458" s="19">
        <v>44.31818181818182</v>
      </c>
      <c r="K458" s="19">
        <v>0</v>
      </c>
      <c r="L458" s="19">
        <v>0</v>
      </c>
      <c r="M458" s="18">
        <v>0</v>
      </c>
      <c r="N458" s="19">
        <v>0</v>
      </c>
      <c r="O458" s="19">
        <v>10</v>
      </c>
      <c r="P458" s="19">
        <v>60</v>
      </c>
      <c r="Q458" s="19">
        <v>5.833333333333333</v>
      </c>
      <c r="R458" s="18">
        <v>0</v>
      </c>
      <c r="S458" s="19">
        <v>0</v>
      </c>
      <c r="T458" s="18">
        <v>0</v>
      </c>
      <c r="U458" s="19">
        <v>0</v>
      </c>
      <c r="V458" s="18">
        <v>0</v>
      </c>
      <c r="W458" s="19">
        <v>0</v>
      </c>
      <c r="X458" s="19">
        <v>0</v>
      </c>
      <c r="Y458" s="19">
        <v>0</v>
      </c>
      <c r="Z458" s="19">
        <v>28.571428571428569</v>
      </c>
      <c r="AA458" s="19">
        <v>42.857142857142854</v>
      </c>
      <c r="AB458" s="18">
        <v>3</v>
      </c>
      <c r="AC458" s="19">
        <v>3.8461538461538463</v>
      </c>
      <c r="AD458" s="19">
        <v>71.875</v>
      </c>
      <c r="AE458" s="19">
        <v>53.703703703703709</v>
      </c>
      <c r="AF458" s="19">
        <v>0</v>
      </c>
      <c r="AG458" s="19">
        <v>66.972477064220186</v>
      </c>
      <c r="AH458" s="19">
        <v>51.282051282051277</v>
      </c>
      <c r="AI458" s="19">
        <v>29.487179487179489</v>
      </c>
      <c r="AJ458" s="3">
        <v>526.47058823529414</v>
      </c>
      <c r="AK458" s="6">
        <v>20</v>
      </c>
      <c r="AL458" s="6">
        <v>95</v>
      </c>
      <c r="AM458" s="6">
        <v>0</v>
      </c>
      <c r="AN458" s="6">
        <v>0</v>
      </c>
      <c r="AO458" s="6">
        <v>0</v>
      </c>
      <c r="AP458" s="6">
        <v>0</v>
      </c>
      <c r="AQ458" s="6">
        <v>51</v>
      </c>
      <c r="AR458" s="6">
        <v>0</v>
      </c>
      <c r="AS458" s="6">
        <v>0</v>
      </c>
      <c r="AT458" s="119">
        <v>0</v>
      </c>
      <c r="AU458" s="119">
        <v>0</v>
      </c>
      <c r="AV458" s="119">
        <v>0</v>
      </c>
      <c r="AW458" s="119">
        <v>0</v>
      </c>
      <c r="AX458" s="119">
        <v>0</v>
      </c>
      <c r="AY458" s="6">
        <v>9.0909090909090917</v>
      </c>
      <c r="AZ458" s="6">
        <v>0</v>
      </c>
      <c r="BA458" s="6">
        <v>0</v>
      </c>
      <c r="BB458" s="6">
        <v>0</v>
      </c>
      <c r="BC458" s="6">
        <v>58</v>
      </c>
      <c r="BD458" s="6">
        <v>33.918128654970758</v>
      </c>
      <c r="BE458" s="6">
        <v>0</v>
      </c>
      <c r="BF458" s="6">
        <v>0</v>
      </c>
      <c r="BG458" s="6">
        <v>22</v>
      </c>
      <c r="BH458" s="6">
        <v>19.469026548672566</v>
      </c>
      <c r="BI458" s="6">
        <v>36</v>
      </c>
      <c r="BJ458" s="6">
        <v>67.924528301886795</v>
      </c>
      <c r="BK458" s="6">
        <v>118</v>
      </c>
    </row>
    <row r="459" spans="1:63" x14ac:dyDescent="0.35">
      <c r="A459" s="27">
        <v>453</v>
      </c>
      <c r="C459" s="17" t="s">
        <v>14</v>
      </c>
      <c r="D459" s="15">
        <v>600</v>
      </c>
      <c r="E459" s="18">
        <v>3</v>
      </c>
      <c r="F459" s="18">
        <v>18</v>
      </c>
      <c r="G459" s="18">
        <v>11</v>
      </c>
      <c r="H459" s="18">
        <v>365</v>
      </c>
      <c r="I459" s="18">
        <v>207</v>
      </c>
      <c r="J459" s="19">
        <v>50.5</v>
      </c>
      <c r="K459" s="19">
        <v>11</v>
      </c>
      <c r="L459" s="19">
        <v>10.2803738317757</v>
      </c>
      <c r="M459" s="18">
        <v>0</v>
      </c>
      <c r="N459" s="19">
        <v>0</v>
      </c>
      <c r="O459" s="19">
        <v>59</v>
      </c>
      <c r="P459" s="19">
        <v>71.186440677966104</v>
      </c>
      <c r="Q459" s="19">
        <v>1.0218978102189782</v>
      </c>
      <c r="R459" s="18">
        <v>0</v>
      </c>
      <c r="S459" s="19">
        <v>0</v>
      </c>
      <c r="T459" s="18">
        <v>0</v>
      </c>
      <c r="U459" s="19">
        <v>0</v>
      </c>
      <c r="V459" s="18">
        <v>0</v>
      </c>
      <c r="W459" s="19">
        <v>0</v>
      </c>
      <c r="X459" s="19">
        <v>0</v>
      </c>
      <c r="Y459" s="19">
        <v>0</v>
      </c>
      <c r="Z459" s="19">
        <v>23</v>
      </c>
      <c r="AA459" s="19">
        <v>66</v>
      </c>
      <c r="AB459" s="18">
        <v>14</v>
      </c>
      <c r="AC459" s="19">
        <v>5.668016194331984</v>
      </c>
      <c r="AD459" s="19">
        <v>74.585635359116026</v>
      </c>
      <c r="AE459" s="19">
        <v>50.279329608938554</v>
      </c>
      <c r="AF459" s="19">
        <v>100</v>
      </c>
      <c r="AG459" s="19">
        <v>62.275449101796411</v>
      </c>
      <c r="AH459" s="19">
        <v>33.628318584070797</v>
      </c>
      <c r="AI459" s="19">
        <v>42.035398230088497</v>
      </c>
      <c r="AJ459" s="3">
        <v>370.37037037037038</v>
      </c>
      <c r="AK459" s="6">
        <v>0</v>
      </c>
      <c r="AL459" s="6">
        <v>107</v>
      </c>
      <c r="AM459" s="6">
        <v>0</v>
      </c>
      <c r="AN459" s="6">
        <v>322</v>
      </c>
      <c r="AO459" s="6">
        <v>0</v>
      </c>
      <c r="AP459" s="6">
        <v>0</v>
      </c>
      <c r="AQ459" s="6">
        <v>137</v>
      </c>
      <c r="AR459" s="6">
        <v>19</v>
      </c>
      <c r="AS459" s="6">
        <v>3.166666666666667</v>
      </c>
      <c r="AT459" s="119">
        <v>0</v>
      </c>
      <c r="AU459" s="119">
        <v>0</v>
      </c>
      <c r="AV459" s="119">
        <v>0</v>
      </c>
      <c r="AW459" s="119">
        <v>0</v>
      </c>
      <c r="AX459" s="119">
        <v>0</v>
      </c>
      <c r="AY459" s="6">
        <v>18.620689655172416</v>
      </c>
      <c r="AZ459" s="6">
        <v>0</v>
      </c>
      <c r="BA459" s="6">
        <v>0</v>
      </c>
      <c r="BB459" s="6">
        <v>34</v>
      </c>
      <c r="BC459" s="6">
        <v>135</v>
      </c>
      <c r="BD459" s="6">
        <v>22.651006711409398</v>
      </c>
      <c r="BE459" s="6">
        <v>0</v>
      </c>
      <c r="BF459" s="6">
        <v>0</v>
      </c>
      <c r="BG459" s="6">
        <v>43</v>
      </c>
      <c r="BH459" s="6">
        <v>11.621621621621623</v>
      </c>
      <c r="BI459" s="6">
        <v>89</v>
      </c>
      <c r="BJ459" s="6">
        <v>44.059405940594061</v>
      </c>
      <c r="BK459" s="6">
        <v>365</v>
      </c>
    </row>
    <row r="460" spans="1:63" x14ac:dyDescent="0.35">
      <c r="A460" s="27">
        <v>454</v>
      </c>
      <c r="C460" s="17" t="s">
        <v>18</v>
      </c>
      <c r="D460" s="15">
        <v>1640</v>
      </c>
      <c r="E460" s="18">
        <v>6</v>
      </c>
      <c r="F460" s="18">
        <v>38</v>
      </c>
      <c r="G460" s="18">
        <v>72</v>
      </c>
      <c r="H460" s="18">
        <v>1169</v>
      </c>
      <c r="I460" s="18">
        <v>365</v>
      </c>
      <c r="J460" s="19">
        <v>56.646341463414629</v>
      </c>
      <c r="K460" s="19">
        <v>49</v>
      </c>
      <c r="L460" s="19">
        <v>10.144927536231885</v>
      </c>
      <c r="M460" s="18">
        <v>0</v>
      </c>
      <c r="N460" s="19">
        <v>0</v>
      </c>
      <c r="O460" s="19">
        <v>127</v>
      </c>
      <c r="P460" s="19">
        <v>84.251968503937007</v>
      </c>
      <c r="Q460" s="19">
        <v>8.0402010050251249</v>
      </c>
      <c r="R460" s="18">
        <v>0</v>
      </c>
      <c r="S460" s="19">
        <v>0</v>
      </c>
      <c r="T460" s="18">
        <v>0</v>
      </c>
      <c r="U460" s="19">
        <v>0</v>
      </c>
      <c r="V460" s="18">
        <v>4</v>
      </c>
      <c r="W460" s="19">
        <v>19.047619047619047</v>
      </c>
      <c r="X460" s="19">
        <v>4</v>
      </c>
      <c r="Y460" s="19">
        <v>12.903225806451612</v>
      </c>
      <c r="Z460" s="19">
        <v>18.678815489749432</v>
      </c>
      <c r="AA460" s="19">
        <v>54.214123006833717</v>
      </c>
      <c r="AB460" s="18">
        <v>49</v>
      </c>
      <c r="AC460" s="19">
        <v>5.3203040173724219</v>
      </c>
      <c r="AD460" s="19">
        <v>79.78947368421052</v>
      </c>
      <c r="AE460" s="19">
        <v>68.53766617429838</v>
      </c>
      <c r="AF460" s="19">
        <v>60.317460317460316</v>
      </c>
      <c r="AG460" s="19">
        <v>73.787313432835816</v>
      </c>
      <c r="AH460" s="19">
        <v>37.676056338028168</v>
      </c>
      <c r="AI460" s="19">
        <v>32.981220657276992</v>
      </c>
      <c r="AJ460" s="3">
        <v>545.63253012048199</v>
      </c>
      <c r="AK460" s="6">
        <v>772</v>
      </c>
      <c r="AL460" s="6">
        <v>342</v>
      </c>
      <c r="AM460" s="6">
        <v>0</v>
      </c>
      <c r="AN460" s="6">
        <v>0</v>
      </c>
      <c r="AO460" s="6">
        <v>0</v>
      </c>
      <c r="AP460" s="6">
        <v>5</v>
      </c>
      <c r="AQ460" s="6">
        <v>487</v>
      </c>
      <c r="AR460" s="6">
        <v>124</v>
      </c>
      <c r="AS460" s="6">
        <v>7.5609756097560972</v>
      </c>
      <c r="AT460" s="119">
        <v>0</v>
      </c>
      <c r="AU460" s="119">
        <v>0</v>
      </c>
      <c r="AV460" s="119">
        <v>0</v>
      </c>
      <c r="AW460" s="119">
        <v>0</v>
      </c>
      <c r="AX460" s="119">
        <v>0</v>
      </c>
      <c r="AY460" s="6">
        <v>13.939016801493468</v>
      </c>
      <c r="AZ460" s="6">
        <v>4</v>
      </c>
      <c r="BA460" s="6">
        <v>0.88495575221238942</v>
      </c>
      <c r="BB460" s="6">
        <v>30</v>
      </c>
      <c r="BC460" s="6">
        <v>514</v>
      </c>
      <c r="BD460" s="6">
        <v>31.475811390079606</v>
      </c>
      <c r="BE460" s="6">
        <v>0</v>
      </c>
      <c r="BF460" s="6">
        <v>0</v>
      </c>
      <c r="BG460" s="6">
        <v>284</v>
      </c>
      <c r="BH460" s="6">
        <v>23.164763458401303</v>
      </c>
      <c r="BI460" s="6">
        <v>224</v>
      </c>
      <c r="BJ460" s="6">
        <v>61.53846153846154</v>
      </c>
      <c r="BK460" s="6">
        <v>1169</v>
      </c>
    </row>
    <row r="461" spans="1:63" x14ac:dyDescent="0.35">
      <c r="A461" s="27">
        <v>455</v>
      </c>
      <c r="C461" s="17"/>
      <c r="D461" s="15">
        <v>32662</v>
      </c>
      <c r="E461" s="18">
        <v>544</v>
      </c>
      <c r="F461" s="18">
        <v>1572</v>
      </c>
      <c r="G461" s="18">
        <v>2133</v>
      </c>
      <c r="H461" s="18">
        <v>19776</v>
      </c>
      <c r="I461" s="18">
        <v>9183</v>
      </c>
      <c r="J461" s="19">
        <v>52.672830812565067</v>
      </c>
      <c r="K461" s="19">
        <v>653</v>
      </c>
      <c r="L461" s="19">
        <v>5.6400069096562442</v>
      </c>
      <c r="M461" s="18">
        <v>15</v>
      </c>
      <c r="N461" s="19">
        <v>2.1216407355021216</v>
      </c>
      <c r="O461" s="19">
        <v>1555</v>
      </c>
      <c r="P461" s="19">
        <v>81.9935691318328</v>
      </c>
      <c r="Q461" s="19">
        <v>2.826379542395693</v>
      </c>
      <c r="R461" s="18">
        <v>32</v>
      </c>
      <c r="S461" s="19">
        <v>2.957486136783734</v>
      </c>
      <c r="T461" s="18">
        <v>33</v>
      </c>
      <c r="U461" s="19">
        <v>5.2215189873417724</v>
      </c>
      <c r="V461" s="18">
        <v>31</v>
      </c>
      <c r="W461" s="19">
        <v>6.9351230425055936</v>
      </c>
      <c r="X461" s="19">
        <v>64</v>
      </c>
      <c r="Y461" s="19">
        <v>5.9314179796107505</v>
      </c>
      <c r="Z461" s="19">
        <v>18.917134367778143</v>
      </c>
      <c r="AA461" s="19">
        <v>65.786288103884672</v>
      </c>
      <c r="AB461" s="18">
        <v>777</v>
      </c>
      <c r="AC461" s="19">
        <v>5.2404397383152359</v>
      </c>
      <c r="AD461" s="19">
        <v>82.308548806136344</v>
      </c>
      <c r="AE461" s="19">
        <v>70.756357313627475</v>
      </c>
      <c r="AF461" s="19">
        <v>70.522052205220518</v>
      </c>
      <c r="AG461" s="19">
        <v>77.483216879024525</v>
      </c>
      <c r="AH461" s="19">
        <v>28.390386016023307</v>
      </c>
      <c r="AI461" s="19">
        <v>41.310997815003638</v>
      </c>
      <c r="AJ461" s="3">
        <v>577.77085927770861</v>
      </c>
      <c r="AK461" s="6">
        <v>2779</v>
      </c>
      <c r="AL461" s="6">
        <v>12796</v>
      </c>
      <c r="AM461" s="6">
        <v>3370</v>
      </c>
      <c r="AN461" s="6">
        <v>1192</v>
      </c>
      <c r="AO461" s="6">
        <v>49</v>
      </c>
      <c r="AP461" s="6">
        <v>839</v>
      </c>
      <c r="AQ461" s="6">
        <v>6750</v>
      </c>
      <c r="AR461" s="6">
        <v>3586</v>
      </c>
      <c r="AS461" s="6">
        <v>10.97911946604617</v>
      </c>
      <c r="AT461" s="6">
        <v>0</v>
      </c>
      <c r="AU461" s="6">
        <v>0</v>
      </c>
      <c r="AV461" s="6">
        <v>0</v>
      </c>
      <c r="AW461" s="6">
        <v>0</v>
      </c>
      <c r="AX461" s="6">
        <v>0</v>
      </c>
      <c r="AY461" s="6">
        <v>26.122129436325679</v>
      </c>
      <c r="AZ461" s="6">
        <v>65</v>
      </c>
      <c r="BA461" s="6">
        <v>0.70483626111472564</v>
      </c>
      <c r="BB461" s="6">
        <v>1588</v>
      </c>
      <c r="BC461" s="6">
        <v>4478</v>
      </c>
      <c r="BD461" s="6">
        <v>15.890138745963592</v>
      </c>
      <c r="BE461" s="6">
        <v>67</v>
      </c>
      <c r="BF461" s="6">
        <v>3.9551357733175916</v>
      </c>
      <c r="BG461" s="6">
        <v>1943</v>
      </c>
      <c r="BH461" s="6">
        <v>10.176504478080972</v>
      </c>
      <c r="BI461" s="6">
        <v>2478</v>
      </c>
      <c r="BJ461" s="6">
        <v>30.293398533007338</v>
      </c>
      <c r="BK461" s="6">
        <v>19776</v>
      </c>
    </row>
    <row r="462" spans="1:63" x14ac:dyDescent="0.35">
      <c r="A462" s="27">
        <v>456</v>
      </c>
      <c r="B462" s="20" t="s">
        <v>44</v>
      </c>
      <c r="C462" s="17" t="s">
        <v>26</v>
      </c>
      <c r="D462" s="15">
        <v>248</v>
      </c>
      <c r="E462" s="18">
        <v>0</v>
      </c>
      <c r="F462" s="18">
        <v>4</v>
      </c>
      <c r="G462" s="18">
        <v>12</v>
      </c>
      <c r="H462" s="18">
        <v>204</v>
      </c>
      <c r="I462" s="18">
        <v>32</v>
      </c>
      <c r="J462" s="19">
        <v>51.612903225806448</v>
      </c>
      <c r="K462" s="19">
        <v>6</v>
      </c>
      <c r="L462" s="19">
        <v>5.3571428571428568</v>
      </c>
      <c r="M462" s="18">
        <v>0</v>
      </c>
      <c r="N462" s="19">
        <v>0</v>
      </c>
      <c r="O462" s="19">
        <v>13</v>
      </c>
      <c r="P462" s="19">
        <v>69.230769230769226</v>
      </c>
      <c r="Q462" s="19">
        <v>17.671809256661991</v>
      </c>
      <c r="R462" s="18">
        <v>0</v>
      </c>
      <c r="S462" s="19">
        <v>0</v>
      </c>
      <c r="T462" s="18">
        <v>0</v>
      </c>
      <c r="U462" s="19">
        <v>0</v>
      </c>
      <c r="V462" s="18">
        <v>0</v>
      </c>
      <c r="W462" s="19">
        <v>0</v>
      </c>
      <c r="X462" s="19">
        <v>0</v>
      </c>
      <c r="Y462" s="19">
        <v>0</v>
      </c>
      <c r="Z462" s="19">
        <v>27.083333333333332</v>
      </c>
      <c r="AA462" s="19">
        <v>33.333333333333329</v>
      </c>
      <c r="AB462" s="18">
        <v>12</v>
      </c>
      <c r="AC462" s="19">
        <v>9.2307692307692317</v>
      </c>
      <c r="AD462" s="19">
        <v>68.478260869565219</v>
      </c>
      <c r="AE462" s="19">
        <v>43.925233644859816</v>
      </c>
      <c r="AF462" s="19">
        <v>50</v>
      </c>
      <c r="AG462" s="19">
        <v>54.736842105263165</v>
      </c>
      <c r="AH462" s="19">
        <v>26.315789473684209</v>
      </c>
      <c r="AI462" s="19">
        <v>35.087719298245609</v>
      </c>
      <c r="AJ462" s="3">
        <v>488.63636363636363</v>
      </c>
      <c r="AK462" s="6">
        <v>0</v>
      </c>
      <c r="AL462" s="6">
        <v>5</v>
      </c>
      <c r="AM462" s="6">
        <v>0</v>
      </c>
      <c r="AN462" s="6">
        <v>233</v>
      </c>
      <c r="AO462" s="6">
        <v>0</v>
      </c>
      <c r="AP462" s="6">
        <v>0</v>
      </c>
      <c r="AQ462" s="6">
        <v>7</v>
      </c>
      <c r="AR462" s="6">
        <v>11</v>
      </c>
      <c r="AS462" s="6">
        <v>4.435483870967742</v>
      </c>
      <c r="AT462" s="119">
        <v>0</v>
      </c>
      <c r="AU462" s="119">
        <v>0</v>
      </c>
      <c r="AV462" s="119">
        <v>0</v>
      </c>
      <c r="AW462" s="119">
        <v>0</v>
      </c>
      <c r="AX462" s="119">
        <v>0</v>
      </c>
      <c r="AY462" s="6">
        <v>19.747899159663866</v>
      </c>
      <c r="AZ462" s="6">
        <v>9</v>
      </c>
      <c r="BA462" s="6">
        <v>8.2568807339449553</v>
      </c>
      <c r="BB462" s="6">
        <v>0</v>
      </c>
      <c r="BC462" s="6">
        <v>52</v>
      </c>
      <c r="BD462" s="6">
        <v>20.634920634920633</v>
      </c>
      <c r="BE462" s="6">
        <v>0</v>
      </c>
      <c r="BF462" s="6">
        <v>0</v>
      </c>
      <c r="BG462" s="6">
        <v>34</v>
      </c>
      <c r="BH462" s="6">
        <v>16.037735849056602</v>
      </c>
      <c r="BI462" s="6">
        <v>13</v>
      </c>
      <c r="BJ462" s="6">
        <v>44.827586206896555</v>
      </c>
      <c r="BK462" s="6">
        <v>204</v>
      </c>
    </row>
    <row r="463" spans="1:63" x14ac:dyDescent="0.35">
      <c r="A463" s="27">
        <v>457</v>
      </c>
      <c r="C463" s="17" t="s">
        <v>22</v>
      </c>
      <c r="D463" s="15">
        <v>106</v>
      </c>
      <c r="E463" s="18">
        <v>0</v>
      </c>
      <c r="F463" s="18">
        <v>0</v>
      </c>
      <c r="G463" s="18">
        <v>6</v>
      </c>
      <c r="H463" s="18">
        <v>89</v>
      </c>
      <c r="I463" s="18">
        <v>6</v>
      </c>
      <c r="J463" s="19">
        <v>50</v>
      </c>
      <c r="K463" s="19">
        <v>0</v>
      </c>
      <c r="L463" s="19">
        <v>0</v>
      </c>
      <c r="M463" s="18">
        <v>0</v>
      </c>
      <c r="N463" s="19">
        <v>0</v>
      </c>
      <c r="O463" s="19">
        <v>4</v>
      </c>
      <c r="P463" s="19">
        <v>100</v>
      </c>
      <c r="Q463" s="19">
        <v>11.340206185567011</v>
      </c>
      <c r="R463" s="18">
        <v>0</v>
      </c>
      <c r="S463" s="19">
        <v>0</v>
      </c>
      <c r="T463" s="18">
        <v>0</v>
      </c>
      <c r="U463" s="19">
        <v>0</v>
      </c>
      <c r="V463" s="18">
        <v>0</v>
      </c>
      <c r="W463" s="19">
        <v>0</v>
      </c>
      <c r="X463" s="19">
        <v>0</v>
      </c>
      <c r="Y463" s="19">
        <v>0</v>
      </c>
      <c r="Z463" s="19">
        <v>16.326530612244898</v>
      </c>
      <c r="AA463" s="19">
        <v>77.551020408163268</v>
      </c>
      <c r="AB463" s="18">
        <v>11</v>
      </c>
      <c r="AC463" s="19">
        <v>13.580246913580247</v>
      </c>
      <c r="AD463" s="19">
        <v>90.697674418604649</v>
      </c>
      <c r="AE463" s="19">
        <v>68.085106382978722</v>
      </c>
      <c r="AF463" s="19">
        <v>80</v>
      </c>
      <c r="AG463" s="19">
        <v>78.94736842105263</v>
      </c>
      <c r="AH463" s="19">
        <v>8.695652173913043</v>
      </c>
      <c r="AI463" s="19">
        <v>47.826086956521742</v>
      </c>
      <c r="AJ463" s="3">
        <v>900</v>
      </c>
      <c r="AK463" s="6">
        <v>0</v>
      </c>
      <c r="AL463" s="6">
        <v>3</v>
      </c>
      <c r="AM463" s="6">
        <v>12</v>
      </c>
      <c r="AN463" s="6">
        <v>71</v>
      </c>
      <c r="AO463" s="6">
        <v>0</v>
      </c>
      <c r="AP463" s="6">
        <v>0</v>
      </c>
      <c r="AQ463" s="6">
        <v>13</v>
      </c>
      <c r="AR463" s="6">
        <v>11</v>
      </c>
      <c r="AS463" s="6">
        <v>10.377358490566039</v>
      </c>
      <c r="AT463" s="119">
        <v>0</v>
      </c>
      <c r="AU463" s="119">
        <v>0</v>
      </c>
      <c r="AV463" s="119">
        <v>0</v>
      </c>
      <c r="AW463" s="119">
        <v>0</v>
      </c>
      <c r="AX463" s="119">
        <v>0</v>
      </c>
      <c r="AY463" s="6">
        <v>26.732673267326735</v>
      </c>
      <c r="AZ463" s="6">
        <v>5</v>
      </c>
      <c r="BA463" s="6">
        <v>9.2592592592592595</v>
      </c>
      <c r="BB463" s="6">
        <v>0</v>
      </c>
      <c r="BC463" s="6">
        <v>0</v>
      </c>
      <c r="BD463" s="6">
        <v>0</v>
      </c>
      <c r="BE463" s="6">
        <v>0</v>
      </c>
      <c r="BF463" s="6">
        <v>0</v>
      </c>
      <c r="BG463" s="6">
        <v>0</v>
      </c>
      <c r="BH463" s="6">
        <v>0</v>
      </c>
      <c r="BI463" s="6">
        <v>0</v>
      </c>
      <c r="BJ463" s="6">
        <v>0</v>
      </c>
      <c r="BK463" s="6">
        <v>89</v>
      </c>
    </row>
    <row r="464" spans="1:63" x14ac:dyDescent="0.35">
      <c r="A464" s="27">
        <v>458</v>
      </c>
      <c r="C464" s="17" t="s">
        <v>133</v>
      </c>
      <c r="D464" s="15">
        <v>106</v>
      </c>
      <c r="E464" s="18">
        <v>0</v>
      </c>
      <c r="F464" s="18">
        <v>0</v>
      </c>
      <c r="G464" s="18">
        <v>0</v>
      </c>
      <c r="H464" s="18">
        <v>82</v>
      </c>
      <c r="I464" s="18">
        <v>23</v>
      </c>
      <c r="J464" s="19">
        <v>49.056603773584904</v>
      </c>
      <c r="K464" s="19">
        <v>0</v>
      </c>
      <c r="L464" s="19">
        <v>0</v>
      </c>
      <c r="M464" s="18">
        <v>0</v>
      </c>
      <c r="N464" s="19">
        <v>0</v>
      </c>
      <c r="O464" s="19">
        <v>4</v>
      </c>
      <c r="P464" s="19">
        <v>100</v>
      </c>
      <c r="Q464" s="19">
        <v>30.079155672823219</v>
      </c>
      <c r="R464" s="18">
        <v>0</v>
      </c>
      <c r="S464" s="19">
        <v>0</v>
      </c>
      <c r="T464" s="18">
        <v>0</v>
      </c>
      <c r="U464" s="19">
        <v>0</v>
      </c>
      <c r="V464" s="18">
        <v>0</v>
      </c>
      <c r="W464" s="19">
        <v>0</v>
      </c>
      <c r="X464" s="19">
        <v>0</v>
      </c>
      <c r="Y464" s="19">
        <v>0</v>
      </c>
      <c r="Z464" s="19">
        <v>55.555555555555557</v>
      </c>
      <c r="AA464" s="19">
        <v>29.629629629629626</v>
      </c>
      <c r="AB464" s="18">
        <v>4</v>
      </c>
      <c r="AC464" s="19">
        <v>5.9701492537313428</v>
      </c>
      <c r="AD464" s="19">
        <v>92.5</v>
      </c>
      <c r="AE464" s="19">
        <v>71.05263157894737</v>
      </c>
      <c r="AF464" s="19">
        <v>0</v>
      </c>
      <c r="AG464" s="19">
        <v>80.519480519480524</v>
      </c>
      <c r="AH464" s="19">
        <v>50.793650793650791</v>
      </c>
      <c r="AI464" s="19">
        <v>28.571428571428569</v>
      </c>
      <c r="AJ464" s="3">
        <v>793.75</v>
      </c>
      <c r="AK464" s="6">
        <v>0</v>
      </c>
      <c r="AL464" s="6">
        <v>66</v>
      </c>
      <c r="AM464" s="6">
        <v>0</v>
      </c>
      <c r="AN464" s="6">
        <v>21</v>
      </c>
      <c r="AO464" s="6">
        <v>0</v>
      </c>
      <c r="AP464" s="6">
        <v>0</v>
      </c>
      <c r="AQ464" s="6">
        <v>17</v>
      </c>
      <c r="AR464" s="6">
        <v>0</v>
      </c>
      <c r="AS464" s="6">
        <v>0</v>
      </c>
      <c r="AT464" s="119">
        <v>0</v>
      </c>
      <c r="AU464" s="119">
        <v>0</v>
      </c>
      <c r="AV464" s="119">
        <v>0</v>
      </c>
      <c r="AW464" s="119">
        <v>0</v>
      </c>
      <c r="AX464" s="119">
        <v>0</v>
      </c>
      <c r="AY464" s="6">
        <v>6.25</v>
      </c>
      <c r="AZ464" s="6">
        <v>3</v>
      </c>
      <c r="BA464" s="6">
        <v>8.3333333333333321</v>
      </c>
      <c r="BB464" s="6">
        <v>7</v>
      </c>
      <c r="BC464" s="6">
        <v>19</v>
      </c>
      <c r="BD464" s="6">
        <v>19</v>
      </c>
      <c r="BE464" s="6">
        <v>0</v>
      </c>
      <c r="BF464" s="6">
        <v>0</v>
      </c>
      <c r="BG464" s="6">
        <v>11</v>
      </c>
      <c r="BH464" s="6">
        <v>13.580246913580247</v>
      </c>
      <c r="BI464" s="6">
        <v>8</v>
      </c>
      <c r="BJ464" s="6">
        <v>42.105263157894733</v>
      </c>
      <c r="BK464" s="6">
        <v>82</v>
      </c>
    </row>
    <row r="465" spans="1:63" x14ac:dyDescent="0.35">
      <c r="A465" s="27">
        <v>459</v>
      </c>
      <c r="C465" s="17" t="s">
        <v>136</v>
      </c>
      <c r="D465" s="15">
        <v>199</v>
      </c>
      <c r="E465" s="18">
        <v>0</v>
      </c>
      <c r="F465" s="18">
        <v>5</v>
      </c>
      <c r="G465" s="18">
        <v>37</v>
      </c>
      <c r="H465" s="18">
        <v>137</v>
      </c>
      <c r="I465" s="18">
        <v>24</v>
      </c>
      <c r="J465" s="19">
        <v>47.236180904522612</v>
      </c>
      <c r="K465" s="19">
        <v>3</v>
      </c>
      <c r="L465" s="19">
        <v>3.1578947368421053</v>
      </c>
      <c r="M465" s="18">
        <v>0</v>
      </c>
      <c r="N465" s="19">
        <v>0</v>
      </c>
      <c r="O465" s="19">
        <v>11</v>
      </c>
      <c r="P465" s="19">
        <v>100</v>
      </c>
      <c r="Q465" s="19">
        <v>12.987012987012985</v>
      </c>
      <c r="R465" s="18">
        <v>7</v>
      </c>
      <c r="S465" s="19">
        <v>26.923076923076923</v>
      </c>
      <c r="T465" s="18">
        <v>0</v>
      </c>
      <c r="U465" s="19">
        <v>0</v>
      </c>
      <c r="V465" s="18">
        <v>0</v>
      </c>
      <c r="W465" s="19">
        <v>0</v>
      </c>
      <c r="X465" s="19">
        <v>0</v>
      </c>
      <c r="Y465" s="19">
        <v>0</v>
      </c>
      <c r="Z465" s="19">
        <v>26.530612244897959</v>
      </c>
      <c r="AA465" s="19">
        <v>27.551020408163261</v>
      </c>
      <c r="AB465" s="18">
        <v>13</v>
      </c>
      <c r="AC465" s="19">
        <v>10.317460317460316</v>
      </c>
      <c r="AD465" s="19">
        <v>77.142857142857153</v>
      </c>
      <c r="AE465" s="19">
        <v>61.53846153846154</v>
      </c>
      <c r="AF465" s="19">
        <v>58.620689655172406</v>
      </c>
      <c r="AG465" s="19">
        <v>73.831775700934571</v>
      </c>
      <c r="AH465" s="19">
        <v>58.82352941176471</v>
      </c>
      <c r="AI465" s="19">
        <v>20.588235294117645</v>
      </c>
      <c r="AJ465" s="3">
        <v>500</v>
      </c>
      <c r="AK465" s="6">
        <v>48</v>
      </c>
      <c r="AL465" s="6">
        <v>128</v>
      </c>
      <c r="AM465" s="6">
        <v>0</v>
      </c>
      <c r="AN465" s="6">
        <v>4</v>
      </c>
      <c r="AO465" s="6">
        <v>0</v>
      </c>
      <c r="AP465" s="6">
        <v>0</v>
      </c>
      <c r="AQ465" s="6">
        <v>5</v>
      </c>
      <c r="AR465" s="6">
        <v>49</v>
      </c>
      <c r="AS465" s="6">
        <v>24.623115577889447</v>
      </c>
      <c r="AT465" s="119">
        <v>0</v>
      </c>
      <c r="AU465" s="119">
        <v>0</v>
      </c>
      <c r="AV465" s="119">
        <v>0</v>
      </c>
      <c r="AW465" s="119">
        <v>0</v>
      </c>
      <c r="AX465" s="119">
        <v>0</v>
      </c>
      <c r="AY465" s="6">
        <v>60.101010101010097</v>
      </c>
      <c r="AZ465" s="6">
        <v>0</v>
      </c>
      <c r="BA465" s="6">
        <v>0</v>
      </c>
      <c r="BB465" s="6">
        <v>6</v>
      </c>
      <c r="BC465" s="6">
        <v>63</v>
      </c>
      <c r="BD465" s="6">
        <v>31.343283582089555</v>
      </c>
      <c r="BE465" s="6">
        <v>7</v>
      </c>
      <c r="BF465" s="6">
        <v>17.073170731707318</v>
      </c>
      <c r="BG465" s="6">
        <v>57</v>
      </c>
      <c r="BH465" s="6">
        <v>32.20338983050847</v>
      </c>
      <c r="BI465" s="6">
        <v>7</v>
      </c>
      <c r="BJ465" s="6">
        <v>31.818181818181817</v>
      </c>
      <c r="BK465" s="6">
        <v>137</v>
      </c>
    </row>
    <row r="466" spans="1:63" x14ac:dyDescent="0.35">
      <c r="A466" s="27">
        <v>460</v>
      </c>
      <c r="C466" s="17" t="s">
        <v>16</v>
      </c>
      <c r="D466" s="15">
        <v>572</v>
      </c>
      <c r="E466" s="18">
        <v>0</v>
      </c>
      <c r="F466" s="18">
        <v>9</v>
      </c>
      <c r="G466" s="18">
        <v>14</v>
      </c>
      <c r="H466" s="18">
        <v>416</v>
      </c>
      <c r="I466" s="18">
        <v>135</v>
      </c>
      <c r="J466" s="19">
        <v>55.24475524475524</v>
      </c>
      <c r="K466" s="19">
        <v>10</v>
      </c>
      <c r="L466" s="19">
        <v>7.8125</v>
      </c>
      <c r="M466" s="18">
        <v>0</v>
      </c>
      <c r="N466" s="19">
        <v>0</v>
      </c>
      <c r="O466" s="19">
        <v>35</v>
      </c>
      <c r="P466" s="19">
        <v>91.428571428571431</v>
      </c>
      <c r="Q466" s="19">
        <v>7.4380165289256199</v>
      </c>
      <c r="R466" s="18">
        <v>0</v>
      </c>
      <c r="S466" s="19">
        <v>0</v>
      </c>
      <c r="T466" s="18">
        <v>0</v>
      </c>
      <c r="U466" s="19">
        <v>0</v>
      </c>
      <c r="V466" s="18">
        <v>0</v>
      </c>
      <c r="W466" s="19">
        <v>0</v>
      </c>
      <c r="X466" s="19">
        <v>0</v>
      </c>
      <c r="Y466" s="19">
        <v>0</v>
      </c>
      <c r="Z466" s="19">
        <v>22.480620155038761</v>
      </c>
      <c r="AA466" s="19">
        <v>31.007751937984494</v>
      </c>
      <c r="AB466" s="18">
        <v>12</v>
      </c>
      <c r="AC466" s="19">
        <v>3.7854889589905363</v>
      </c>
      <c r="AD466" s="19">
        <v>81.818181818181827</v>
      </c>
      <c r="AE466" s="19">
        <v>63.636363636363633</v>
      </c>
      <c r="AF466" s="19">
        <v>55.555555555555557</v>
      </c>
      <c r="AG466" s="19">
        <v>72.839506172839506</v>
      </c>
      <c r="AH466" s="19">
        <v>57.534246575342465</v>
      </c>
      <c r="AI466" s="19">
        <v>20.547945205479451</v>
      </c>
      <c r="AJ466" s="3">
        <v>528.125</v>
      </c>
      <c r="AK466" s="6">
        <v>401</v>
      </c>
      <c r="AL466" s="6">
        <v>45</v>
      </c>
      <c r="AM466" s="6">
        <v>0</v>
      </c>
      <c r="AN466" s="6">
        <v>0</v>
      </c>
      <c r="AO466" s="6">
        <v>0</v>
      </c>
      <c r="AP466" s="6">
        <v>0</v>
      </c>
      <c r="AQ466" s="6">
        <v>114</v>
      </c>
      <c r="AR466" s="6">
        <v>29</v>
      </c>
      <c r="AS466" s="6">
        <v>5.06993006993007</v>
      </c>
      <c r="AT466" s="119">
        <v>0</v>
      </c>
      <c r="AU466" s="119">
        <v>0</v>
      </c>
      <c r="AV466" s="119">
        <v>0</v>
      </c>
      <c r="AW466" s="119">
        <v>0</v>
      </c>
      <c r="AX466" s="119">
        <v>0</v>
      </c>
      <c r="AY466" s="6">
        <v>11.071428571428571</v>
      </c>
      <c r="AZ466" s="6">
        <v>0</v>
      </c>
      <c r="BA466" s="6">
        <v>0</v>
      </c>
      <c r="BB466" s="6">
        <v>3</v>
      </c>
      <c r="BC466" s="6">
        <v>190</v>
      </c>
      <c r="BD466" s="6">
        <v>33.274956217162874</v>
      </c>
      <c r="BE466" s="6">
        <v>0</v>
      </c>
      <c r="BF466" s="6">
        <v>0</v>
      </c>
      <c r="BG466" s="6">
        <v>95</v>
      </c>
      <c r="BH466" s="6">
        <v>22.196261682242991</v>
      </c>
      <c r="BI466" s="6">
        <v>89</v>
      </c>
      <c r="BJ466" s="6">
        <v>68.461538461538467</v>
      </c>
      <c r="BK466" s="6">
        <v>416</v>
      </c>
    </row>
    <row r="467" spans="1:63" x14ac:dyDescent="0.35">
      <c r="A467" s="27">
        <v>461</v>
      </c>
      <c r="C467" s="17" t="s">
        <v>137</v>
      </c>
      <c r="D467" s="15">
        <v>8464</v>
      </c>
      <c r="E467" s="18">
        <v>82</v>
      </c>
      <c r="F467" s="18">
        <v>381</v>
      </c>
      <c r="G467" s="18">
        <v>506</v>
      </c>
      <c r="H467" s="18">
        <v>6524</v>
      </c>
      <c r="I467" s="18">
        <v>1054</v>
      </c>
      <c r="J467" s="19">
        <v>54.820415879017013</v>
      </c>
      <c r="K467" s="19">
        <v>226</v>
      </c>
      <c r="L467" s="19">
        <v>5.2181944123758948</v>
      </c>
      <c r="M467" s="18">
        <v>0</v>
      </c>
      <c r="N467" s="19">
        <v>0</v>
      </c>
      <c r="O467" s="19">
        <v>427</v>
      </c>
      <c r="P467" s="19">
        <v>86.416861826697883</v>
      </c>
      <c r="Q467" s="19">
        <v>0</v>
      </c>
      <c r="R467" s="18">
        <v>8</v>
      </c>
      <c r="S467" s="19">
        <v>3.1746031746031744</v>
      </c>
      <c r="T467" s="18">
        <v>15</v>
      </c>
      <c r="U467" s="19">
        <v>10.869565217391305</v>
      </c>
      <c r="V467" s="18">
        <v>5</v>
      </c>
      <c r="W467" s="19">
        <v>4.4642857142857144</v>
      </c>
      <c r="X467" s="19">
        <v>20</v>
      </c>
      <c r="Y467" s="19">
        <v>8.0321285140562253</v>
      </c>
      <c r="Z467" s="19">
        <v>19.084712755598833</v>
      </c>
      <c r="AA467" s="19">
        <v>68.159688412852972</v>
      </c>
      <c r="AB467" s="18">
        <v>319</v>
      </c>
      <c r="AC467" s="19">
        <v>6.1040949100650597</v>
      </c>
      <c r="AD467" s="19">
        <v>80.369187078452256</v>
      </c>
      <c r="AE467" s="19">
        <v>67.158469945355193</v>
      </c>
      <c r="AF467" s="19">
        <v>48.148148148148145</v>
      </c>
      <c r="AG467" s="19">
        <v>76.424050632911388</v>
      </c>
      <c r="AH467" s="19">
        <v>25.709515859766281</v>
      </c>
      <c r="AI467" s="19">
        <v>42.424874791318871</v>
      </c>
      <c r="AJ467" s="3">
        <v>552.97356828193836</v>
      </c>
      <c r="AK467" s="6">
        <v>697</v>
      </c>
      <c r="AL467" s="6">
        <v>1534</v>
      </c>
      <c r="AM467" s="6">
        <v>0</v>
      </c>
      <c r="AN467" s="6">
        <v>39</v>
      </c>
      <c r="AO467" s="6">
        <v>0</v>
      </c>
      <c r="AP467" s="6">
        <v>16</v>
      </c>
      <c r="AQ467" s="6">
        <v>5979</v>
      </c>
      <c r="AR467" s="6">
        <v>1268</v>
      </c>
      <c r="AS467" s="6">
        <v>14.98109640831758</v>
      </c>
      <c r="AT467" s="119">
        <v>0</v>
      </c>
      <c r="AU467" s="119">
        <v>0</v>
      </c>
      <c r="AV467" s="119">
        <v>0</v>
      </c>
      <c r="AW467" s="119">
        <v>0</v>
      </c>
      <c r="AX467" s="119">
        <v>0</v>
      </c>
      <c r="AY467" s="6">
        <v>7.433161491427887</v>
      </c>
      <c r="AZ467" s="6">
        <v>16</v>
      </c>
      <c r="BA467" s="6">
        <v>0.38740920096852299</v>
      </c>
      <c r="BB467" s="6">
        <v>56</v>
      </c>
      <c r="BC467" s="6">
        <v>2823</v>
      </c>
      <c r="BD467" s="6">
        <v>33.451830785638109</v>
      </c>
      <c r="BE467" s="6">
        <v>17</v>
      </c>
      <c r="BF467" s="6">
        <v>3.373015873015873</v>
      </c>
      <c r="BG467" s="6">
        <v>1891</v>
      </c>
      <c r="BH467" s="6">
        <v>26.987298415869844</v>
      </c>
      <c r="BI467" s="6">
        <v>876</v>
      </c>
      <c r="BJ467" s="6">
        <v>83.428571428571431</v>
      </c>
      <c r="BK467" s="6">
        <v>6524</v>
      </c>
    </row>
    <row r="468" spans="1:63" x14ac:dyDescent="0.35">
      <c r="A468" s="27">
        <v>462</v>
      </c>
      <c r="C468" s="17" t="s">
        <v>2</v>
      </c>
      <c r="D468" s="15">
        <v>18</v>
      </c>
      <c r="E468" s="18">
        <v>0</v>
      </c>
      <c r="F468" s="18">
        <v>0</v>
      </c>
      <c r="G468" s="18">
        <v>4</v>
      </c>
      <c r="H468" s="18">
        <v>12</v>
      </c>
      <c r="I468" s="18">
        <v>0</v>
      </c>
      <c r="J468" s="19">
        <v>22.222222222222221</v>
      </c>
      <c r="K468" s="19">
        <v>0</v>
      </c>
      <c r="L468" s="19">
        <v>0</v>
      </c>
      <c r="M468" s="18">
        <v>0</v>
      </c>
      <c r="N468" s="19">
        <v>0</v>
      </c>
      <c r="O468" s="19">
        <v>0</v>
      </c>
      <c r="P468" s="19">
        <v>0</v>
      </c>
      <c r="Q468" s="19">
        <v>23.618090452261306</v>
      </c>
      <c r="R468" s="18">
        <v>0</v>
      </c>
      <c r="S468" s="19">
        <v>0</v>
      </c>
      <c r="T468" s="18">
        <v>0</v>
      </c>
      <c r="U468" s="19">
        <v>0</v>
      </c>
      <c r="V468" s="18">
        <v>0</v>
      </c>
      <c r="W468" s="19">
        <v>0</v>
      </c>
      <c r="X468" s="19">
        <v>0</v>
      </c>
      <c r="Y468" s="19">
        <v>0</v>
      </c>
      <c r="Z468" s="19">
        <v>0</v>
      </c>
      <c r="AA468" s="19">
        <v>0</v>
      </c>
      <c r="AB468" s="18">
        <v>0</v>
      </c>
      <c r="AC468" s="19">
        <v>0</v>
      </c>
      <c r="AD468" s="19">
        <v>72.727272727272734</v>
      </c>
      <c r="AE468" s="19">
        <v>0</v>
      </c>
      <c r="AF468" s="19">
        <v>0</v>
      </c>
      <c r="AG468" s="19">
        <v>60</v>
      </c>
      <c r="AH468" s="19">
        <v>100</v>
      </c>
      <c r="AI468" s="19">
        <v>0</v>
      </c>
      <c r="AJ468" s="3">
        <v>1281.25</v>
      </c>
      <c r="AK468" s="6">
        <v>0</v>
      </c>
      <c r="AL468" s="6">
        <v>9</v>
      </c>
      <c r="AM468" s="6">
        <v>0</v>
      </c>
      <c r="AN468" s="6">
        <v>0</v>
      </c>
      <c r="AO468" s="6">
        <v>0</v>
      </c>
      <c r="AP468" s="6">
        <v>0</v>
      </c>
      <c r="AQ468" s="6">
        <v>8</v>
      </c>
      <c r="AR468" s="6">
        <v>0</v>
      </c>
      <c r="AS468" s="6">
        <v>0</v>
      </c>
      <c r="AT468" s="119">
        <v>0</v>
      </c>
      <c r="AU468" s="119">
        <v>0</v>
      </c>
      <c r="AV468" s="119">
        <v>0</v>
      </c>
      <c r="AW468" s="119">
        <v>0</v>
      </c>
      <c r="AX468" s="119">
        <v>0</v>
      </c>
      <c r="AY468" s="6">
        <v>42.105263157894733</v>
      </c>
      <c r="AZ468" s="6">
        <v>0</v>
      </c>
      <c r="BA468" s="6">
        <v>0</v>
      </c>
      <c r="BB468" s="6">
        <v>0</v>
      </c>
      <c r="BC468" s="6">
        <v>0</v>
      </c>
      <c r="BD468" s="6">
        <v>0</v>
      </c>
      <c r="BE468" s="6">
        <v>0</v>
      </c>
      <c r="BF468" s="6">
        <v>0</v>
      </c>
      <c r="BG468" s="6">
        <v>0</v>
      </c>
      <c r="BH468" s="6">
        <v>0</v>
      </c>
      <c r="BI468" s="6">
        <v>0</v>
      </c>
      <c r="BJ468" s="6">
        <v>0</v>
      </c>
      <c r="BK468" s="6">
        <v>12</v>
      </c>
    </row>
    <row r="469" spans="1:63" x14ac:dyDescent="0.35">
      <c r="A469" s="27">
        <v>463</v>
      </c>
      <c r="C469" s="17" t="s">
        <v>6</v>
      </c>
      <c r="D469" s="15">
        <v>248</v>
      </c>
      <c r="E469" s="18">
        <v>0</v>
      </c>
      <c r="F469" s="18">
        <v>0</v>
      </c>
      <c r="G469" s="18">
        <v>4</v>
      </c>
      <c r="H469" s="18">
        <v>101</v>
      </c>
      <c r="I469" s="18">
        <v>138</v>
      </c>
      <c r="J469" s="19">
        <v>49.596774193548384</v>
      </c>
      <c r="K469" s="19">
        <v>0</v>
      </c>
      <c r="L469" s="19">
        <v>0</v>
      </c>
      <c r="M469" s="18">
        <v>0</v>
      </c>
      <c r="N469" s="19">
        <v>0</v>
      </c>
      <c r="O469" s="19">
        <v>13</v>
      </c>
      <c r="P469" s="19">
        <v>100</v>
      </c>
      <c r="Q469" s="19">
        <v>5.376344086021505</v>
      </c>
      <c r="R469" s="18">
        <v>0</v>
      </c>
      <c r="S469" s="19">
        <v>0</v>
      </c>
      <c r="T469" s="18">
        <v>0</v>
      </c>
      <c r="U469" s="19">
        <v>0</v>
      </c>
      <c r="V469" s="18">
        <v>0</v>
      </c>
      <c r="W469" s="19">
        <v>0</v>
      </c>
      <c r="X469" s="19">
        <v>0</v>
      </c>
      <c r="Y469" s="19">
        <v>0</v>
      </c>
      <c r="Z469" s="19">
        <v>63.636363636363633</v>
      </c>
      <c r="AA469" s="19">
        <v>18.181818181818183</v>
      </c>
      <c r="AB469" s="18">
        <v>0</v>
      </c>
      <c r="AC469" s="19">
        <v>0</v>
      </c>
      <c r="AD469" s="19">
        <v>77.551020408163268</v>
      </c>
      <c r="AE469" s="19">
        <v>72.916666666666657</v>
      </c>
      <c r="AF469" s="19">
        <v>0</v>
      </c>
      <c r="AG469" s="19">
        <v>70.833333333333343</v>
      </c>
      <c r="AH469" s="19">
        <v>39.0625</v>
      </c>
      <c r="AI469" s="19">
        <v>32.8125</v>
      </c>
      <c r="AJ469" s="3">
        <v>289.53488372093022</v>
      </c>
      <c r="AK469" s="6">
        <v>0</v>
      </c>
      <c r="AL469" s="6">
        <v>217</v>
      </c>
      <c r="AM469" s="6">
        <v>0</v>
      </c>
      <c r="AN469" s="6">
        <v>0</v>
      </c>
      <c r="AO469" s="6">
        <v>0</v>
      </c>
      <c r="AP469" s="6">
        <v>0</v>
      </c>
      <c r="AQ469" s="6">
        <v>27</v>
      </c>
      <c r="AR469" s="6">
        <v>0</v>
      </c>
      <c r="AS469" s="6">
        <v>0</v>
      </c>
      <c r="AT469" s="119">
        <v>0</v>
      </c>
      <c r="AU469" s="119">
        <v>0</v>
      </c>
      <c r="AV469" s="119">
        <v>0</v>
      </c>
      <c r="AW469" s="119">
        <v>0</v>
      </c>
      <c r="AX469" s="119">
        <v>0</v>
      </c>
      <c r="AY469" s="6">
        <v>6.9868995633187767</v>
      </c>
      <c r="AZ469" s="6">
        <v>0</v>
      </c>
      <c r="BA469" s="6">
        <v>0</v>
      </c>
      <c r="BB469" s="6">
        <v>30</v>
      </c>
      <c r="BC469" s="6">
        <v>30</v>
      </c>
      <c r="BD469" s="6">
        <v>12</v>
      </c>
      <c r="BE469" s="6">
        <v>0</v>
      </c>
      <c r="BF469" s="6">
        <v>0</v>
      </c>
      <c r="BG469" s="6">
        <v>3</v>
      </c>
      <c r="BH469" s="6">
        <v>2.9702970297029703</v>
      </c>
      <c r="BI469" s="6">
        <v>24</v>
      </c>
      <c r="BJ469" s="6">
        <v>17.391304347826086</v>
      </c>
      <c r="BK469" s="6">
        <v>101</v>
      </c>
    </row>
    <row r="470" spans="1:63" x14ac:dyDescent="0.35">
      <c r="A470" s="27">
        <v>464</v>
      </c>
      <c r="C470" s="17" t="s">
        <v>10</v>
      </c>
      <c r="D470" s="15">
        <v>550</v>
      </c>
      <c r="E470" s="18">
        <v>3</v>
      </c>
      <c r="F470" s="18">
        <v>21</v>
      </c>
      <c r="G470" s="18">
        <v>32</v>
      </c>
      <c r="H470" s="18">
        <v>270</v>
      </c>
      <c r="I470" s="18">
        <v>226</v>
      </c>
      <c r="J470" s="19">
        <v>47.454545454545453</v>
      </c>
      <c r="K470" s="19">
        <v>4</v>
      </c>
      <c r="L470" s="19">
        <v>3.7383177570093453</v>
      </c>
      <c r="M470" s="18">
        <v>0</v>
      </c>
      <c r="N470" s="19">
        <v>0</v>
      </c>
      <c r="O470" s="19">
        <v>28</v>
      </c>
      <c r="P470" s="19">
        <v>71.428571428571431</v>
      </c>
      <c r="Q470" s="19">
        <v>24.955752212389381</v>
      </c>
      <c r="R470" s="18">
        <v>0</v>
      </c>
      <c r="S470" s="19">
        <v>0</v>
      </c>
      <c r="T470" s="18">
        <v>0</v>
      </c>
      <c r="U470" s="19">
        <v>0</v>
      </c>
      <c r="V470" s="18">
        <v>0</v>
      </c>
      <c r="W470" s="19">
        <v>0</v>
      </c>
      <c r="X470" s="19">
        <v>0</v>
      </c>
      <c r="Y470" s="19">
        <v>0</v>
      </c>
      <c r="Z470" s="19">
        <v>12.631578947368421</v>
      </c>
      <c r="AA470" s="19">
        <v>80</v>
      </c>
      <c r="AB470" s="18">
        <v>4</v>
      </c>
      <c r="AC470" s="19">
        <v>1.7621145374449341</v>
      </c>
      <c r="AD470" s="19">
        <v>80.769230769230774</v>
      </c>
      <c r="AE470" s="19">
        <v>70.921985815602838</v>
      </c>
      <c r="AF470" s="19">
        <v>76.19047619047619</v>
      </c>
      <c r="AG470" s="19">
        <v>75.686274509803923</v>
      </c>
      <c r="AH470" s="19">
        <v>18.75</v>
      </c>
      <c r="AI470" s="19">
        <v>53.571428571428569</v>
      </c>
      <c r="AJ470" s="3">
        <v>497.36842105263156</v>
      </c>
      <c r="AK470" s="6">
        <v>0</v>
      </c>
      <c r="AL470" s="6">
        <v>452</v>
      </c>
      <c r="AM470" s="6">
        <v>0</v>
      </c>
      <c r="AN470" s="6">
        <v>69</v>
      </c>
      <c r="AO470" s="6">
        <v>0</v>
      </c>
      <c r="AP470" s="6">
        <v>0</v>
      </c>
      <c r="AQ470" s="6">
        <v>17</v>
      </c>
      <c r="AR470" s="6">
        <v>33</v>
      </c>
      <c r="AS470" s="6">
        <v>6</v>
      </c>
      <c r="AT470" s="119">
        <v>0</v>
      </c>
      <c r="AU470" s="119">
        <v>0</v>
      </c>
      <c r="AV470" s="119">
        <v>0</v>
      </c>
      <c r="AW470" s="119">
        <v>0</v>
      </c>
      <c r="AX470" s="119">
        <v>0</v>
      </c>
      <c r="AY470" s="6">
        <v>15.660377358490566</v>
      </c>
      <c r="AZ470" s="6">
        <v>6</v>
      </c>
      <c r="BA470" s="6">
        <v>6.1855670103092786</v>
      </c>
      <c r="BB470" s="6">
        <v>29</v>
      </c>
      <c r="BC470" s="6">
        <v>50</v>
      </c>
      <c r="BD470" s="6">
        <v>9.2592592592592595</v>
      </c>
      <c r="BE470" s="6">
        <v>0</v>
      </c>
      <c r="BF470" s="6">
        <v>0</v>
      </c>
      <c r="BG470" s="6">
        <v>16</v>
      </c>
      <c r="BH470" s="6">
        <v>5.4421768707482991</v>
      </c>
      <c r="BI470" s="6">
        <v>26</v>
      </c>
      <c r="BJ470" s="6">
        <v>11.659192825112108</v>
      </c>
      <c r="BK470" s="6">
        <v>270</v>
      </c>
    </row>
    <row r="471" spans="1:63" x14ac:dyDescent="0.35">
      <c r="A471" s="27">
        <v>465</v>
      </c>
      <c r="C471" s="17" t="s">
        <v>272</v>
      </c>
      <c r="D471" s="15">
        <v>37</v>
      </c>
      <c r="E471" s="18">
        <v>0</v>
      </c>
      <c r="F471" s="18">
        <v>0</v>
      </c>
      <c r="G471" s="18">
        <v>5</v>
      </c>
      <c r="H471" s="18">
        <v>24</v>
      </c>
      <c r="I471" s="18">
        <v>7</v>
      </c>
      <c r="J471" s="19">
        <v>48.648648648648653</v>
      </c>
      <c r="K471" s="19">
        <v>0</v>
      </c>
      <c r="L471" s="19">
        <v>0</v>
      </c>
      <c r="M471" s="18">
        <v>0</v>
      </c>
      <c r="N471" s="19">
        <v>0</v>
      </c>
      <c r="O471" s="19">
        <v>0</v>
      </c>
      <c r="P471" s="19">
        <v>0</v>
      </c>
      <c r="Q471" s="19">
        <v>9.1428571428571423</v>
      </c>
      <c r="R471" s="18">
        <v>0</v>
      </c>
      <c r="S471" s="19">
        <v>0</v>
      </c>
      <c r="T471" s="18">
        <v>0</v>
      </c>
      <c r="U471" s="19">
        <v>0</v>
      </c>
      <c r="V471" s="18">
        <v>0</v>
      </c>
      <c r="W471" s="19">
        <v>0</v>
      </c>
      <c r="X471" s="19">
        <v>0</v>
      </c>
      <c r="Y471" s="19">
        <v>0</v>
      </c>
      <c r="Z471" s="19">
        <v>0</v>
      </c>
      <c r="AA471" s="19">
        <v>0</v>
      </c>
      <c r="AB471" s="18">
        <v>4</v>
      </c>
      <c r="AC471" s="19">
        <v>17.391304347826086</v>
      </c>
      <c r="AD471" s="19">
        <v>68.75</v>
      </c>
      <c r="AE471" s="19">
        <v>71.428571428571431</v>
      </c>
      <c r="AF471" s="19">
        <v>0</v>
      </c>
      <c r="AG471" s="19">
        <v>65.517241379310349</v>
      </c>
      <c r="AH471" s="19">
        <v>51.851851851851848</v>
      </c>
      <c r="AI471" s="19">
        <v>33.333333333333329</v>
      </c>
      <c r="AJ471" s="3">
        <v>542.85714285714289</v>
      </c>
      <c r="AK471" s="6">
        <v>0</v>
      </c>
      <c r="AL471" s="6">
        <v>22</v>
      </c>
      <c r="AM471" s="6">
        <v>0</v>
      </c>
      <c r="AN471" s="6">
        <v>12</v>
      </c>
      <c r="AO471" s="6">
        <v>0</v>
      </c>
      <c r="AP471" s="6">
        <v>0</v>
      </c>
      <c r="AQ471" s="6">
        <v>7</v>
      </c>
      <c r="AR471" s="6">
        <v>0</v>
      </c>
      <c r="AS471" s="6">
        <v>0</v>
      </c>
      <c r="AT471" s="119">
        <v>0</v>
      </c>
      <c r="AU471" s="119">
        <v>0</v>
      </c>
      <c r="AV471" s="119">
        <v>0</v>
      </c>
      <c r="AW471" s="119">
        <v>0</v>
      </c>
      <c r="AX471" s="119">
        <v>0</v>
      </c>
      <c r="AY471" s="6">
        <v>45.454545454545453</v>
      </c>
      <c r="AZ471" s="6">
        <v>0</v>
      </c>
      <c r="BA471" s="6">
        <v>0</v>
      </c>
      <c r="BB471" s="6">
        <v>0</v>
      </c>
      <c r="BC471" s="6">
        <v>0</v>
      </c>
      <c r="BD471" s="6">
        <v>0</v>
      </c>
      <c r="BE471" s="6">
        <v>0</v>
      </c>
      <c r="BF471" s="6">
        <v>0</v>
      </c>
      <c r="BG471" s="6">
        <v>0</v>
      </c>
      <c r="BH471" s="6">
        <v>0</v>
      </c>
      <c r="BI471" s="6">
        <v>0</v>
      </c>
      <c r="BJ471" s="6">
        <v>0</v>
      </c>
      <c r="BK471" s="6">
        <v>24</v>
      </c>
    </row>
    <row r="472" spans="1:63" x14ac:dyDescent="0.35">
      <c r="A472" s="27">
        <v>466</v>
      </c>
      <c r="C472" s="17" t="s">
        <v>1</v>
      </c>
      <c r="D472" s="15">
        <v>292</v>
      </c>
      <c r="E472" s="18">
        <v>0</v>
      </c>
      <c r="F472" s="18">
        <v>3</v>
      </c>
      <c r="G472" s="18">
        <v>12</v>
      </c>
      <c r="H472" s="18">
        <v>208</v>
      </c>
      <c r="I472" s="18">
        <v>72</v>
      </c>
      <c r="J472" s="19">
        <v>57.534246575342465</v>
      </c>
      <c r="K472" s="19">
        <v>8</v>
      </c>
      <c r="L472" s="19">
        <v>10.126582278481013</v>
      </c>
      <c r="M472" s="18">
        <v>0</v>
      </c>
      <c r="N472" s="19">
        <v>0</v>
      </c>
      <c r="O472" s="19">
        <v>12</v>
      </c>
      <c r="P472" s="19">
        <v>75</v>
      </c>
      <c r="Q472" s="19">
        <v>4.9261083743842367</v>
      </c>
      <c r="R472" s="18">
        <v>0</v>
      </c>
      <c r="S472" s="19">
        <v>0</v>
      </c>
      <c r="T472" s="18">
        <v>0</v>
      </c>
      <c r="U472" s="19">
        <v>0</v>
      </c>
      <c r="V472" s="18">
        <v>0</v>
      </c>
      <c r="W472" s="19">
        <v>0</v>
      </c>
      <c r="X472" s="19">
        <v>0</v>
      </c>
      <c r="Y472" s="19">
        <v>0</v>
      </c>
      <c r="Z472" s="19">
        <v>34.328358208955223</v>
      </c>
      <c r="AA472" s="19">
        <v>50.746268656716417</v>
      </c>
      <c r="AB472" s="18">
        <v>9</v>
      </c>
      <c r="AC472" s="19">
        <v>4.9450549450549453</v>
      </c>
      <c r="AD472" s="19">
        <v>85.567010309278345</v>
      </c>
      <c r="AE472" s="19">
        <v>74.137931034482762</v>
      </c>
      <c r="AF472" s="19">
        <v>54.54545454545454</v>
      </c>
      <c r="AG472" s="19">
        <v>80.104712041884824</v>
      </c>
      <c r="AH472" s="19">
        <v>25.903614457831324</v>
      </c>
      <c r="AI472" s="19">
        <v>40.361445783132531</v>
      </c>
      <c r="AJ472" s="3">
        <v>656</v>
      </c>
      <c r="AK472" s="6">
        <v>3</v>
      </c>
      <c r="AL472" s="6">
        <v>50</v>
      </c>
      <c r="AM472" s="6">
        <v>186</v>
      </c>
      <c r="AN472" s="6">
        <v>20</v>
      </c>
      <c r="AO472" s="6">
        <v>0</v>
      </c>
      <c r="AP472" s="6">
        <v>17</v>
      </c>
      <c r="AQ472" s="6">
        <v>20</v>
      </c>
      <c r="AR472" s="6">
        <v>15</v>
      </c>
      <c r="AS472" s="6">
        <v>5.1369863013698627</v>
      </c>
      <c r="AT472" s="119">
        <v>0</v>
      </c>
      <c r="AU472" s="119">
        <v>0</v>
      </c>
      <c r="AV472" s="119">
        <v>0</v>
      </c>
      <c r="AW472" s="119">
        <v>0</v>
      </c>
      <c r="AX472" s="119">
        <v>0</v>
      </c>
      <c r="AY472" s="6">
        <v>20.446096654275092</v>
      </c>
      <c r="AZ472" s="6">
        <v>4</v>
      </c>
      <c r="BA472" s="6">
        <v>5.5555555555555554</v>
      </c>
      <c r="BB472" s="6">
        <v>4</v>
      </c>
      <c r="BC472" s="6">
        <v>6</v>
      </c>
      <c r="BD472" s="6">
        <v>2.083333333333333</v>
      </c>
      <c r="BE472" s="6">
        <v>0</v>
      </c>
      <c r="BF472" s="6">
        <v>0</v>
      </c>
      <c r="BG472" s="6">
        <v>0</v>
      </c>
      <c r="BH472" s="6">
        <v>0</v>
      </c>
      <c r="BI472" s="6">
        <v>6</v>
      </c>
      <c r="BJ472" s="6">
        <v>9.67741935483871</v>
      </c>
      <c r="BK472" s="6">
        <v>208</v>
      </c>
    </row>
    <row r="473" spans="1:63" x14ac:dyDescent="0.35">
      <c r="A473" s="27">
        <v>467</v>
      </c>
      <c r="C473" s="17" t="s">
        <v>7</v>
      </c>
      <c r="D473" s="15">
        <v>592</v>
      </c>
      <c r="E473" s="18">
        <v>0</v>
      </c>
      <c r="F473" s="18">
        <v>7</v>
      </c>
      <c r="G473" s="18">
        <v>11</v>
      </c>
      <c r="H473" s="18">
        <v>214</v>
      </c>
      <c r="I473" s="18">
        <v>358</v>
      </c>
      <c r="J473" s="19">
        <v>46.79054054054054</v>
      </c>
      <c r="K473" s="19">
        <v>0</v>
      </c>
      <c r="L473" s="19">
        <v>0</v>
      </c>
      <c r="M473" s="18">
        <v>0</v>
      </c>
      <c r="N473" s="19">
        <v>0</v>
      </c>
      <c r="O473" s="19">
        <v>41</v>
      </c>
      <c r="P473" s="19">
        <v>80.487804878048792</v>
      </c>
      <c r="Q473" s="19">
        <v>5.0892518040258263</v>
      </c>
      <c r="R473" s="18">
        <v>0</v>
      </c>
      <c r="S473" s="19">
        <v>0</v>
      </c>
      <c r="T473" s="18">
        <v>0</v>
      </c>
      <c r="U473" s="19">
        <v>0</v>
      </c>
      <c r="V473" s="18">
        <v>0</v>
      </c>
      <c r="W473" s="19">
        <v>0</v>
      </c>
      <c r="X473" s="19">
        <v>0</v>
      </c>
      <c r="Y473" s="19">
        <v>0</v>
      </c>
      <c r="Z473" s="19">
        <v>26.086956521739129</v>
      </c>
      <c r="AA473" s="19">
        <v>56.521739130434781</v>
      </c>
      <c r="AB473" s="18">
        <v>3</v>
      </c>
      <c r="AC473" s="19">
        <v>1.7543859649122806</v>
      </c>
      <c r="AD473" s="19">
        <v>80.991735537190081</v>
      </c>
      <c r="AE473" s="19">
        <v>72.527472527472526</v>
      </c>
      <c r="AF473" s="19">
        <v>100</v>
      </c>
      <c r="AG473" s="19">
        <v>74.876847290640399</v>
      </c>
      <c r="AH473" s="19">
        <v>33.536585365853661</v>
      </c>
      <c r="AI473" s="19">
        <v>27.439024390243905</v>
      </c>
      <c r="AJ473" s="3">
        <v>330.68181818181819</v>
      </c>
      <c r="AK473" s="6">
        <v>0</v>
      </c>
      <c r="AL473" s="6">
        <v>544</v>
      </c>
      <c r="AM473" s="6">
        <v>0</v>
      </c>
      <c r="AN473" s="6">
        <v>5</v>
      </c>
      <c r="AO473" s="6">
        <v>0</v>
      </c>
      <c r="AP473" s="6">
        <v>0</v>
      </c>
      <c r="AQ473" s="6">
        <v>34</v>
      </c>
      <c r="AR473" s="6">
        <v>9</v>
      </c>
      <c r="AS473" s="6">
        <v>1.5202702702702704</v>
      </c>
      <c r="AT473" s="119">
        <v>0</v>
      </c>
      <c r="AU473" s="119">
        <v>0</v>
      </c>
      <c r="AV473" s="119">
        <v>0</v>
      </c>
      <c r="AW473" s="119">
        <v>0</v>
      </c>
      <c r="AX473" s="119">
        <v>0</v>
      </c>
      <c r="AY473" s="6">
        <v>9.6718480138169269</v>
      </c>
      <c r="AZ473" s="6">
        <v>0</v>
      </c>
      <c r="BA473" s="6">
        <v>0</v>
      </c>
      <c r="BB473" s="6">
        <v>55</v>
      </c>
      <c r="BC473" s="6">
        <v>125</v>
      </c>
      <c r="BD473" s="6">
        <v>21.079258010118043</v>
      </c>
      <c r="BE473" s="6">
        <v>0</v>
      </c>
      <c r="BF473" s="6">
        <v>0</v>
      </c>
      <c r="BG473" s="6">
        <v>11</v>
      </c>
      <c r="BH473" s="6">
        <v>4.9327354260089686</v>
      </c>
      <c r="BI473" s="6">
        <v>110</v>
      </c>
      <c r="BJ473" s="6">
        <v>30.985915492957744</v>
      </c>
      <c r="BK473" s="6">
        <v>214</v>
      </c>
    </row>
    <row r="474" spans="1:63" x14ac:dyDescent="0.35">
      <c r="A474" s="27">
        <v>468</v>
      </c>
      <c r="C474" s="17" t="s">
        <v>273</v>
      </c>
      <c r="D474" s="15">
        <v>1647</v>
      </c>
      <c r="E474" s="18">
        <v>25</v>
      </c>
      <c r="F474" s="18">
        <v>97</v>
      </c>
      <c r="G474" s="18">
        <v>115</v>
      </c>
      <c r="H474" s="18">
        <v>1191</v>
      </c>
      <c r="I474" s="18">
        <v>248</v>
      </c>
      <c r="J474" s="19">
        <v>53.673345476624171</v>
      </c>
      <c r="K474" s="19">
        <v>19</v>
      </c>
      <c r="L474" s="19">
        <v>2.9503105590062111</v>
      </c>
      <c r="M474" s="18">
        <v>0</v>
      </c>
      <c r="N474" s="19">
        <v>0</v>
      </c>
      <c r="O474" s="19">
        <v>58</v>
      </c>
      <c r="P474" s="19">
        <v>94.827586206896555</v>
      </c>
      <c r="Q474" s="19">
        <v>9.1690544412607444</v>
      </c>
      <c r="R474" s="18">
        <v>0</v>
      </c>
      <c r="S474" s="19">
        <v>0</v>
      </c>
      <c r="T474" s="18">
        <v>5</v>
      </c>
      <c r="U474" s="19">
        <v>17.241379310344829</v>
      </c>
      <c r="V474" s="18">
        <v>0</v>
      </c>
      <c r="W474" s="19">
        <v>0</v>
      </c>
      <c r="X474" s="19">
        <v>5</v>
      </c>
      <c r="Y474" s="19">
        <v>7.6923076923076925</v>
      </c>
      <c r="Z474" s="19">
        <v>16.275167785234899</v>
      </c>
      <c r="AA474" s="19">
        <v>72.986577181208062</v>
      </c>
      <c r="AB474" s="18">
        <v>44</v>
      </c>
      <c r="AC474" s="19">
        <v>4.2884990253411299</v>
      </c>
      <c r="AD474" s="19">
        <v>85.661764705882348</v>
      </c>
      <c r="AE474" s="19">
        <v>71.582181259600617</v>
      </c>
      <c r="AF474" s="19">
        <v>65.079365079365076</v>
      </c>
      <c r="AG474" s="19">
        <v>79.285714285714278</v>
      </c>
      <c r="AH474" s="19">
        <v>18.659793814432991</v>
      </c>
      <c r="AI474" s="19">
        <v>48.24742268041237</v>
      </c>
      <c r="AJ474" s="3">
        <v>734.13461538461536</v>
      </c>
      <c r="AK474" s="6">
        <v>97</v>
      </c>
      <c r="AL474" s="6">
        <v>704</v>
      </c>
      <c r="AM474" s="6">
        <v>4</v>
      </c>
      <c r="AN474" s="6">
        <v>0</v>
      </c>
      <c r="AO474" s="6">
        <v>0</v>
      </c>
      <c r="AP474" s="6">
        <v>10</v>
      </c>
      <c r="AQ474" s="6">
        <v>811</v>
      </c>
      <c r="AR474" s="6">
        <v>140</v>
      </c>
      <c r="AS474" s="6">
        <v>8.500303582270794</v>
      </c>
      <c r="AT474" s="119">
        <v>0</v>
      </c>
      <c r="AU474" s="119">
        <v>0</v>
      </c>
      <c r="AV474" s="119">
        <v>0</v>
      </c>
      <c r="AW474" s="119">
        <v>0</v>
      </c>
      <c r="AX474" s="119">
        <v>0</v>
      </c>
      <c r="AY474" s="6">
        <v>8.5158150851581507</v>
      </c>
      <c r="AZ474" s="6">
        <v>5</v>
      </c>
      <c r="BA474" s="6">
        <v>0.83612040133779264</v>
      </c>
      <c r="BB474" s="6">
        <v>27</v>
      </c>
      <c r="BC474" s="6">
        <v>243</v>
      </c>
      <c r="BD474" s="6">
        <v>14.736203759854458</v>
      </c>
      <c r="BE474" s="6">
        <v>3</v>
      </c>
      <c r="BF474" s="6">
        <v>2.6086956521739131</v>
      </c>
      <c r="BG474" s="6">
        <v>151</v>
      </c>
      <c r="BH474" s="6">
        <v>11.544342507645259</v>
      </c>
      <c r="BI474" s="6">
        <v>80</v>
      </c>
      <c r="BJ474" s="6">
        <v>32.128514056224901</v>
      </c>
      <c r="BK474" s="6">
        <v>1191</v>
      </c>
    </row>
    <row r="475" spans="1:63" x14ac:dyDescent="0.35">
      <c r="A475" s="27">
        <v>469</v>
      </c>
      <c r="C475" s="17" t="s">
        <v>23</v>
      </c>
      <c r="D475" s="15">
        <v>5169</v>
      </c>
      <c r="E475" s="18">
        <v>53</v>
      </c>
      <c r="F475" s="18">
        <v>283</v>
      </c>
      <c r="G475" s="18">
        <v>435</v>
      </c>
      <c r="H475" s="18">
        <v>3883</v>
      </c>
      <c r="I475" s="18">
        <v>573</v>
      </c>
      <c r="J475" s="19">
        <v>49.661443219191334</v>
      </c>
      <c r="K475" s="19">
        <v>87</v>
      </c>
      <c r="L475" s="19">
        <v>3.441455696202532</v>
      </c>
      <c r="M475" s="18">
        <v>0</v>
      </c>
      <c r="N475" s="19">
        <v>0</v>
      </c>
      <c r="O475" s="19">
        <v>99</v>
      </c>
      <c r="P475" s="19">
        <v>82.828282828282823</v>
      </c>
      <c r="Q475" s="19">
        <v>2.2909507445589918</v>
      </c>
      <c r="R475" s="18">
        <v>0</v>
      </c>
      <c r="S475" s="19">
        <v>0</v>
      </c>
      <c r="T475" s="18">
        <v>5</v>
      </c>
      <c r="U475" s="19">
        <v>3.90625</v>
      </c>
      <c r="V475" s="18">
        <v>6</v>
      </c>
      <c r="W475" s="19">
        <v>5.1282051282051277</v>
      </c>
      <c r="X475" s="19">
        <v>11</v>
      </c>
      <c r="Y475" s="19">
        <v>4.6218487394957988</v>
      </c>
      <c r="Z475" s="19">
        <v>16.522864538395169</v>
      </c>
      <c r="AA475" s="19">
        <v>76.962899050905946</v>
      </c>
      <c r="AB475" s="18">
        <v>147</v>
      </c>
      <c r="AC475" s="19">
        <v>3.9548022598870061</v>
      </c>
      <c r="AD475" s="19">
        <v>92.48434237995825</v>
      </c>
      <c r="AE475" s="19">
        <v>80.216942148760324</v>
      </c>
      <c r="AF475" s="19">
        <v>79.464285714285708</v>
      </c>
      <c r="AG475" s="19">
        <v>87.282384184125107</v>
      </c>
      <c r="AH475" s="19">
        <v>16.747503566333812</v>
      </c>
      <c r="AI475" s="19">
        <v>54.350927246790306</v>
      </c>
      <c r="AJ475" s="3">
        <v>977.1052631578948</v>
      </c>
      <c r="AK475" s="6">
        <v>25</v>
      </c>
      <c r="AL475" s="6">
        <v>1099</v>
      </c>
      <c r="AM475" s="6">
        <v>2999</v>
      </c>
      <c r="AN475" s="6">
        <v>115</v>
      </c>
      <c r="AO475" s="6">
        <v>0</v>
      </c>
      <c r="AP475" s="6">
        <v>623</v>
      </c>
      <c r="AQ475" s="6">
        <v>229</v>
      </c>
      <c r="AR475" s="6">
        <v>687</v>
      </c>
      <c r="AS475" s="6">
        <v>13.290771909460245</v>
      </c>
      <c r="AT475" s="119">
        <v>0</v>
      </c>
      <c r="AU475" s="119">
        <v>0</v>
      </c>
      <c r="AV475" s="119">
        <v>0</v>
      </c>
      <c r="AW475" s="119">
        <v>0</v>
      </c>
      <c r="AX475" s="119">
        <v>0</v>
      </c>
      <c r="AY475" s="6">
        <v>17.742566510172146</v>
      </c>
      <c r="AZ475" s="6">
        <v>9</v>
      </c>
      <c r="BA475" s="6">
        <v>0.38379530916844351</v>
      </c>
      <c r="BB475" s="6">
        <v>54</v>
      </c>
      <c r="BC475" s="6">
        <v>150</v>
      </c>
      <c r="BD475" s="6">
        <v>2.9075402209730568</v>
      </c>
      <c r="BE475" s="6">
        <v>0</v>
      </c>
      <c r="BF475" s="6">
        <v>0</v>
      </c>
      <c r="BG475" s="6">
        <v>75</v>
      </c>
      <c r="BH475" s="6">
        <v>1.7385257301808066</v>
      </c>
      <c r="BI475" s="6">
        <v>72</v>
      </c>
      <c r="BJ475" s="6">
        <v>12.76595744680851</v>
      </c>
      <c r="BK475" s="6">
        <v>3883</v>
      </c>
    </row>
    <row r="476" spans="1:63" x14ac:dyDescent="0.35">
      <c r="A476" s="27">
        <v>470</v>
      </c>
      <c r="C476" s="17" t="s">
        <v>19</v>
      </c>
      <c r="D476" s="15">
        <v>703</v>
      </c>
      <c r="E476" s="18">
        <v>3</v>
      </c>
      <c r="F476" s="18">
        <v>24</v>
      </c>
      <c r="G476" s="18">
        <v>53</v>
      </c>
      <c r="H476" s="18">
        <v>523</v>
      </c>
      <c r="I476" s="18">
        <v>103</v>
      </c>
      <c r="J476" s="19">
        <v>59.174964438122338</v>
      </c>
      <c r="K476" s="19">
        <v>14</v>
      </c>
      <c r="L476" s="19">
        <v>4.375</v>
      </c>
      <c r="M476" s="18">
        <v>0</v>
      </c>
      <c r="N476" s="19">
        <v>0</v>
      </c>
      <c r="O476" s="19">
        <v>25</v>
      </c>
      <c r="P476" s="19">
        <v>100</v>
      </c>
      <c r="Q476" s="19">
        <v>11.111111111111111</v>
      </c>
      <c r="R476" s="18">
        <v>0</v>
      </c>
      <c r="S476" s="19">
        <v>0</v>
      </c>
      <c r="T476" s="18">
        <v>0</v>
      </c>
      <c r="U476" s="19">
        <v>0</v>
      </c>
      <c r="V476" s="18">
        <v>0</v>
      </c>
      <c r="W476" s="19">
        <v>0</v>
      </c>
      <c r="X476" s="19">
        <v>0</v>
      </c>
      <c r="Y476" s="19">
        <v>0</v>
      </c>
      <c r="Z476" s="19">
        <v>14.240506329113925</v>
      </c>
      <c r="AA476" s="19">
        <v>80.379746835443029</v>
      </c>
      <c r="AB476" s="18">
        <v>19</v>
      </c>
      <c r="AC476" s="19">
        <v>4.0169133192388999</v>
      </c>
      <c r="AD476" s="19">
        <v>92.574257425742573</v>
      </c>
      <c r="AE476" s="19">
        <v>75.873015873015873</v>
      </c>
      <c r="AF476" s="19">
        <v>74.285714285714292</v>
      </c>
      <c r="AG476" s="19">
        <v>82.135523613963031</v>
      </c>
      <c r="AH476" s="19">
        <v>22.838137472283815</v>
      </c>
      <c r="AI476" s="19">
        <v>42.793791574279375</v>
      </c>
      <c r="AJ476" s="3">
        <v>748.16176470588232</v>
      </c>
      <c r="AK476" s="6">
        <v>46</v>
      </c>
      <c r="AL476" s="6">
        <v>512</v>
      </c>
      <c r="AM476" s="6">
        <v>16</v>
      </c>
      <c r="AN476" s="6">
        <v>57</v>
      </c>
      <c r="AO476" s="6">
        <v>0</v>
      </c>
      <c r="AP476" s="6">
        <v>0</v>
      </c>
      <c r="AQ476" s="6">
        <v>71</v>
      </c>
      <c r="AR476" s="6">
        <v>61</v>
      </c>
      <c r="AS476" s="6">
        <v>8.6770981507823617</v>
      </c>
      <c r="AT476" s="119">
        <v>0</v>
      </c>
      <c r="AU476" s="119">
        <v>0</v>
      </c>
      <c r="AV476" s="119">
        <v>0</v>
      </c>
      <c r="AW476" s="119">
        <v>0</v>
      </c>
      <c r="AX476" s="119">
        <v>0</v>
      </c>
      <c r="AY476" s="6">
        <v>10.888252148997136</v>
      </c>
      <c r="AZ476" s="6">
        <v>0</v>
      </c>
      <c r="BA476" s="6">
        <v>0</v>
      </c>
      <c r="BB476" s="6">
        <v>17</v>
      </c>
      <c r="BC476" s="6">
        <v>41</v>
      </c>
      <c r="BD476" s="6">
        <v>5.8404558404558404</v>
      </c>
      <c r="BE476" s="6">
        <v>0</v>
      </c>
      <c r="BF476" s="6">
        <v>0</v>
      </c>
      <c r="BG476" s="6">
        <v>11</v>
      </c>
      <c r="BH476" s="6">
        <v>1.9298245614035088</v>
      </c>
      <c r="BI476" s="6">
        <v>21</v>
      </c>
      <c r="BJ476" s="6">
        <v>21.212121212121211</v>
      </c>
      <c r="BK476" s="6">
        <v>523</v>
      </c>
    </row>
    <row r="477" spans="1:63" x14ac:dyDescent="0.35">
      <c r="A477" s="27">
        <v>471</v>
      </c>
      <c r="C477" s="17" t="s">
        <v>12</v>
      </c>
      <c r="D477" s="15">
        <v>957</v>
      </c>
      <c r="E477" s="18">
        <v>3</v>
      </c>
      <c r="F477" s="18">
        <v>51</v>
      </c>
      <c r="G477" s="18">
        <v>68</v>
      </c>
      <c r="H477" s="18">
        <v>766</v>
      </c>
      <c r="I477" s="18">
        <v>74</v>
      </c>
      <c r="J477" s="19">
        <v>48.589341692789965</v>
      </c>
      <c r="K477" s="19">
        <v>62</v>
      </c>
      <c r="L477" s="19">
        <v>11.67608286252354</v>
      </c>
      <c r="M477" s="18">
        <v>0</v>
      </c>
      <c r="N477" s="19">
        <v>0</v>
      </c>
      <c r="O477" s="19">
        <v>41</v>
      </c>
      <c r="P477" s="19">
        <v>92.682926829268297</v>
      </c>
      <c r="Q477" s="19">
        <v>19.101123595505616</v>
      </c>
      <c r="R477" s="18">
        <v>0</v>
      </c>
      <c r="S477" s="19">
        <v>0</v>
      </c>
      <c r="T477" s="18">
        <v>3</v>
      </c>
      <c r="U477" s="19">
        <v>18.75</v>
      </c>
      <c r="V477" s="18">
        <v>0</v>
      </c>
      <c r="W477" s="19">
        <v>0</v>
      </c>
      <c r="X477" s="18">
        <v>3</v>
      </c>
      <c r="Y477" s="19">
        <v>9.0909090909090917</v>
      </c>
      <c r="Z477" s="19">
        <v>20.404040404040405</v>
      </c>
      <c r="AA477" s="19">
        <v>59.595959595959592</v>
      </c>
      <c r="AB477" s="18">
        <v>61</v>
      </c>
      <c r="AC477" s="19">
        <v>10.409556313993173</v>
      </c>
      <c r="AD477" s="19">
        <v>74.935400516795866</v>
      </c>
      <c r="AE477" s="19">
        <v>55.464480874316934</v>
      </c>
      <c r="AF477" s="19">
        <v>58.974358974358978</v>
      </c>
      <c r="AG477" s="19">
        <v>66.719492868462766</v>
      </c>
      <c r="AH477" s="19">
        <v>28.26510721247563</v>
      </c>
      <c r="AI477" s="19">
        <v>47.368421052631575</v>
      </c>
      <c r="AJ477" s="3">
        <v>659.82142857142856</v>
      </c>
      <c r="AK477" s="6">
        <v>0</v>
      </c>
      <c r="AL477" s="6">
        <v>63</v>
      </c>
      <c r="AM477" s="6">
        <v>0</v>
      </c>
      <c r="AN477" s="6">
        <v>220</v>
      </c>
      <c r="AO477" s="6">
        <v>0</v>
      </c>
      <c r="AP477" s="6">
        <v>224</v>
      </c>
      <c r="AQ477" s="6">
        <v>384</v>
      </c>
      <c r="AR477" s="6">
        <v>154</v>
      </c>
      <c r="AS477" s="6">
        <v>16.091954022988507</v>
      </c>
      <c r="AT477" s="119">
        <v>0</v>
      </c>
      <c r="AU477" s="119">
        <v>0</v>
      </c>
      <c r="AV477" s="119">
        <v>0</v>
      </c>
      <c r="AW477" s="119">
        <v>0</v>
      </c>
      <c r="AX477" s="119">
        <v>0</v>
      </c>
      <c r="AY477" s="6">
        <v>38.641188959660298</v>
      </c>
      <c r="AZ477" s="6">
        <v>14</v>
      </c>
      <c r="BA477" s="6">
        <v>2.7777777777777777</v>
      </c>
      <c r="BB477" s="6">
        <v>9</v>
      </c>
      <c r="BC477" s="6">
        <v>158</v>
      </c>
      <c r="BD477" s="6">
        <v>16.544502617801047</v>
      </c>
      <c r="BE477" s="6">
        <v>0</v>
      </c>
      <c r="BF477" s="6">
        <v>0</v>
      </c>
      <c r="BG477" s="6">
        <v>126</v>
      </c>
      <c r="BH477" s="6">
        <v>15.235792019347038</v>
      </c>
      <c r="BI477" s="6">
        <v>29</v>
      </c>
      <c r="BJ477" s="6">
        <v>40.845070422535215</v>
      </c>
      <c r="BK477" s="6">
        <v>766</v>
      </c>
    </row>
    <row r="478" spans="1:63" x14ac:dyDescent="0.35">
      <c r="A478" s="27">
        <v>472</v>
      </c>
      <c r="C478" s="17" t="s">
        <v>13</v>
      </c>
      <c r="D478" s="15">
        <v>151</v>
      </c>
      <c r="E478" s="18">
        <v>0</v>
      </c>
      <c r="F478" s="18">
        <v>10</v>
      </c>
      <c r="G478" s="18">
        <v>14</v>
      </c>
      <c r="H478" s="18">
        <v>90</v>
      </c>
      <c r="I478" s="18">
        <v>38</v>
      </c>
      <c r="J478" s="19">
        <v>58.940397350993379</v>
      </c>
      <c r="K478" s="19">
        <v>4</v>
      </c>
      <c r="L478" s="19">
        <v>8</v>
      </c>
      <c r="M478" s="18">
        <v>0</v>
      </c>
      <c r="N478" s="19">
        <v>0</v>
      </c>
      <c r="O478" s="19">
        <v>12</v>
      </c>
      <c r="P478" s="19">
        <v>100</v>
      </c>
      <c r="Q478" s="19">
        <v>4.4811320754716979</v>
      </c>
      <c r="R478" s="18">
        <v>0</v>
      </c>
      <c r="S478" s="19">
        <v>0</v>
      </c>
      <c r="T478" s="18">
        <v>0</v>
      </c>
      <c r="U478" s="19">
        <v>0</v>
      </c>
      <c r="V478" s="18">
        <v>0</v>
      </c>
      <c r="W478" s="19">
        <v>0</v>
      </c>
      <c r="X478" s="18">
        <v>0</v>
      </c>
      <c r="Y478" s="19">
        <v>0</v>
      </c>
      <c r="Z478" s="19">
        <v>15.789473684210526</v>
      </c>
      <c r="AA478" s="19">
        <v>84.210526315789465</v>
      </c>
      <c r="AB478" s="18">
        <v>3</v>
      </c>
      <c r="AC478" s="19">
        <v>4.0540540540540544</v>
      </c>
      <c r="AD478" s="19">
        <v>78.571428571428569</v>
      </c>
      <c r="AE478" s="19">
        <v>53.488372093023251</v>
      </c>
      <c r="AF478" s="19">
        <v>50</v>
      </c>
      <c r="AG478" s="19">
        <v>68.75</v>
      </c>
      <c r="AH478" s="19">
        <v>29.411764705882355</v>
      </c>
      <c r="AI478" s="19">
        <v>38.235294117647058</v>
      </c>
      <c r="AJ478" s="3">
        <v>443.75</v>
      </c>
      <c r="AK478" s="6">
        <v>0</v>
      </c>
      <c r="AL478" s="6">
        <v>113</v>
      </c>
      <c r="AM478" s="6">
        <v>0</v>
      </c>
      <c r="AN478" s="6">
        <v>35</v>
      </c>
      <c r="AO478" s="6">
        <v>0</v>
      </c>
      <c r="AP478" s="6">
        <v>0</v>
      </c>
      <c r="AQ478" s="6">
        <v>5</v>
      </c>
      <c r="AR478" s="6">
        <v>22</v>
      </c>
      <c r="AS478" s="6">
        <v>14.569536423841059</v>
      </c>
      <c r="AT478" s="119">
        <v>0</v>
      </c>
      <c r="AU478" s="119">
        <v>0</v>
      </c>
      <c r="AV478" s="119">
        <v>0</v>
      </c>
      <c r="AW478" s="119">
        <v>0</v>
      </c>
      <c r="AX478" s="119">
        <v>0</v>
      </c>
      <c r="AY478" s="6">
        <v>35.61643835616438</v>
      </c>
      <c r="AZ478" s="6">
        <v>0</v>
      </c>
      <c r="BA478" s="6">
        <v>0</v>
      </c>
      <c r="BB478" s="6">
        <v>7</v>
      </c>
      <c r="BC478" s="6">
        <v>23</v>
      </c>
      <c r="BD478" s="6">
        <v>15.54054054054054</v>
      </c>
      <c r="BE478" s="6">
        <v>0</v>
      </c>
      <c r="BF478" s="6">
        <v>0</v>
      </c>
      <c r="BG478" s="6">
        <v>10</v>
      </c>
      <c r="BH478" s="6">
        <v>9.3457943925233646</v>
      </c>
      <c r="BI478" s="6">
        <v>11</v>
      </c>
      <c r="BJ478" s="6">
        <v>31.428571428571427</v>
      </c>
      <c r="BK478" s="6">
        <v>90</v>
      </c>
    </row>
    <row r="479" spans="1:63" x14ac:dyDescent="0.35">
      <c r="A479" s="27">
        <v>473</v>
      </c>
      <c r="C479" s="17" t="s">
        <v>4</v>
      </c>
      <c r="D479" s="15">
        <v>1071</v>
      </c>
      <c r="E479" s="18">
        <v>0</v>
      </c>
      <c r="F479" s="18">
        <v>7</v>
      </c>
      <c r="G479" s="18">
        <v>5</v>
      </c>
      <c r="H479" s="18">
        <v>322</v>
      </c>
      <c r="I479" s="18">
        <v>735</v>
      </c>
      <c r="J479" s="19">
        <v>47.992530345471522</v>
      </c>
      <c r="K479" s="19">
        <v>0</v>
      </c>
      <c r="L479" s="19">
        <v>0</v>
      </c>
      <c r="M479" s="18">
        <v>0</v>
      </c>
      <c r="N479" s="19">
        <v>0</v>
      </c>
      <c r="O479" s="19">
        <v>51</v>
      </c>
      <c r="P479" s="19">
        <v>78.431372549019613</v>
      </c>
      <c r="Q479" s="19">
        <v>14.214463840399002</v>
      </c>
      <c r="R479" s="18">
        <v>0</v>
      </c>
      <c r="S479" s="19">
        <v>0</v>
      </c>
      <c r="T479" s="18">
        <v>0</v>
      </c>
      <c r="U479" s="19">
        <v>0</v>
      </c>
      <c r="V479" s="18">
        <v>0</v>
      </c>
      <c r="W479" s="19">
        <v>0</v>
      </c>
      <c r="X479" s="19">
        <v>0</v>
      </c>
      <c r="Y479" s="19">
        <v>0</v>
      </c>
      <c r="Z479" s="19">
        <v>39.622641509433961</v>
      </c>
      <c r="AA479" s="19">
        <v>32.075471698113205</v>
      </c>
      <c r="AB479" s="18">
        <v>5</v>
      </c>
      <c r="AC479" s="19">
        <v>2.0325203252032518</v>
      </c>
      <c r="AD479" s="19">
        <v>81.767955801104975</v>
      </c>
      <c r="AE479" s="19">
        <v>66.666666666666657</v>
      </c>
      <c r="AF479" s="19">
        <v>100</v>
      </c>
      <c r="AG479" s="19">
        <v>76.19047619047619</v>
      </c>
      <c r="AH479" s="19">
        <v>30.081300813008134</v>
      </c>
      <c r="AI479" s="19">
        <v>26.829268292682929</v>
      </c>
      <c r="AJ479" s="3">
        <v>344.56521739130437</v>
      </c>
      <c r="AK479" s="6">
        <v>8</v>
      </c>
      <c r="AL479" s="6">
        <v>957</v>
      </c>
      <c r="AM479" s="6">
        <v>0</v>
      </c>
      <c r="AN479" s="6">
        <v>0</v>
      </c>
      <c r="AO479" s="6">
        <v>0</v>
      </c>
      <c r="AP479" s="6">
        <v>0</v>
      </c>
      <c r="AQ479" s="6">
        <v>74</v>
      </c>
      <c r="AR479" s="6">
        <v>8</v>
      </c>
      <c r="AS479" s="6">
        <v>0.7469654528478058</v>
      </c>
      <c r="AT479" s="119">
        <v>0</v>
      </c>
      <c r="AU479" s="119">
        <v>0</v>
      </c>
      <c r="AV479" s="119">
        <v>0</v>
      </c>
      <c r="AW479" s="119">
        <v>0</v>
      </c>
      <c r="AX479" s="119">
        <v>0</v>
      </c>
      <c r="AY479" s="6">
        <v>7.8842315369261478</v>
      </c>
      <c r="AZ479" s="6">
        <v>6</v>
      </c>
      <c r="BA479" s="6">
        <v>9.67741935483871</v>
      </c>
      <c r="BB479" s="6">
        <v>134</v>
      </c>
      <c r="BC479" s="6">
        <v>112</v>
      </c>
      <c r="BD479" s="6">
        <v>10.616113744075829</v>
      </c>
      <c r="BE479" s="6">
        <v>0</v>
      </c>
      <c r="BF479" s="6">
        <v>0</v>
      </c>
      <c r="BG479" s="6">
        <v>3</v>
      </c>
      <c r="BH479" s="6">
        <v>0.91185410334346495</v>
      </c>
      <c r="BI479" s="6">
        <v>107</v>
      </c>
      <c r="BJ479" s="6">
        <v>14.923291492329149</v>
      </c>
      <c r="BK479" s="6">
        <v>322</v>
      </c>
    </row>
    <row r="480" spans="1:63" x14ac:dyDescent="0.35">
      <c r="A480" s="27">
        <v>474</v>
      </c>
      <c r="C480" s="17" t="s">
        <v>274</v>
      </c>
      <c r="D480" s="15">
        <v>763</v>
      </c>
      <c r="E480" s="18">
        <v>3</v>
      </c>
      <c r="F480" s="18">
        <v>43</v>
      </c>
      <c r="G480" s="18">
        <v>93</v>
      </c>
      <c r="H480" s="18">
        <v>587</v>
      </c>
      <c r="I480" s="18">
        <v>41</v>
      </c>
      <c r="J480" s="19">
        <v>52.817824377457399</v>
      </c>
      <c r="K480" s="19">
        <v>10</v>
      </c>
      <c r="L480" s="19">
        <v>2.9411764705882351</v>
      </c>
      <c r="M480" s="18">
        <v>0</v>
      </c>
      <c r="N480" s="19">
        <v>0</v>
      </c>
      <c r="O480" s="19">
        <v>19</v>
      </c>
      <c r="P480" s="19">
        <v>63.157894736842103</v>
      </c>
      <c r="Q480" s="19">
        <v>3.3755274261603372</v>
      </c>
      <c r="R480" s="18">
        <v>0</v>
      </c>
      <c r="S480" s="19">
        <v>0</v>
      </c>
      <c r="T480" s="18">
        <v>0</v>
      </c>
      <c r="U480" s="19">
        <v>0</v>
      </c>
      <c r="V480" s="18">
        <v>0</v>
      </c>
      <c r="W480" s="19">
        <v>0</v>
      </c>
      <c r="X480" s="18">
        <v>0</v>
      </c>
      <c r="Y480" s="19">
        <v>0</v>
      </c>
      <c r="Z480" s="19">
        <v>33.865814696485621</v>
      </c>
      <c r="AA480" s="19">
        <v>53.993610223642172</v>
      </c>
      <c r="AB480" s="18">
        <v>24</v>
      </c>
      <c r="AC480" s="19">
        <v>4.5714285714285712</v>
      </c>
      <c r="AD480" s="19">
        <v>88.36363636363636</v>
      </c>
      <c r="AE480" s="19">
        <v>70.125786163522008</v>
      </c>
      <c r="AF480" s="19">
        <v>52.380952380952387</v>
      </c>
      <c r="AG480" s="19">
        <v>79.783393501805051</v>
      </c>
      <c r="AH480" s="19">
        <v>37.525354969574039</v>
      </c>
      <c r="AI480" s="19">
        <v>31.03448275862069</v>
      </c>
      <c r="AJ480" s="3">
        <v>656</v>
      </c>
      <c r="AK480" s="6">
        <v>9</v>
      </c>
      <c r="AL480" s="6">
        <v>506</v>
      </c>
      <c r="AM480" s="6">
        <v>0</v>
      </c>
      <c r="AN480" s="6">
        <v>3</v>
      </c>
      <c r="AO480" s="6">
        <v>0</v>
      </c>
      <c r="AP480" s="6">
        <v>0</v>
      </c>
      <c r="AQ480" s="6">
        <v>217</v>
      </c>
      <c r="AR480" s="6">
        <v>44</v>
      </c>
      <c r="AS480" s="6">
        <v>5.7667103538663174</v>
      </c>
      <c r="AT480" s="119">
        <v>0</v>
      </c>
      <c r="AU480" s="119">
        <v>0</v>
      </c>
      <c r="AV480" s="119">
        <v>0</v>
      </c>
      <c r="AW480" s="119">
        <v>0</v>
      </c>
      <c r="AX480" s="119">
        <v>0</v>
      </c>
      <c r="AY480" s="6">
        <v>18.922470433639948</v>
      </c>
      <c r="AZ480" s="6">
        <v>0</v>
      </c>
      <c r="BA480" s="6">
        <v>0</v>
      </c>
      <c r="BB480" s="6">
        <v>5</v>
      </c>
      <c r="BC480" s="6">
        <v>164</v>
      </c>
      <c r="BD480" s="6">
        <v>21.578947368421055</v>
      </c>
      <c r="BE480" s="6">
        <v>0</v>
      </c>
      <c r="BF480" s="6">
        <v>0</v>
      </c>
      <c r="BG480" s="6">
        <v>138</v>
      </c>
      <c r="BH480" s="6">
        <v>20.175438596491226</v>
      </c>
      <c r="BI480" s="6">
        <v>30</v>
      </c>
      <c r="BJ480" s="6">
        <v>66.666666666666657</v>
      </c>
      <c r="BK480" s="6">
        <v>587</v>
      </c>
    </row>
    <row r="481" spans="1:63" x14ac:dyDescent="0.35">
      <c r="A481" s="27">
        <v>475</v>
      </c>
      <c r="C481" s="17" t="s">
        <v>15</v>
      </c>
      <c r="D481" s="15">
        <v>204</v>
      </c>
      <c r="E481" s="18">
        <v>0</v>
      </c>
      <c r="F481" s="18">
        <v>5</v>
      </c>
      <c r="G481" s="18">
        <v>0</v>
      </c>
      <c r="H481" s="18">
        <v>138</v>
      </c>
      <c r="I481" s="18">
        <v>58</v>
      </c>
      <c r="J481" s="19">
        <v>50.980392156862742</v>
      </c>
      <c r="K481" s="19">
        <v>0</v>
      </c>
      <c r="L481" s="19">
        <v>0</v>
      </c>
      <c r="M481" s="18">
        <v>0</v>
      </c>
      <c r="N481" s="19">
        <v>0</v>
      </c>
      <c r="O481" s="19">
        <v>18</v>
      </c>
      <c r="P481" s="19">
        <v>83.333333333333343</v>
      </c>
      <c r="Q481" s="19">
        <v>12.031558185404339</v>
      </c>
      <c r="R481" s="18">
        <v>0</v>
      </c>
      <c r="S481" s="19">
        <v>0</v>
      </c>
      <c r="T481" s="18">
        <v>0</v>
      </c>
      <c r="U481" s="19">
        <v>0</v>
      </c>
      <c r="V481" s="18">
        <v>0</v>
      </c>
      <c r="W481" s="19">
        <v>0</v>
      </c>
      <c r="X481" s="18">
        <v>0</v>
      </c>
      <c r="Y481" s="19">
        <v>0</v>
      </c>
      <c r="Z481" s="19">
        <v>34.285714285714285</v>
      </c>
      <c r="AA481" s="19">
        <v>40</v>
      </c>
      <c r="AB481" s="18">
        <v>6</v>
      </c>
      <c r="AC481" s="19">
        <v>6.0606060606060606</v>
      </c>
      <c r="AD481" s="19">
        <v>83.333333333333343</v>
      </c>
      <c r="AE481" s="19">
        <v>52.702702702702695</v>
      </c>
      <c r="AF481" s="19">
        <v>0</v>
      </c>
      <c r="AG481" s="19">
        <v>66.666666666666657</v>
      </c>
      <c r="AH481" s="19">
        <v>20.73170731707317</v>
      </c>
      <c r="AI481" s="19">
        <v>40.243902439024396</v>
      </c>
      <c r="AJ481" s="3">
        <v>516.66666666666663</v>
      </c>
      <c r="AK481" s="6">
        <v>0</v>
      </c>
      <c r="AL481" s="6">
        <v>125</v>
      </c>
      <c r="AM481" s="6">
        <v>0</v>
      </c>
      <c r="AN481" s="6">
        <v>31</v>
      </c>
      <c r="AO481" s="6">
        <v>0</v>
      </c>
      <c r="AP481" s="6">
        <v>23</v>
      </c>
      <c r="AQ481" s="6">
        <v>11</v>
      </c>
      <c r="AR481" s="6">
        <v>7</v>
      </c>
      <c r="AS481" s="6">
        <v>3.4313725490196081</v>
      </c>
      <c r="AT481" s="119">
        <v>0</v>
      </c>
      <c r="AU481" s="119">
        <v>0</v>
      </c>
      <c r="AV481" s="119">
        <v>0</v>
      </c>
      <c r="AW481" s="119">
        <v>0</v>
      </c>
      <c r="AX481" s="119">
        <v>0</v>
      </c>
      <c r="AY481" s="6">
        <v>22.727272727272727</v>
      </c>
      <c r="AZ481" s="6">
        <v>0</v>
      </c>
      <c r="BA481" s="6">
        <v>0</v>
      </c>
      <c r="BB481" s="6">
        <v>10</v>
      </c>
      <c r="BC481" s="6">
        <v>22</v>
      </c>
      <c r="BD481" s="6">
        <v>10.526315789473683</v>
      </c>
      <c r="BE481" s="6">
        <v>0</v>
      </c>
      <c r="BF481" s="6">
        <v>0</v>
      </c>
      <c r="BG481" s="6">
        <v>8</v>
      </c>
      <c r="BH481" s="6">
        <v>5.7142857142857144</v>
      </c>
      <c r="BI481" s="6">
        <v>10</v>
      </c>
      <c r="BJ481" s="6">
        <v>16.949152542372879</v>
      </c>
      <c r="BK481" s="6">
        <v>138</v>
      </c>
    </row>
    <row r="482" spans="1:63" x14ac:dyDescent="0.35">
      <c r="A482" s="27">
        <v>476</v>
      </c>
      <c r="C482" s="17" t="s">
        <v>134</v>
      </c>
      <c r="D482" s="15">
        <v>3955</v>
      </c>
      <c r="E482" s="18">
        <v>32</v>
      </c>
      <c r="F482" s="18">
        <v>200</v>
      </c>
      <c r="G482" s="18">
        <v>374</v>
      </c>
      <c r="H482" s="18">
        <v>2594</v>
      </c>
      <c r="I482" s="18">
        <v>788</v>
      </c>
      <c r="J482" s="19">
        <v>53.400758533501893</v>
      </c>
      <c r="K482" s="19">
        <v>32</v>
      </c>
      <c r="L482" s="19">
        <v>2.3651145602365116</v>
      </c>
      <c r="M482" s="18">
        <v>0</v>
      </c>
      <c r="N482" s="19">
        <v>0</v>
      </c>
      <c r="O482" s="19">
        <v>127</v>
      </c>
      <c r="P482" s="19">
        <v>82.677165354330711</v>
      </c>
      <c r="Q482" s="19">
        <v>2.0467836257309941</v>
      </c>
      <c r="R482" s="18">
        <v>7</v>
      </c>
      <c r="S482" s="19">
        <v>3.4482758620689653</v>
      </c>
      <c r="T482" s="18">
        <v>0</v>
      </c>
      <c r="U482" s="19">
        <v>0</v>
      </c>
      <c r="V482" s="18">
        <v>0</v>
      </c>
      <c r="W482" s="19">
        <v>0</v>
      </c>
      <c r="X482" s="18">
        <v>0</v>
      </c>
      <c r="Y482" s="19">
        <v>0</v>
      </c>
      <c r="Z482" s="19">
        <v>0</v>
      </c>
      <c r="AA482" s="19">
        <v>0</v>
      </c>
      <c r="AB482" s="18">
        <v>0</v>
      </c>
      <c r="AC482" s="19">
        <v>0</v>
      </c>
      <c r="AD482" s="19">
        <v>85</v>
      </c>
      <c r="AE482" s="19">
        <v>53.333333333333336</v>
      </c>
      <c r="AF482" s="19">
        <v>0</v>
      </c>
      <c r="AG482" s="19">
        <v>58.333333333333336</v>
      </c>
      <c r="AH482" s="19">
        <v>62.5</v>
      </c>
      <c r="AI482" s="19">
        <v>20.833333333333336</v>
      </c>
      <c r="AJ482" s="3">
        <v>792.56756756756749</v>
      </c>
      <c r="AK482" s="6">
        <v>843</v>
      </c>
      <c r="AL482" s="6">
        <v>2094</v>
      </c>
      <c r="AM482" s="6">
        <v>111</v>
      </c>
      <c r="AN482" s="6">
        <v>26</v>
      </c>
      <c r="AO482" s="6">
        <v>0</v>
      </c>
      <c r="AP482" s="6">
        <v>112</v>
      </c>
      <c r="AQ482" s="6">
        <v>685</v>
      </c>
      <c r="AR482" s="6">
        <v>288</v>
      </c>
      <c r="AS482" s="6">
        <v>7.2819216182048034</v>
      </c>
      <c r="AT482" s="119">
        <v>0</v>
      </c>
      <c r="AU482" s="119">
        <v>0</v>
      </c>
      <c r="AV482" s="119">
        <v>0</v>
      </c>
      <c r="AW482" s="119">
        <v>0</v>
      </c>
      <c r="AX482" s="119">
        <v>0</v>
      </c>
      <c r="AY482" s="6">
        <v>9.8591549295774641</v>
      </c>
      <c r="AZ482" s="6">
        <v>7</v>
      </c>
      <c r="BA482" s="6">
        <v>0.5709624796084829</v>
      </c>
      <c r="BB482" s="6">
        <v>98</v>
      </c>
      <c r="BC482" s="6">
        <v>168</v>
      </c>
      <c r="BD482" s="6">
        <v>4.2467138523761374</v>
      </c>
      <c r="BE482" s="6">
        <v>9</v>
      </c>
      <c r="BF482" s="6">
        <v>2.4</v>
      </c>
      <c r="BG482" s="6">
        <v>82</v>
      </c>
      <c r="BH482" s="6">
        <v>2.7618726844055237</v>
      </c>
      <c r="BI482" s="6">
        <v>83</v>
      </c>
      <c r="BJ482" s="6">
        <v>10.493046776232617</v>
      </c>
      <c r="BK482" s="6">
        <v>2594</v>
      </c>
    </row>
    <row r="483" spans="1:63" x14ac:dyDescent="0.35">
      <c r="A483" s="27">
        <v>477</v>
      </c>
      <c r="C483" s="17" t="s">
        <v>20</v>
      </c>
      <c r="D483" s="15">
        <v>363</v>
      </c>
      <c r="E483" s="18">
        <v>0</v>
      </c>
      <c r="F483" s="18">
        <v>0</v>
      </c>
      <c r="G483" s="18">
        <v>12</v>
      </c>
      <c r="H483" s="18">
        <v>201</v>
      </c>
      <c r="I483" s="18">
        <v>145</v>
      </c>
      <c r="J483" s="19">
        <v>54.269972451790636</v>
      </c>
      <c r="K483" s="19">
        <v>0</v>
      </c>
      <c r="L483" s="19">
        <v>0</v>
      </c>
      <c r="M483" s="18">
        <v>0</v>
      </c>
      <c r="N483" s="19">
        <v>0</v>
      </c>
      <c r="O483" s="19">
        <v>18</v>
      </c>
      <c r="P483" s="19">
        <v>77.777777777777786</v>
      </c>
      <c r="Q483" s="19">
        <v>2.903225806451613</v>
      </c>
      <c r="R483" s="18">
        <v>0</v>
      </c>
      <c r="S483" s="19">
        <v>0</v>
      </c>
      <c r="T483" s="18">
        <v>6</v>
      </c>
      <c r="U483" s="19">
        <v>6.0606060606060606</v>
      </c>
      <c r="V483" s="18">
        <v>5</v>
      </c>
      <c r="W483" s="19">
        <v>4.7619047619047619</v>
      </c>
      <c r="X483" s="18">
        <v>11</v>
      </c>
      <c r="Y483" s="19">
        <v>5.5</v>
      </c>
      <c r="Z483" s="19">
        <v>13.722267871815941</v>
      </c>
      <c r="AA483" s="19">
        <v>77.485620377978634</v>
      </c>
      <c r="AB483" s="18">
        <v>88</v>
      </c>
      <c r="AC483" s="19">
        <v>3.7510656436487642</v>
      </c>
      <c r="AD483" s="19">
        <v>86.375105130361646</v>
      </c>
      <c r="AE483" s="19">
        <v>74.26523297491039</v>
      </c>
      <c r="AF483" s="19">
        <v>72.121212121212125</v>
      </c>
      <c r="AG483" s="19">
        <v>80.351170568561869</v>
      </c>
      <c r="AH483" s="19">
        <v>14.701927386822053</v>
      </c>
      <c r="AI483" s="19">
        <v>56.073509636934119</v>
      </c>
      <c r="AJ483" s="3">
        <v>664.18918918918916</v>
      </c>
      <c r="AK483" s="6">
        <v>0</v>
      </c>
      <c r="AL483" s="6">
        <v>307</v>
      </c>
      <c r="AM483" s="6">
        <v>16</v>
      </c>
      <c r="AN483" s="6">
        <v>8</v>
      </c>
      <c r="AO483" s="6">
        <v>0</v>
      </c>
      <c r="AP483" s="6">
        <v>0</v>
      </c>
      <c r="AQ483" s="6">
        <v>25</v>
      </c>
      <c r="AR483" s="6">
        <v>10</v>
      </c>
      <c r="AS483" s="6">
        <v>2.7548209366391188</v>
      </c>
      <c r="AT483" s="119">
        <v>0</v>
      </c>
      <c r="AU483" s="119">
        <v>0</v>
      </c>
      <c r="AV483" s="119">
        <v>0</v>
      </c>
      <c r="AW483" s="119">
        <v>0</v>
      </c>
      <c r="AX483" s="119">
        <v>0</v>
      </c>
      <c r="AY483" s="6">
        <v>8.4888775249296859</v>
      </c>
      <c r="AZ483" s="6">
        <v>0</v>
      </c>
      <c r="BA483" s="6">
        <v>0</v>
      </c>
      <c r="BB483" s="6">
        <v>23</v>
      </c>
      <c r="BC483" s="6">
        <v>14</v>
      </c>
      <c r="BD483" s="6">
        <v>3.867403314917127</v>
      </c>
      <c r="BE483" s="6">
        <v>0</v>
      </c>
      <c r="BF483" s="6">
        <v>0</v>
      </c>
      <c r="BG483" s="6">
        <v>3</v>
      </c>
      <c r="BH483" s="6">
        <v>1.3698630136986301</v>
      </c>
      <c r="BI483" s="6">
        <v>8</v>
      </c>
      <c r="BJ483" s="6">
        <v>5.5555555555555554</v>
      </c>
      <c r="BK483" s="6">
        <v>201</v>
      </c>
    </row>
    <row r="484" spans="1:63" x14ac:dyDescent="0.35">
      <c r="A484" s="27">
        <v>478</v>
      </c>
      <c r="C484" s="17" t="s">
        <v>29</v>
      </c>
      <c r="D484" s="15">
        <v>74</v>
      </c>
      <c r="E484" s="18">
        <v>0</v>
      </c>
      <c r="F484" s="18">
        <v>0</v>
      </c>
      <c r="G484" s="18">
        <v>0</v>
      </c>
      <c r="H484" s="18">
        <v>38</v>
      </c>
      <c r="I484" s="18">
        <v>31</v>
      </c>
      <c r="J484" s="19">
        <v>43.243243243243242</v>
      </c>
      <c r="K484" s="19">
        <v>0</v>
      </c>
      <c r="L484" s="19">
        <v>0</v>
      </c>
      <c r="M484" s="18">
        <v>0</v>
      </c>
      <c r="N484" s="19">
        <v>0</v>
      </c>
      <c r="O484" s="19">
        <v>5</v>
      </c>
      <c r="P484" s="19">
        <v>100</v>
      </c>
      <c r="Q484" s="19">
        <v>0</v>
      </c>
      <c r="R484" s="18">
        <v>0</v>
      </c>
      <c r="S484" s="19">
        <v>0</v>
      </c>
      <c r="T484" s="18">
        <v>0</v>
      </c>
      <c r="U484" s="19">
        <v>0</v>
      </c>
      <c r="V484" s="18">
        <v>0</v>
      </c>
      <c r="W484" s="19">
        <v>0</v>
      </c>
      <c r="X484" s="18">
        <v>0</v>
      </c>
      <c r="Y484" s="19">
        <v>0</v>
      </c>
      <c r="Z484" s="19">
        <v>38.983050847457626</v>
      </c>
      <c r="AA484" s="19">
        <v>45.762711864406782</v>
      </c>
      <c r="AB484" s="18">
        <v>5</v>
      </c>
      <c r="AC484" s="19">
        <v>2.9761904761904758</v>
      </c>
      <c r="AD484" s="19">
        <v>84.210526315789465</v>
      </c>
      <c r="AE484" s="19">
        <v>68.103448275862064</v>
      </c>
      <c r="AF484" s="19">
        <v>0</v>
      </c>
      <c r="AG484" s="19">
        <v>78.5</v>
      </c>
      <c r="AH484" s="19">
        <v>19.49685534591195</v>
      </c>
      <c r="AI484" s="19">
        <v>46.540880503144656</v>
      </c>
      <c r="AJ484" s="3">
        <v>276.92307692307691</v>
      </c>
      <c r="AK484" s="6">
        <v>0</v>
      </c>
      <c r="AL484" s="6">
        <v>52</v>
      </c>
      <c r="AM484" s="6">
        <v>0</v>
      </c>
      <c r="AN484" s="6">
        <v>5</v>
      </c>
      <c r="AO484" s="6">
        <v>0</v>
      </c>
      <c r="AP484" s="6">
        <v>0</v>
      </c>
      <c r="AQ484" s="6">
        <v>13</v>
      </c>
      <c r="AR484" s="6">
        <v>0</v>
      </c>
      <c r="AS484" s="6">
        <v>0</v>
      </c>
      <c r="AT484" s="119">
        <v>0</v>
      </c>
      <c r="AU484" s="119">
        <v>0</v>
      </c>
      <c r="AV484" s="119">
        <v>0</v>
      </c>
      <c r="AW484" s="119">
        <v>0</v>
      </c>
      <c r="AX484" s="119">
        <v>0</v>
      </c>
      <c r="AY484" s="6">
        <v>15.277777777777779</v>
      </c>
      <c r="AZ484" s="6">
        <v>0</v>
      </c>
      <c r="BA484" s="6">
        <v>0</v>
      </c>
      <c r="BB484" s="6">
        <v>4</v>
      </c>
      <c r="BC484" s="6">
        <v>12</v>
      </c>
      <c r="BD484" s="6">
        <v>16.216216216216218</v>
      </c>
      <c r="BE484" s="6">
        <v>0</v>
      </c>
      <c r="BF484" s="6">
        <v>0</v>
      </c>
      <c r="BG484" s="6">
        <v>0</v>
      </c>
      <c r="BH484" s="6">
        <v>0</v>
      </c>
      <c r="BI484" s="6">
        <v>6</v>
      </c>
      <c r="BJ484" s="6">
        <v>22.222222222222221</v>
      </c>
      <c r="BK484" s="6">
        <v>38</v>
      </c>
    </row>
    <row r="485" spans="1:63" x14ac:dyDescent="0.35">
      <c r="A485" s="27">
        <v>479</v>
      </c>
      <c r="C485" s="17" t="s">
        <v>24</v>
      </c>
      <c r="D485" s="15">
        <v>334</v>
      </c>
      <c r="E485" s="18">
        <v>5</v>
      </c>
      <c r="F485" s="18">
        <v>22</v>
      </c>
      <c r="G485" s="18">
        <v>30</v>
      </c>
      <c r="H485" s="18">
        <v>248</v>
      </c>
      <c r="I485" s="18">
        <v>27</v>
      </c>
      <c r="J485" s="19">
        <v>46.107784431137731</v>
      </c>
      <c r="K485" s="19">
        <v>8</v>
      </c>
      <c r="L485" s="19">
        <v>3.8277511961722488</v>
      </c>
      <c r="M485" s="18">
        <v>0</v>
      </c>
      <c r="N485" s="19">
        <v>0</v>
      </c>
      <c r="O485" s="19">
        <v>9</v>
      </c>
      <c r="P485" s="19">
        <v>55.555555555555557</v>
      </c>
      <c r="Q485" s="19">
        <v>5.7526366251198464</v>
      </c>
      <c r="R485" s="18">
        <v>0</v>
      </c>
      <c r="S485" s="19">
        <v>0</v>
      </c>
      <c r="T485" s="18">
        <v>0</v>
      </c>
      <c r="U485" s="19">
        <v>0</v>
      </c>
      <c r="V485" s="18">
        <v>0</v>
      </c>
      <c r="W485" s="19">
        <v>0</v>
      </c>
      <c r="X485" s="18">
        <v>0</v>
      </c>
      <c r="Y485" s="19">
        <v>0</v>
      </c>
      <c r="Z485" s="19">
        <v>9.8360655737704921</v>
      </c>
      <c r="AA485" s="19">
        <v>77.049180327868854</v>
      </c>
      <c r="AB485" s="18">
        <v>17</v>
      </c>
      <c r="AC485" s="19">
        <v>8.0188679245283012</v>
      </c>
      <c r="AD485" s="19">
        <v>84.962406015037601</v>
      </c>
      <c r="AE485" s="19">
        <v>60.550458715596335</v>
      </c>
      <c r="AF485" s="19">
        <v>72.222222222222214</v>
      </c>
      <c r="AG485" s="19">
        <v>73.15789473684211</v>
      </c>
      <c r="AH485" s="19">
        <v>21.621621621621621</v>
      </c>
      <c r="AI485" s="19">
        <v>55.67567567567567</v>
      </c>
      <c r="AJ485" s="3">
        <v>774.13793103448279</v>
      </c>
      <c r="AK485" s="6">
        <v>0</v>
      </c>
      <c r="AL485" s="6">
        <v>23</v>
      </c>
      <c r="AM485" s="6">
        <v>8</v>
      </c>
      <c r="AN485" s="6">
        <v>283</v>
      </c>
      <c r="AO485" s="6">
        <v>0</v>
      </c>
      <c r="AP485" s="6">
        <v>3</v>
      </c>
      <c r="AQ485" s="6">
        <v>11</v>
      </c>
      <c r="AR485" s="6">
        <v>87</v>
      </c>
      <c r="AS485" s="6">
        <v>26.047904191616766</v>
      </c>
      <c r="AT485" s="119">
        <v>0</v>
      </c>
      <c r="AU485" s="119">
        <v>0</v>
      </c>
      <c r="AV485" s="119">
        <v>0</v>
      </c>
      <c r="AW485" s="119">
        <v>0</v>
      </c>
      <c r="AX485" s="119">
        <v>0</v>
      </c>
      <c r="AY485" s="6">
        <v>35.514018691588781</v>
      </c>
      <c r="AZ485" s="6">
        <v>0</v>
      </c>
      <c r="BA485" s="6">
        <v>0</v>
      </c>
      <c r="BB485" s="6">
        <v>3</v>
      </c>
      <c r="BC485" s="6">
        <v>19</v>
      </c>
      <c r="BD485" s="6">
        <v>5.7057057057057055</v>
      </c>
      <c r="BE485" s="6">
        <v>0</v>
      </c>
      <c r="BF485" s="6">
        <v>0</v>
      </c>
      <c r="BG485" s="6">
        <v>3</v>
      </c>
      <c r="BH485" s="6">
        <v>1.1111111111111112</v>
      </c>
      <c r="BI485" s="6">
        <v>10</v>
      </c>
      <c r="BJ485" s="6">
        <v>32.258064516129032</v>
      </c>
      <c r="BK485" s="6">
        <v>248</v>
      </c>
    </row>
    <row r="486" spans="1:63" x14ac:dyDescent="0.35">
      <c r="A486" s="27">
        <v>480</v>
      </c>
      <c r="C486" s="17" t="s">
        <v>21</v>
      </c>
      <c r="D486" s="15">
        <v>1534</v>
      </c>
      <c r="E486" s="18">
        <v>22</v>
      </c>
      <c r="F486" s="18">
        <v>83</v>
      </c>
      <c r="G486" s="18">
        <v>135</v>
      </c>
      <c r="H486" s="18">
        <v>1096</v>
      </c>
      <c r="I486" s="18">
        <v>225</v>
      </c>
      <c r="J486" s="19">
        <v>62.516297262059972</v>
      </c>
      <c r="K486" s="19">
        <v>29</v>
      </c>
      <c r="L486" s="19">
        <v>4.6849757673667201</v>
      </c>
      <c r="M486" s="18">
        <v>3</v>
      </c>
      <c r="N486" s="19">
        <v>4.225352112676056</v>
      </c>
      <c r="O486" s="19">
        <v>70</v>
      </c>
      <c r="P486" s="19">
        <v>92.857142857142861</v>
      </c>
      <c r="Q486" s="19">
        <v>18.325903912828132</v>
      </c>
      <c r="R486" s="18">
        <v>5</v>
      </c>
      <c r="S486" s="19">
        <v>6.4102564102564097</v>
      </c>
      <c r="T486" s="18">
        <v>3</v>
      </c>
      <c r="U486" s="19">
        <v>9.67741935483871</v>
      </c>
      <c r="V486" s="18">
        <v>0</v>
      </c>
      <c r="W486" s="19">
        <v>0</v>
      </c>
      <c r="X486" s="18">
        <v>3</v>
      </c>
      <c r="Y486" s="19">
        <v>4.6875</v>
      </c>
      <c r="Z486" s="19">
        <v>22.222222222222221</v>
      </c>
      <c r="AA486" s="19">
        <v>60.670194003527335</v>
      </c>
      <c r="AB486" s="18">
        <v>43</v>
      </c>
      <c r="AC486" s="19">
        <v>4.1869522882181114</v>
      </c>
      <c r="AD486" s="19">
        <v>90.07633587786259</v>
      </c>
      <c r="AE486" s="19">
        <v>80.259365994236305</v>
      </c>
      <c r="AF486" s="19">
        <v>83.050847457627114</v>
      </c>
      <c r="AG486" s="19">
        <v>83.924611973392459</v>
      </c>
      <c r="AH486" s="19">
        <v>29.557157569515962</v>
      </c>
      <c r="AI486" s="19">
        <v>37.590113285272913</v>
      </c>
      <c r="AJ486" s="3">
        <v>709.35828877005349</v>
      </c>
      <c r="AK486" s="6">
        <v>6</v>
      </c>
      <c r="AL486" s="6">
        <v>1448</v>
      </c>
      <c r="AM486" s="6">
        <v>0</v>
      </c>
      <c r="AN486" s="6">
        <v>0</v>
      </c>
      <c r="AO486" s="6">
        <v>0</v>
      </c>
      <c r="AP486" s="6">
        <v>5</v>
      </c>
      <c r="AQ486" s="6">
        <v>55</v>
      </c>
      <c r="AR486" s="6">
        <v>254</v>
      </c>
      <c r="AS486" s="6">
        <v>16.558018252933508</v>
      </c>
      <c r="AT486" s="119">
        <v>0</v>
      </c>
      <c r="AU486" s="119">
        <v>0</v>
      </c>
      <c r="AV486" s="119">
        <v>0</v>
      </c>
      <c r="AW486" s="119">
        <v>0</v>
      </c>
      <c r="AX486" s="119">
        <v>0</v>
      </c>
      <c r="AY486" s="6">
        <v>36.213720316622691</v>
      </c>
      <c r="AZ486" s="6">
        <v>0</v>
      </c>
      <c r="BA486" s="6">
        <v>0</v>
      </c>
      <c r="BB486" s="6">
        <v>30</v>
      </c>
      <c r="BC486" s="6">
        <v>24</v>
      </c>
      <c r="BD486" s="6">
        <v>1.5727391874180863</v>
      </c>
      <c r="BE486" s="6">
        <v>0</v>
      </c>
      <c r="BF486" s="6">
        <v>0</v>
      </c>
      <c r="BG486" s="6">
        <v>11</v>
      </c>
      <c r="BH486" s="6">
        <v>0.89358245329000818</v>
      </c>
      <c r="BI486" s="6">
        <v>17</v>
      </c>
      <c r="BJ486" s="6">
        <v>7.6576576576576567</v>
      </c>
      <c r="BK486" s="6">
        <v>1096</v>
      </c>
    </row>
    <row r="487" spans="1:63" x14ac:dyDescent="0.35">
      <c r="A487" s="27">
        <v>481</v>
      </c>
      <c r="C487" s="17" t="s">
        <v>9</v>
      </c>
      <c r="D487" s="15">
        <v>494</v>
      </c>
      <c r="E487" s="18">
        <v>0</v>
      </c>
      <c r="F487" s="18">
        <v>4</v>
      </c>
      <c r="G487" s="18">
        <v>4</v>
      </c>
      <c r="H487" s="18">
        <v>264</v>
      </c>
      <c r="I487" s="18">
        <v>218</v>
      </c>
      <c r="J487" s="19">
        <v>57.48987854251012</v>
      </c>
      <c r="K487" s="19">
        <v>3</v>
      </c>
      <c r="L487" s="19">
        <v>3.5294117647058822</v>
      </c>
      <c r="M487" s="18">
        <v>0</v>
      </c>
      <c r="N487" s="19">
        <v>0</v>
      </c>
      <c r="O487" s="19">
        <v>29</v>
      </c>
      <c r="P487" s="19">
        <v>89.65517241379311</v>
      </c>
      <c r="Q487" s="19">
        <v>4.4025157232704402</v>
      </c>
      <c r="R487" s="18">
        <v>0</v>
      </c>
      <c r="S487" s="19">
        <v>0</v>
      </c>
      <c r="T487" s="18">
        <v>0</v>
      </c>
      <c r="U487" s="19">
        <v>0</v>
      </c>
      <c r="V487" s="18">
        <v>0</v>
      </c>
      <c r="W487" s="19">
        <v>0</v>
      </c>
      <c r="X487" s="18">
        <v>0</v>
      </c>
      <c r="Y487" s="19">
        <v>0</v>
      </c>
      <c r="Z487" s="19">
        <v>16.326530612244898</v>
      </c>
      <c r="AA487" s="19">
        <v>57.142857142857139</v>
      </c>
      <c r="AB487" s="18">
        <v>6</v>
      </c>
      <c r="AC487" s="19">
        <v>2.9411764705882351</v>
      </c>
      <c r="AD487" s="19">
        <v>83.193277310924373</v>
      </c>
      <c r="AE487" s="19">
        <v>67.142857142857139</v>
      </c>
      <c r="AF487" s="19">
        <v>100</v>
      </c>
      <c r="AG487" s="19">
        <v>75.403225806451616</v>
      </c>
      <c r="AH487" s="19">
        <v>20.618556701030926</v>
      </c>
      <c r="AI487" s="19">
        <v>47.938144329896907</v>
      </c>
      <c r="AJ487" s="3">
        <v>471.875</v>
      </c>
      <c r="AK487" s="6">
        <v>0</v>
      </c>
      <c r="AL487" s="6">
        <v>383</v>
      </c>
      <c r="AM487" s="6">
        <v>0</v>
      </c>
      <c r="AN487" s="6">
        <v>0</v>
      </c>
      <c r="AO487" s="6">
        <v>4</v>
      </c>
      <c r="AP487" s="6">
        <v>4</v>
      </c>
      <c r="AQ487" s="6">
        <v>89</v>
      </c>
      <c r="AR487" s="6">
        <v>7</v>
      </c>
      <c r="AS487" s="6">
        <v>1.417004048582996</v>
      </c>
      <c r="AT487" s="119">
        <v>0</v>
      </c>
      <c r="AU487" s="119">
        <v>0</v>
      </c>
      <c r="AV487" s="119">
        <v>0</v>
      </c>
      <c r="AW487" s="119">
        <v>0</v>
      </c>
      <c r="AX487" s="119">
        <v>0</v>
      </c>
      <c r="AY487" s="6">
        <v>21.973094170403588</v>
      </c>
      <c r="AZ487" s="6">
        <v>10</v>
      </c>
      <c r="BA487" s="6">
        <v>10.638297872340425</v>
      </c>
      <c r="BB487" s="6">
        <v>44</v>
      </c>
      <c r="BC487" s="6">
        <v>47</v>
      </c>
      <c r="BD487" s="6">
        <v>9.7107438016528924</v>
      </c>
      <c r="BE487" s="6">
        <v>0</v>
      </c>
      <c r="BF487" s="6">
        <v>0</v>
      </c>
      <c r="BG487" s="6">
        <v>9</v>
      </c>
      <c r="BH487" s="6">
        <v>3.3707865168539324</v>
      </c>
      <c r="BI487" s="6">
        <v>46</v>
      </c>
      <c r="BJ487" s="6">
        <v>20.72072072072072</v>
      </c>
      <c r="BK487" s="6">
        <v>264</v>
      </c>
    </row>
    <row r="488" spans="1:63" x14ac:dyDescent="0.35">
      <c r="A488" s="27">
        <v>482</v>
      </c>
      <c r="C488" s="17" t="s">
        <v>3</v>
      </c>
      <c r="D488" s="15">
        <v>59</v>
      </c>
      <c r="E488" s="18">
        <v>0</v>
      </c>
      <c r="F488" s="18">
        <v>3</v>
      </c>
      <c r="G488" s="18">
        <v>4</v>
      </c>
      <c r="H488" s="18">
        <v>42</v>
      </c>
      <c r="I488" s="18">
        <v>13</v>
      </c>
      <c r="J488" s="19">
        <v>59.322033898305079</v>
      </c>
      <c r="K488" s="19">
        <v>0</v>
      </c>
      <c r="L488" s="19">
        <v>0</v>
      </c>
      <c r="M488" s="18">
        <v>0</v>
      </c>
      <c r="N488" s="19">
        <v>0</v>
      </c>
      <c r="O488" s="19">
        <v>7</v>
      </c>
      <c r="P488" s="19">
        <v>100</v>
      </c>
      <c r="Q488" s="19">
        <v>10.980966325036604</v>
      </c>
      <c r="R488" s="18">
        <v>0</v>
      </c>
      <c r="S488" s="19">
        <v>0</v>
      </c>
      <c r="T488" s="18">
        <v>0</v>
      </c>
      <c r="U488" s="19">
        <v>0</v>
      </c>
      <c r="V488" s="18">
        <v>0</v>
      </c>
      <c r="W488" s="19">
        <v>0</v>
      </c>
      <c r="X488" s="18">
        <v>0</v>
      </c>
      <c r="Y488" s="19">
        <v>0</v>
      </c>
      <c r="Z488" s="19">
        <v>0</v>
      </c>
      <c r="AA488" s="19">
        <v>0</v>
      </c>
      <c r="AB488" s="18">
        <v>0</v>
      </c>
      <c r="AC488" s="19">
        <v>0</v>
      </c>
      <c r="AD488" s="19">
        <v>100</v>
      </c>
      <c r="AE488" s="19">
        <v>86.36363636363636</v>
      </c>
      <c r="AF488" s="19">
        <v>100</v>
      </c>
      <c r="AG488" s="19">
        <v>87.878787878787875</v>
      </c>
      <c r="AH488" s="19">
        <v>44.117647058823529</v>
      </c>
      <c r="AI488" s="19">
        <v>23.52941176470588</v>
      </c>
      <c r="AJ488" s="3">
        <v>684.09090909090912</v>
      </c>
      <c r="AK488" s="6">
        <v>0</v>
      </c>
      <c r="AL488" s="6">
        <v>59</v>
      </c>
      <c r="AM488" s="6">
        <v>0</v>
      </c>
      <c r="AN488" s="6">
        <v>0</v>
      </c>
      <c r="AO488" s="6">
        <v>0</v>
      </c>
      <c r="AP488" s="6">
        <v>0</v>
      </c>
      <c r="AQ488" s="6">
        <v>0</v>
      </c>
      <c r="AR488" s="6">
        <v>9</v>
      </c>
      <c r="AS488" s="6">
        <v>15.254237288135593</v>
      </c>
      <c r="AT488" s="119">
        <v>0</v>
      </c>
      <c r="AU488" s="119">
        <v>0</v>
      </c>
      <c r="AV488" s="119">
        <v>0</v>
      </c>
      <c r="AW488" s="119">
        <v>0</v>
      </c>
      <c r="AX488" s="119">
        <v>0</v>
      </c>
      <c r="AY488" s="6">
        <v>57.627118644067799</v>
      </c>
      <c r="AZ488" s="6">
        <v>0</v>
      </c>
      <c r="BA488" s="6">
        <v>0</v>
      </c>
      <c r="BB488" s="6">
        <v>0</v>
      </c>
      <c r="BC488" s="6">
        <v>5</v>
      </c>
      <c r="BD488" s="6">
        <v>8.1967213114754092</v>
      </c>
      <c r="BE488" s="6">
        <v>0</v>
      </c>
      <c r="BF488" s="6">
        <v>0</v>
      </c>
      <c r="BG488" s="6">
        <v>0</v>
      </c>
      <c r="BH488" s="6">
        <v>0</v>
      </c>
      <c r="BI488" s="6">
        <v>0</v>
      </c>
      <c r="BJ488" s="6">
        <v>0</v>
      </c>
      <c r="BK488" s="6">
        <v>42</v>
      </c>
    </row>
    <row r="489" spans="1:63" x14ac:dyDescent="0.35">
      <c r="A489" s="27">
        <v>483</v>
      </c>
      <c r="C489" s="17" t="s">
        <v>275</v>
      </c>
      <c r="D489" s="15">
        <v>1061</v>
      </c>
      <c r="E489" s="18">
        <v>10</v>
      </c>
      <c r="F489" s="18">
        <v>94</v>
      </c>
      <c r="G489" s="18">
        <v>190</v>
      </c>
      <c r="H489" s="18">
        <v>610</v>
      </c>
      <c r="I489" s="18">
        <v>172</v>
      </c>
      <c r="J489" s="19">
        <v>51.460885956644674</v>
      </c>
      <c r="K489" s="19">
        <v>4</v>
      </c>
      <c r="L489" s="19">
        <v>1.2084592145015105</v>
      </c>
      <c r="M489" s="18">
        <v>0</v>
      </c>
      <c r="N489" s="19">
        <v>0</v>
      </c>
      <c r="O489" s="19">
        <v>31</v>
      </c>
      <c r="P489" s="19">
        <v>83.870967741935488</v>
      </c>
      <c r="Q489" s="19">
        <v>4.3636363636363642</v>
      </c>
      <c r="R489" s="18">
        <v>5</v>
      </c>
      <c r="S489" s="19">
        <v>5.0505050505050502</v>
      </c>
      <c r="T489" s="18">
        <v>0</v>
      </c>
      <c r="U489" s="19">
        <v>0</v>
      </c>
      <c r="V489" s="18">
        <v>0</v>
      </c>
      <c r="W489" s="19">
        <v>0</v>
      </c>
      <c r="X489" s="18">
        <v>0</v>
      </c>
      <c r="Y489" s="19">
        <v>0</v>
      </c>
      <c r="Z489" s="19">
        <v>19.78798586572438</v>
      </c>
      <c r="AA489" s="19">
        <v>74.204946996466433</v>
      </c>
      <c r="AB489" s="18">
        <v>33</v>
      </c>
      <c r="AC489" s="19">
        <v>5.2884615384615383</v>
      </c>
      <c r="AD489" s="19">
        <v>87.591240875912419</v>
      </c>
      <c r="AE489" s="19">
        <v>73.668639053254438</v>
      </c>
      <c r="AF489" s="19">
        <v>76.31578947368422</v>
      </c>
      <c r="AG489" s="19">
        <v>80.977312390924965</v>
      </c>
      <c r="AH489" s="19">
        <v>11.492281303602059</v>
      </c>
      <c r="AI489" s="19">
        <v>58.833619210977709</v>
      </c>
      <c r="AJ489" s="3">
        <v>747.59036144578317</v>
      </c>
      <c r="AK489" s="6">
        <v>89</v>
      </c>
      <c r="AL489" s="6">
        <v>636</v>
      </c>
      <c r="AM489" s="6">
        <v>42</v>
      </c>
      <c r="AN489" s="6">
        <v>47</v>
      </c>
      <c r="AO489" s="6">
        <v>0</v>
      </c>
      <c r="AP489" s="6">
        <v>32</v>
      </c>
      <c r="AQ489" s="6">
        <v>199</v>
      </c>
      <c r="AR489" s="6">
        <v>72</v>
      </c>
      <c r="AS489" s="6">
        <v>6.7860508953817149</v>
      </c>
      <c r="AT489" s="119">
        <v>0</v>
      </c>
      <c r="AU489" s="119">
        <v>0</v>
      </c>
      <c r="AV489" s="119">
        <v>0</v>
      </c>
      <c r="AW489" s="119">
        <v>0</v>
      </c>
      <c r="AX489" s="119">
        <v>0</v>
      </c>
      <c r="AY489" s="6">
        <v>8.6174242424242422</v>
      </c>
      <c r="AZ489" s="6">
        <v>0</v>
      </c>
      <c r="BA489" s="6">
        <v>0</v>
      </c>
      <c r="BB489" s="6">
        <v>27</v>
      </c>
      <c r="BC489" s="6">
        <v>14</v>
      </c>
      <c r="BD489" s="6">
        <v>1.3182674199623352</v>
      </c>
      <c r="BE489" s="6">
        <v>0</v>
      </c>
      <c r="BF489" s="6">
        <v>0</v>
      </c>
      <c r="BG489" s="6">
        <v>7</v>
      </c>
      <c r="BH489" s="6">
        <v>0.86956521739130432</v>
      </c>
      <c r="BI489" s="6">
        <v>6</v>
      </c>
      <c r="BJ489" s="6">
        <v>3.6585365853658534</v>
      </c>
      <c r="BK489" s="6">
        <v>610</v>
      </c>
    </row>
    <row r="490" spans="1:63" x14ac:dyDescent="0.35">
      <c r="A490" s="27">
        <v>484</v>
      </c>
      <c r="C490" s="17" t="s">
        <v>28</v>
      </c>
      <c r="D490" s="15">
        <v>6</v>
      </c>
      <c r="E490" s="18">
        <v>0</v>
      </c>
      <c r="F490" s="18">
        <v>0</v>
      </c>
      <c r="G490" s="18">
        <v>0</v>
      </c>
      <c r="H490" s="18">
        <v>3</v>
      </c>
      <c r="I490" s="18">
        <v>0</v>
      </c>
      <c r="J490" s="19">
        <v>0</v>
      </c>
      <c r="K490" s="19">
        <v>0</v>
      </c>
      <c r="L490" s="19">
        <v>0</v>
      </c>
      <c r="M490" s="18">
        <v>0</v>
      </c>
      <c r="N490" s="19">
        <v>0</v>
      </c>
      <c r="O490" s="19">
        <v>0</v>
      </c>
      <c r="P490" s="19">
        <v>0</v>
      </c>
      <c r="Q490" s="19">
        <v>17.391304347826086</v>
      </c>
      <c r="R490" s="18">
        <v>0</v>
      </c>
      <c r="S490" s="19">
        <v>0</v>
      </c>
      <c r="T490" s="18">
        <v>0</v>
      </c>
      <c r="U490" s="19">
        <v>0</v>
      </c>
      <c r="V490" s="18">
        <v>0</v>
      </c>
      <c r="W490" s="19">
        <v>0</v>
      </c>
      <c r="X490" s="18">
        <v>0</v>
      </c>
      <c r="Y490" s="19">
        <v>0</v>
      </c>
      <c r="Z490" s="19">
        <v>0</v>
      </c>
      <c r="AA490" s="19">
        <v>0</v>
      </c>
      <c r="AB490" s="18">
        <v>0</v>
      </c>
      <c r="AC490" s="19">
        <v>0</v>
      </c>
      <c r="AD490" s="19">
        <v>0</v>
      </c>
      <c r="AE490" s="19">
        <v>0</v>
      </c>
      <c r="AF490" s="19">
        <v>0</v>
      </c>
      <c r="AG490" s="19">
        <v>0</v>
      </c>
      <c r="AH490" s="19">
        <v>0</v>
      </c>
      <c r="AI490" s="19">
        <v>0</v>
      </c>
      <c r="AJ490" s="3">
        <v>0</v>
      </c>
      <c r="AK490" s="6">
        <v>0</v>
      </c>
      <c r="AL490" s="6">
        <v>0</v>
      </c>
      <c r="AM490" s="6">
        <v>0</v>
      </c>
      <c r="AN490" s="6">
        <v>4</v>
      </c>
      <c r="AO490" s="6">
        <v>0</v>
      </c>
      <c r="AP490" s="6">
        <v>0</v>
      </c>
      <c r="AQ490" s="6">
        <v>0</v>
      </c>
      <c r="AR490" s="6">
        <v>0</v>
      </c>
      <c r="AS490" s="6">
        <v>0</v>
      </c>
      <c r="AT490" s="119">
        <v>0</v>
      </c>
      <c r="AU490" s="119">
        <v>0</v>
      </c>
      <c r="AV490" s="119">
        <v>0</v>
      </c>
      <c r="AW490" s="119">
        <v>0</v>
      </c>
      <c r="AX490" s="119">
        <v>0</v>
      </c>
      <c r="AY490" s="6">
        <v>66.666666666666657</v>
      </c>
      <c r="AZ490" s="6">
        <v>0</v>
      </c>
      <c r="BA490" s="6">
        <v>0</v>
      </c>
      <c r="BB490" s="6">
        <v>0</v>
      </c>
      <c r="BC490" s="6">
        <v>0</v>
      </c>
      <c r="BD490" s="6">
        <v>0</v>
      </c>
      <c r="BE490" s="6">
        <v>0</v>
      </c>
      <c r="BF490" s="6">
        <v>0</v>
      </c>
      <c r="BG490" s="6">
        <v>0</v>
      </c>
      <c r="BH490" s="6">
        <v>0</v>
      </c>
      <c r="BI490" s="6">
        <v>0</v>
      </c>
      <c r="BJ490" s="6">
        <v>0</v>
      </c>
      <c r="BK490" s="6">
        <v>3</v>
      </c>
    </row>
    <row r="491" spans="1:63" x14ac:dyDescent="0.35">
      <c r="A491" s="27">
        <v>485</v>
      </c>
      <c r="C491" s="17" t="s">
        <v>25</v>
      </c>
      <c r="D491" s="15">
        <v>12</v>
      </c>
      <c r="E491" s="18">
        <v>0</v>
      </c>
      <c r="F491" s="18">
        <v>0</v>
      </c>
      <c r="G491" s="18">
        <v>0</v>
      </c>
      <c r="H491" s="18">
        <v>12</v>
      </c>
      <c r="I491" s="18">
        <v>0</v>
      </c>
      <c r="J491" s="19">
        <v>58.333333333333336</v>
      </c>
      <c r="K491" s="19">
        <v>0</v>
      </c>
      <c r="L491" s="19">
        <v>0</v>
      </c>
      <c r="M491" s="18">
        <v>0</v>
      </c>
      <c r="N491" s="19">
        <v>0</v>
      </c>
      <c r="O491" s="19">
        <v>4</v>
      </c>
      <c r="P491" s="19">
        <v>100</v>
      </c>
      <c r="Q491" s="19">
        <v>5.7142857142857144</v>
      </c>
      <c r="R491" s="18">
        <v>0</v>
      </c>
      <c r="S491" s="19">
        <v>0</v>
      </c>
      <c r="T491" s="18">
        <v>0</v>
      </c>
      <c r="U491" s="19">
        <v>0</v>
      </c>
      <c r="V491" s="18">
        <v>0</v>
      </c>
      <c r="W491" s="19">
        <v>0</v>
      </c>
      <c r="X491" s="18">
        <v>0</v>
      </c>
      <c r="Y491" s="19">
        <v>0</v>
      </c>
      <c r="Z491" s="19">
        <v>0</v>
      </c>
      <c r="AA491" s="19">
        <v>0</v>
      </c>
      <c r="AB491" s="18">
        <v>6</v>
      </c>
      <c r="AC491" s="19">
        <v>33.333333333333329</v>
      </c>
      <c r="AD491" s="19">
        <v>100</v>
      </c>
      <c r="AE491" s="19">
        <v>100</v>
      </c>
      <c r="AF491" s="19">
        <v>0</v>
      </c>
      <c r="AG491" s="19">
        <v>64.705882352941174</v>
      </c>
      <c r="AH491" s="19">
        <v>0</v>
      </c>
      <c r="AI491" s="19">
        <v>0</v>
      </c>
      <c r="AJ491" s="3">
        <v>500</v>
      </c>
      <c r="AK491" s="6">
        <v>0</v>
      </c>
      <c r="AL491" s="6">
        <v>10</v>
      </c>
      <c r="AM491" s="6">
        <v>0</v>
      </c>
      <c r="AN491" s="6">
        <v>0</v>
      </c>
      <c r="AO491" s="6">
        <v>0</v>
      </c>
      <c r="AP491" s="6">
        <v>0</v>
      </c>
      <c r="AQ491" s="6">
        <v>0</v>
      </c>
      <c r="AR491" s="6">
        <v>0</v>
      </c>
      <c r="AS491" s="6">
        <v>0</v>
      </c>
      <c r="AT491" s="119">
        <v>0</v>
      </c>
      <c r="AU491" s="119">
        <v>0</v>
      </c>
      <c r="AV491" s="119">
        <v>0</v>
      </c>
      <c r="AW491" s="119">
        <v>0</v>
      </c>
      <c r="AX491" s="119">
        <v>0</v>
      </c>
      <c r="AY491" s="6">
        <v>16.288384512683578</v>
      </c>
      <c r="AZ491" s="6">
        <v>0</v>
      </c>
      <c r="BA491" s="6">
        <v>0</v>
      </c>
      <c r="BB491" s="6">
        <v>0</v>
      </c>
      <c r="BC491" s="6">
        <v>0</v>
      </c>
      <c r="BD491" s="6">
        <v>0</v>
      </c>
      <c r="BE491" s="6">
        <v>0</v>
      </c>
      <c r="BF491" s="6">
        <v>0</v>
      </c>
      <c r="BG491" s="6">
        <v>0</v>
      </c>
      <c r="BH491" s="6">
        <v>0</v>
      </c>
      <c r="BI491" s="6">
        <v>0</v>
      </c>
      <c r="BJ491" s="6">
        <v>0</v>
      </c>
      <c r="BK491" s="6">
        <v>12</v>
      </c>
    </row>
    <row r="492" spans="1:63" x14ac:dyDescent="0.35">
      <c r="A492" s="27">
        <v>486</v>
      </c>
      <c r="C492" s="17" t="s">
        <v>11</v>
      </c>
      <c r="D492" s="15">
        <v>3788</v>
      </c>
      <c r="E492" s="18">
        <v>20</v>
      </c>
      <c r="F492" s="18">
        <v>119</v>
      </c>
      <c r="G492" s="18">
        <v>304</v>
      </c>
      <c r="H492" s="18">
        <v>2598</v>
      </c>
      <c r="I492" s="18">
        <v>764</v>
      </c>
      <c r="J492" s="19">
        <v>50</v>
      </c>
      <c r="K492" s="19">
        <v>66</v>
      </c>
      <c r="L492" s="19">
        <v>4.765342960288808</v>
      </c>
      <c r="M492" s="18">
        <v>0</v>
      </c>
      <c r="N492" s="19">
        <v>0</v>
      </c>
      <c r="O492" s="19">
        <v>118</v>
      </c>
      <c r="P492" s="19">
        <v>75.423728813559322</v>
      </c>
      <c r="Q492" s="19">
        <v>23.456790123456788</v>
      </c>
      <c r="R492" s="18">
        <v>0</v>
      </c>
      <c r="S492" s="19">
        <v>0</v>
      </c>
      <c r="T492" s="18">
        <v>6</v>
      </c>
      <c r="U492" s="19">
        <v>6.1855670103092786</v>
      </c>
      <c r="V492" s="18">
        <v>7</v>
      </c>
      <c r="W492" s="19">
        <v>8.9743589743589745</v>
      </c>
      <c r="X492" s="18">
        <v>13</v>
      </c>
      <c r="Y492" s="19">
        <v>7.4712643678160928</v>
      </c>
      <c r="Z492" s="19">
        <v>22.364217252396166</v>
      </c>
      <c r="AA492" s="19">
        <v>68.769968051118212</v>
      </c>
      <c r="AB492" s="18">
        <v>113</v>
      </c>
      <c r="AC492" s="19">
        <v>4.5127795527156556</v>
      </c>
      <c r="AD492" s="19">
        <v>91.160220994475139</v>
      </c>
      <c r="AE492" s="19">
        <v>81.838905775075986</v>
      </c>
      <c r="AF492" s="19">
        <v>85.321100917431195</v>
      </c>
      <c r="AG492" s="19">
        <v>86.749041329356629</v>
      </c>
      <c r="AH492" s="19">
        <v>20.203735144312393</v>
      </c>
      <c r="AI492" s="19">
        <v>49.320882852292023</v>
      </c>
      <c r="AJ492" s="3">
        <v>812.70903010033442</v>
      </c>
      <c r="AK492" s="6">
        <v>1824</v>
      </c>
      <c r="AL492" s="6">
        <v>1296</v>
      </c>
      <c r="AM492" s="6">
        <v>456</v>
      </c>
      <c r="AN492" s="6">
        <v>69</v>
      </c>
      <c r="AO492" s="6">
        <v>0</v>
      </c>
      <c r="AP492" s="6">
        <v>0</v>
      </c>
      <c r="AQ492" s="6">
        <v>113</v>
      </c>
      <c r="AR492" s="6">
        <v>354</v>
      </c>
      <c r="AS492" s="6">
        <v>9.3453009503695874</v>
      </c>
      <c r="AT492" s="119">
        <v>0</v>
      </c>
      <c r="AU492" s="119">
        <v>0</v>
      </c>
      <c r="AV492" s="119">
        <v>0</v>
      </c>
      <c r="AW492" s="119">
        <v>0</v>
      </c>
      <c r="AX492" s="119">
        <v>0</v>
      </c>
      <c r="AY492" s="6">
        <v>66.666666666666657</v>
      </c>
      <c r="AZ492" s="6">
        <v>7</v>
      </c>
      <c r="BA492" s="6">
        <v>0.55205047318611988</v>
      </c>
      <c r="BB492" s="6">
        <v>67</v>
      </c>
      <c r="BC492" s="6">
        <v>122</v>
      </c>
      <c r="BD492" s="6">
        <v>3.226659613858768</v>
      </c>
      <c r="BE492" s="6">
        <v>0</v>
      </c>
      <c r="BF492" s="6">
        <v>0</v>
      </c>
      <c r="BG492" s="6">
        <v>61</v>
      </c>
      <c r="BH492" s="6">
        <v>2.1078092605390464</v>
      </c>
      <c r="BI492" s="6">
        <v>60</v>
      </c>
      <c r="BJ492" s="6">
        <v>7.8636959370904327</v>
      </c>
      <c r="BK492" s="6">
        <v>2598</v>
      </c>
    </row>
    <row r="493" spans="1:63" x14ac:dyDescent="0.35">
      <c r="A493" s="27">
        <v>487</v>
      </c>
      <c r="C493" s="17" t="s">
        <v>276</v>
      </c>
      <c r="D493" s="15">
        <v>91</v>
      </c>
      <c r="E493" s="18">
        <v>0</v>
      </c>
      <c r="F493" s="18">
        <v>0</v>
      </c>
      <c r="G493" s="18">
        <v>0</v>
      </c>
      <c r="H493" s="18">
        <v>58</v>
      </c>
      <c r="I493" s="18">
        <v>32</v>
      </c>
      <c r="J493" s="19">
        <v>54.945054945054949</v>
      </c>
      <c r="K493" s="19">
        <v>0</v>
      </c>
      <c r="L493" s="19">
        <v>0</v>
      </c>
      <c r="M493" s="18">
        <v>0</v>
      </c>
      <c r="N493" s="19">
        <v>0</v>
      </c>
      <c r="O493" s="19">
        <v>3</v>
      </c>
      <c r="P493" s="19">
        <v>100</v>
      </c>
      <c r="Q493" s="19">
        <v>25.484351713859908</v>
      </c>
      <c r="R493" s="18">
        <v>0</v>
      </c>
      <c r="S493" s="19">
        <v>0</v>
      </c>
      <c r="T493" s="18">
        <v>0</v>
      </c>
      <c r="U493" s="19">
        <v>0</v>
      </c>
      <c r="V493" s="18">
        <v>0</v>
      </c>
      <c r="W493" s="19">
        <v>0</v>
      </c>
      <c r="X493" s="18">
        <v>0</v>
      </c>
      <c r="Y493" s="19">
        <v>0</v>
      </c>
      <c r="Z493" s="19">
        <v>0</v>
      </c>
      <c r="AA493" s="19">
        <v>69.230769230769226</v>
      </c>
      <c r="AB493" s="18">
        <v>0</v>
      </c>
      <c r="AC493" s="19">
        <v>0</v>
      </c>
      <c r="AD493" s="19">
        <v>67.857142857142861</v>
      </c>
      <c r="AE493" s="19">
        <v>51.515151515151516</v>
      </c>
      <c r="AF493" s="19">
        <v>0</v>
      </c>
      <c r="AG493" s="19">
        <v>62.068965517241381</v>
      </c>
      <c r="AH493" s="19">
        <v>50</v>
      </c>
      <c r="AI493" s="19">
        <v>22.5</v>
      </c>
      <c r="AJ493" s="3">
        <v>430</v>
      </c>
      <c r="AK493" s="6">
        <v>9</v>
      </c>
      <c r="AL493" s="6">
        <v>55</v>
      </c>
      <c r="AM493" s="6">
        <v>0</v>
      </c>
      <c r="AN493" s="6">
        <v>0</v>
      </c>
      <c r="AO493" s="6">
        <v>0</v>
      </c>
      <c r="AP493" s="6">
        <v>0</v>
      </c>
      <c r="AQ493" s="6">
        <v>29</v>
      </c>
      <c r="AR493" s="6">
        <v>0</v>
      </c>
      <c r="AS493" s="6">
        <v>0</v>
      </c>
      <c r="AT493" s="119">
        <v>0</v>
      </c>
      <c r="AU493" s="119">
        <v>0</v>
      </c>
      <c r="AV493" s="119">
        <v>0</v>
      </c>
      <c r="AW493" s="119">
        <v>0</v>
      </c>
      <c r="AX493" s="119">
        <v>0</v>
      </c>
      <c r="AY493" s="6">
        <v>4.4444444444444446</v>
      </c>
      <c r="AZ493" s="6">
        <v>0</v>
      </c>
      <c r="BA493" s="6">
        <v>0</v>
      </c>
      <c r="BB493" s="6">
        <v>0</v>
      </c>
      <c r="BC493" s="6">
        <v>29</v>
      </c>
      <c r="BD493" s="6">
        <v>33.333333333333329</v>
      </c>
      <c r="BE493" s="6">
        <v>0</v>
      </c>
      <c r="BF493" s="6">
        <v>0</v>
      </c>
      <c r="BG493" s="6">
        <v>8</v>
      </c>
      <c r="BH493" s="6">
        <v>14.035087719298245</v>
      </c>
      <c r="BI493" s="6">
        <v>20</v>
      </c>
      <c r="BJ493" s="6">
        <v>60.606060606060609</v>
      </c>
      <c r="BK493" s="6">
        <v>58</v>
      </c>
    </row>
    <row r="494" spans="1:63" x14ac:dyDescent="0.35">
      <c r="A494" s="27">
        <v>488</v>
      </c>
      <c r="C494" s="17" t="s">
        <v>14</v>
      </c>
      <c r="D494" s="15">
        <v>130</v>
      </c>
      <c r="E494" s="18">
        <v>0</v>
      </c>
      <c r="F494" s="18">
        <v>0</v>
      </c>
      <c r="G494" s="18">
        <v>0</v>
      </c>
      <c r="H494" s="18">
        <v>82</v>
      </c>
      <c r="I494" s="18">
        <v>47</v>
      </c>
      <c r="J494" s="19">
        <v>48.46153846153846</v>
      </c>
      <c r="K494" s="19">
        <v>0</v>
      </c>
      <c r="L494" s="19">
        <v>0</v>
      </c>
      <c r="M494" s="18">
        <v>0</v>
      </c>
      <c r="N494" s="19">
        <v>0</v>
      </c>
      <c r="O494" s="19">
        <v>12</v>
      </c>
      <c r="P494" s="19">
        <v>66.666666666666657</v>
      </c>
      <c r="Q494" s="19">
        <v>42.95302013422819</v>
      </c>
      <c r="R494" s="18">
        <v>0</v>
      </c>
      <c r="S494" s="19">
        <v>0</v>
      </c>
      <c r="T494" s="18">
        <v>0</v>
      </c>
      <c r="U494" s="19">
        <v>0</v>
      </c>
      <c r="V494" s="18">
        <v>0</v>
      </c>
      <c r="W494" s="19">
        <v>0</v>
      </c>
      <c r="X494" s="19">
        <v>0</v>
      </c>
      <c r="Y494" s="19">
        <v>0</v>
      </c>
      <c r="Z494" s="19">
        <v>40</v>
      </c>
      <c r="AA494" s="19">
        <v>45</v>
      </c>
      <c r="AB494" s="18">
        <v>5</v>
      </c>
      <c r="AC494" s="19">
        <v>8.064516129032258</v>
      </c>
      <c r="AD494" s="19">
        <v>79.487179487179489</v>
      </c>
      <c r="AE494" s="19">
        <v>69.696969696969703</v>
      </c>
      <c r="AF494" s="19">
        <v>0</v>
      </c>
      <c r="AG494" s="19">
        <v>67.088607594936718</v>
      </c>
      <c r="AH494" s="19">
        <v>36.666666666666664</v>
      </c>
      <c r="AI494" s="19">
        <v>30</v>
      </c>
      <c r="AJ494" s="3">
        <v>357.69230769230768</v>
      </c>
      <c r="AK494" s="6">
        <v>0</v>
      </c>
      <c r="AL494" s="6">
        <v>57</v>
      </c>
      <c r="AM494" s="6">
        <v>0</v>
      </c>
      <c r="AN494" s="6">
        <v>28</v>
      </c>
      <c r="AO494" s="6">
        <v>0</v>
      </c>
      <c r="AP494" s="6">
        <v>0</v>
      </c>
      <c r="AQ494" s="6">
        <v>32</v>
      </c>
      <c r="AR494" s="6">
        <v>3</v>
      </c>
      <c r="AS494" s="6">
        <v>2.3076923076923079</v>
      </c>
      <c r="AT494" s="119">
        <v>0</v>
      </c>
      <c r="AU494" s="119">
        <v>0</v>
      </c>
      <c r="AV494" s="119">
        <v>0</v>
      </c>
      <c r="AW494" s="119">
        <v>0</v>
      </c>
      <c r="AX494" s="119">
        <v>0</v>
      </c>
      <c r="AY494" s="6">
        <v>15.447154471544716</v>
      </c>
      <c r="AZ494" s="6">
        <v>0</v>
      </c>
      <c r="BA494" s="6">
        <v>0</v>
      </c>
      <c r="BB494" s="6">
        <v>3</v>
      </c>
      <c r="BC494" s="6">
        <v>28</v>
      </c>
      <c r="BD494" s="6">
        <v>21.374045801526716</v>
      </c>
      <c r="BE494" s="6">
        <v>0</v>
      </c>
      <c r="BF494" s="6">
        <v>0</v>
      </c>
      <c r="BG494" s="6">
        <v>7</v>
      </c>
      <c r="BH494" s="6">
        <v>8.4337349397590362</v>
      </c>
      <c r="BI494" s="6">
        <v>17</v>
      </c>
      <c r="BJ494" s="6">
        <v>47.222222222222221</v>
      </c>
      <c r="BK494" s="6">
        <v>82</v>
      </c>
    </row>
    <row r="495" spans="1:63" x14ac:dyDescent="0.35">
      <c r="A495" s="27">
        <v>489</v>
      </c>
      <c r="C495" s="17" t="s">
        <v>18</v>
      </c>
      <c r="D495" s="15">
        <v>1357</v>
      </c>
      <c r="E495" s="18">
        <v>4</v>
      </c>
      <c r="F495" s="18">
        <v>30</v>
      </c>
      <c r="G495" s="18">
        <v>54</v>
      </c>
      <c r="H495" s="18">
        <v>1022</v>
      </c>
      <c r="I495" s="18">
        <v>256</v>
      </c>
      <c r="J495" s="19">
        <v>55.784819454679436</v>
      </c>
      <c r="K495" s="19">
        <v>25</v>
      </c>
      <c r="L495" s="19">
        <v>7.6452599388379197</v>
      </c>
      <c r="M495" s="18">
        <v>0</v>
      </c>
      <c r="N495" s="19">
        <v>0</v>
      </c>
      <c r="O495" s="19">
        <v>97</v>
      </c>
      <c r="P495" s="19">
        <v>86.597938144329902</v>
      </c>
      <c r="Q495" s="19">
        <v>28.8135593220339</v>
      </c>
      <c r="R495" s="18">
        <v>0</v>
      </c>
      <c r="S495" s="19">
        <v>0</v>
      </c>
      <c r="T495" s="18">
        <v>0</v>
      </c>
      <c r="U495" s="19">
        <v>0</v>
      </c>
      <c r="V495" s="18">
        <v>0</v>
      </c>
      <c r="W495" s="19">
        <v>0</v>
      </c>
      <c r="X495" s="19">
        <v>0</v>
      </c>
      <c r="Y495" s="19">
        <v>0</v>
      </c>
      <c r="Z495" s="19">
        <v>16.981132075471699</v>
      </c>
      <c r="AA495" s="19">
        <v>52.830188679245282</v>
      </c>
      <c r="AB495" s="18">
        <v>36</v>
      </c>
      <c r="AC495" s="19">
        <v>4.4665012406947886</v>
      </c>
      <c r="AD495" s="19">
        <v>82.432432432432435</v>
      </c>
      <c r="AE495" s="19">
        <v>66.666666666666657</v>
      </c>
      <c r="AF495" s="19">
        <v>61.363636363636367</v>
      </c>
      <c r="AG495" s="19">
        <v>74.921301154249747</v>
      </c>
      <c r="AH495" s="19">
        <v>44.96021220159151</v>
      </c>
      <c r="AI495" s="19">
        <v>31.167108753315649</v>
      </c>
      <c r="AJ495" s="3">
        <v>589.17322834645665</v>
      </c>
      <c r="AK495" s="6">
        <v>649</v>
      </c>
      <c r="AL495" s="6">
        <v>219</v>
      </c>
      <c r="AM495" s="6">
        <v>0</v>
      </c>
      <c r="AN495" s="6">
        <v>28</v>
      </c>
      <c r="AO495" s="6">
        <v>0</v>
      </c>
      <c r="AP495" s="6">
        <v>13</v>
      </c>
      <c r="AQ495" s="6">
        <v>430</v>
      </c>
      <c r="AR495" s="6">
        <v>90</v>
      </c>
      <c r="AS495" s="6">
        <v>6.6322770817980841</v>
      </c>
      <c r="AT495" s="119">
        <v>0</v>
      </c>
      <c r="AU495" s="119">
        <v>0</v>
      </c>
      <c r="AV495" s="119">
        <v>0</v>
      </c>
      <c r="AW495" s="119">
        <v>0</v>
      </c>
      <c r="AX495" s="119">
        <v>0</v>
      </c>
      <c r="AY495" s="6">
        <v>8.071748878923767</v>
      </c>
      <c r="AZ495" s="6">
        <v>0</v>
      </c>
      <c r="BA495" s="6">
        <v>0</v>
      </c>
      <c r="BB495" s="6">
        <v>17</v>
      </c>
      <c r="BC495" s="6">
        <v>436</v>
      </c>
      <c r="BD495" s="6">
        <v>32.153392330383483</v>
      </c>
      <c r="BE495" s="6">
        <v>4</v>
      </c>
      <c r="BF495" s="6">
        <v>7.1428571428571423</v>
      </c>
      <c r="BG495" s="6">
        <v>255</v>
      </c>
      <c r="BH495" s="6">
        <v>23.720930232558139</v>
      </c>
      <c r="BI495" s="6">
        <v>171</v>
      </c>
      <c r="BJ495" s="6">
        <v>67.322834645669289</v>
      </c>
      <c r="BK495" s="6">
        <v>1022</v>
      </c>
    </row>
    <row r="496" spans="1:63" x14ac:dyDescent="0.35">
      <c r="A496" s="27">
        <v>490</v>
      </c>
      <c r="C496" s="17"/>
      <c r="D496" s="15">
        <v>40038</v>
      </c>
      <c r="E496" s="18">
        <v>579</v>
      </c>
      <c r="F496" s="18">
        <v>2176</v>
      </c>
      <c r="G496" s="18">
        <v>3021</v>
      </c>
      <c r="H496" s="18">
        <v>26997</v>
      </c>
      <c r="I496" s="18">
        <v>7847</v>
      </c>
      <c r="J496" s="19">
        <v>52.542584544682548</v>
      </c>
      <c r="K496" s="19">
        <v>743</v>
      </c>
      <c r="L496" s="19">
        <v>4.8218573560905957</v>
      </c>
      <c r="M496" s="18">
        <v>10</v>
      </c>
      <c r="N496" s="19">
        <v>0.87489063867016625</v>
      </c>
      <c r="O496" s="19">
        <v>1475</v>
      </c>
      <c r="P496" s="19">
        <v>85.220338983050851</v>
      </c>
      <c r="Q496" s="19">
        <v>7.6923076923076925</v>
      </c>
      <c r="R496" s="18">
        <v>32</v>
      </c>
      <c r="S496" s="19">
        <v>2.3564064801178204</v>
      </c>
      <c r="T496" s="18">
        <v>48</v>
      </c>
      <c r="U496" s="19">
        <v>6.7321178120617109</v>
      </c>
      <c r="V496" s="18">
        <v>30</v>
      </c>
      <c r="W496" s="19">
        <v>4.5941807044410412</v>
      </c>
      <c r="X496" s="19">
        <v>78</v>
      </c>
      <c r="Y496" s="19">
        <v>5.7352941176470589</v>
      </c>
      <c r="Z496" s="19">
        <v>19.155493912775469</v>
      </c>
      <c r="AA496" s="19">
        <v>68.377253814147025</v>
      </c>
      <c r="AB496" s="18">
        <v>1063</v>
      </c>
      <c r="AC496" s="19">
        <v>4.9097039397718349</v>
      </c>
      <c r="AD496" s="19">
        <v>85.304127759839432</v>
      </c>
      <c r="AE496" s="19">
        <v>71.698537682789649</v>
      </c>
      <c r="AF496" s="19">
        <v>65.442477876106196</v>
      </c>
      <c r="AG496" s="19">
        <v>79.6383576543098</v>
      </c>
      <c r="AH496" s="19">
        <v>23.67638310529447</v>
      </c>
      <c r="AI496" s="19">
        <v>45.91017251635931</v>
      </c>
      <c r="AJ496" s="3">
        <v>675.73726541554959</v>
      </c>
      <c r="AK496" s="6">
        <v>4769</v>
      </c>
      <c r="AL496" s="6">
        <v>14225</v>
      </c>
      <c r="AM496" s="6">
        <v>3851</v>
      </c>
      <c r="AN496" s="6">
        <v>1437</v>
      </c>
      <c r="AO496" s="6">
        <v>10</v>
      </c>
      <c r="AP496" s="6">
        <v>1081</v>
      </c>
      <c r="AQ496" s="6">
        <v>9959</v>
      </c>
      <c r="AR496" s="6">
        <v>3709</v>
      </c>
      <c r="AS496" s="6">
        <v>9.263699485488786</v>
      </c>
      <c r="AT496" s="6">
        <v>0</v>
      </c>
      <c r="AU496" s="6">
        <v>0</v>
      </c>
      <c r="AV496" s="6">
        <v>0</v>
      </c>
      <c r="AW496" s="6">
        <v>0</v>
      </c>
      <c r="AX496" s="6">
        <v>0</v>
      </c>
      <c r="AY496" s="6">
        <v>14.252847118371104</v>
      </c>
      <c r="AZ496" s="6">
        <v>95</v>
      </c>
      <c r="BA496" s="6">
        <v>0.72425097202104138</v>
      </c>
      <c r="BB496" s="6">
        <v>935</v>
      </c>
      <c r="BC496" s="6">
        <v>5199</v>
      </c>
      <c r="BD496" s="6">
        <v>14.479070933244214</v>
      </c>
      <c r="BE496" s="6">
        <v>43</v>
      </c>
      <c r="BF496" s="6">
        <v>1.6816581931951506</v>
      </c>
      <c r="BG496" s="6">
        <v>3107</v>
      </c>
      <c r="BH496" s="6">
        <v>11.322473670784593</v>
      </c>
      <c r="BI496" s="6">
        <v>2002</v>
      </c>
      <c r="BJ496" s="6">
        <v>28.756104567652972</v>
      </c>
      <c r="BK496" s="6">
        <v>26997</v>
      </c>
    </row>
    <row r="497" spans="1:63" x14ac:dyDescent="0.35">
      <c r="A497" s="27">
        <v>491</v>
      </c>
      <c r="B497" s="20" t="s">
        <v>45</v>
      </c>
      <c r="C497" s="17" t="s">
        <v>26</v>
      </c>
      <c r="D497" s="15">
        <v>30</v>
      </c>
      <c r="E497" s="18">
        <v>0</v>
      </c>
      <c r="F497" s="18">
        <v>0</v>
      </c>
      <c r="G497" s="18">
        <v>0</v>
      </c>
      <c r="H497" s="18">
        <v>29</v>
      </c>
      <c r="I497" s="18">
        <v>0</v>
      </c>
      <c r="J497" s="19">
        <v>56.666666666666664</v>
      </c>
      <c r="K497" s="19">
        <v>0</v>
      </c>
      <c r="L497" s="19">
        <v>0</v>
      </c>
      <c r="M497" s="18">
        <v>0</v>
      </c>
      <c r="N497" s="19">
        <v>0</v>
      </c>
      <c r="O497" s="19">
        <v>0</v>
      </c>
      <c r="P497" s="19">
        <v>0</v>
      </c>
      <c r="Q497" s="19">
        <v>40.350877192982452</v>
      </c>
      <c r="R497" s="18">
        <v>0</v>
      </c>
      <c r="S497" s="19">
        <v>0</v>
      </c>
      <c r="T497" s="18">
        <v>0</v>
      </c>
      <c r="U497" s="19">
        <v>0</v>
      </c>
      <c r="V497" s="18">
        <v>0</v>
      </c>
      <c r="W497" s="19">
        <v>0</v>
      </c>
      <c r="X497" s="19">
        <v>0</v>
      </c>
      <c r="Y497" s="19">
        <v>0</v>
      </c>
      <c r="Z497" s="19">
        <v>0</v>
      </c>
      <c r="AA497" s="19">
        <v>30.76923076923077</v>
      </c>
      <c r="AB497" s="18">
        <v>0</v>
      </c>
      <c r="AC497" s="19">
        <v>0</v>
      </c>
      <c r="AD497" s="19">
        <v>100</v>
      </c>
      <c r="AE497" s="19">
        <v>47.368421052631575</v>
      </c>
      <c r="AF497" s="19">
        <v>55.555555555555557</v>
      </c>
      <c r="AG497" s="19">
        <v>66.666666666666657</v>
      </c>
      <c r="AH497" s="19">
        <v>0</v>
      </c>
      <c r="AI497" s="19">
        <v>36.363636363636367</v>
      </c>
      <c r="AJ497" s="3">
        <v>416.66666666666669</v>
      </c>
      <c r="AK497" s="6">
        <v>0</v>
      </c>
      <c r="AL497" s="6">
        <v>0</v>
      </c>
      <c r="AM497" s="6">
        <v>0</v>
      </c>
      <c r="AN497" s="6">
        <v>32</v>
      </c>
      <c r="AO497" s="6">
        <v>0</v>
      </c>
      <c r="AP497" s="6">
        <v>0</v>
      </c>
      <c r="AQ497" s="6">
        <v>0</v>
      </c>
      <c r="AR497" s="6">
        <v>7</v>
      </c>
      <c r="AS497" s="6">
        <v>23.333333333333332</v>
      </c>
      <c r="AT497" s="119">
        <v>0</v>
      </c>
      <c r="AU497" s="119">
        <v>0</v>
      </c>
      <c r="AV497" s="119">
        <v>0</v>
      </c>
      <c r="AW497" s="119">
        <v>0</v>
      </c>
      <c r="AX497" s="119">
        <v>0</v>
      </c>
      <c r="AY497" s="6">
        <v>48.387096774193552</v>
      </c>
      <c r="AZ497" s="6">
        <v>0</v>
      </c>
      <c r="BA497" s="6">
        <v>0</v>
      </c>
      <c r="BB497" s="6">
        <v>0</v>
      </c>
      <c r="BC497" s="6">
        <v>3</v>
      </c>
      <c r="BD497" s="6">
        <v>9.67741935483871</v>
      </c>
      <c r="BE497" s="6">
        <v>0</v>
      </c>
      <c r="BF497" s="6">
        <v>0</v>
      </c>
      <c r="BG497" s="6">
        <v>4</v>
      </c>
      <c r="BH497" s="6">
        <v>13.793103448275861</v>
      </c>
      <c r="BI497" s="6">
        <v>0</v>
      </c>
      <c r="BJ497" s="6">
        <v>0</v>
      </c>
      <c r="BK497" s="6">
        <v>29</v>
      </c>
    </row>
    <row r="498" spans="1:63" x14ac:dyDescent="0.35">
      <c r="A498" s="27">
        <v>492</v>
      </c>
      <c r="C498" s="17" t="s">
        <v>22</v>
      </c>
      <c r="D498" s="15">
        <v>71</v>
      </c>
      <c r="E498" s="18">
        <v>0</v>
      </c>
      <c r="F498" s="18">
        <v>9</v>
      </c>
      <c r="G498" s="18">
        <v>3</v>
      </c>
      <c r="H498" s="18">
        <v>50</v>
      </c>
      <c r="I498" s="18">
        <v>9</v>
      </c>
      <c r="J498" s="19">
        <v>47.887323943661968</v>
      </c>
      <c r="K498" s="19">
        <v>0</v>
      </c>
      <c r="L498" s="19">
        <v>0</v>
      </c>
      <c r="M498" s="18">
        <v>0</v>
      </c>
      <c r="N498" s="19">
        <v>0</v>
      </c>
      <c r="O498" s="19">
        <v>3</v>
      </c>
      <c r="P498" s="19">
        <v>100</v>
      </c>
      <c r="Q498" s="19">
        <v>27.819548872180448</v>
      </c>
      <c r="R498" s="18">
        <v>0</v>
      </c>
      <c r="S498" s="19">
        <v>0</v>
      </c>
      <c r="T498" s="18">
        <v>0</v>
      </c>
      <c r="U498" s="19">
        <v>0</v>
      </c>
      <c r="V498" s="18">
        <v>0</v>
      </c>
      <c r="W498" s="19">
        <v>0</v>
      </c>
      <c r="X498" s="19">
        <v>0</v>
      </c>
      <c r="Y498" s="19">
        <v>0</v>
      </c>
      <c r="Z498" s="19">
        <v>0</v>
      </c>
      <c r="AA498" s="19">
        <v>100</v>
      </c>
      <c r="AB498" s="18">
        <v>0</v>
      </c>
      <c r="AC498" s="19">
        <v>0</v>
      </c>
      <c r="AD498" s="19">
        <v>80.952380952380949</v>
      </c>
      <c r="AE498" s="19">
        <v>75</v>
      </c>
      <c r="AF498" s="19">
        <v>0</v>
      </c>
      <c r="AG498" s="19">
        <v>75</v>
      </c>
      <c r="AH498" s="19">
        <v>10</v>
      </c>
      <c r="AI498" s="19">
        <v>75</v>
      </c>
      <c r="AJ498" s="3">
        <v>1150</v>
      </c>
      <c r="AK498" s="6">
        <v>0</v>
      </c>
      <c r="AL498" s="6">
        <v>0</v>
      </c>
      <c r="AM498" s="6">
        <v>7</v>
      </c>
      <c r="AN498" s="6">
        <v>53</v>
      </c>
      <c r="AO498" s="6">
        <v>0</v>
      </c>
      <c r="AP498" s="6">
        <v>0</v>
      </c>
      <c r="AQ498" s="6">
        <v>7</v>
      </c>
      <c r="AR498" s="6">
        <v>4</v>
      </c>
      <c r="AS498" s="6">
        <v>5.6338028169014089</v>
      </c>
      <c r="AT498" s="119">
        <v>0</v>
      </c>
      <c r="AU498" s="119">
        <v>0</v>
      </c>
      <c r="AV498" s="119">
        <v>0</v>
      </c>
      <c r="AW498" s="119">
        <v>0</v>
      </c>
      <c r="AX498" s="119">
        <v>0</v>
      </c>
      <c r="AY498" s="6">
        <v>47.142857142857139</v>
      </c>
      <c r="AZ498" s="6">
        <v>0</v>
      </c>
      <c r="BA498" s="6">
        <v>0</v>
      </c>
      <c r="BB498" s="6">
        <v>0</v>
      </c>
      <c r="BC498" s="6">
        <v>6</v>
      </c>
      <c r="BD498" s="6">
        <v>7.7922077922077921</v>
      </c>
      <c r="BE498" s="6">
        <v>0</v>
      </c>
      <c r="BF498" s="6">
        <v>0</v>
      </c>
      <c r="BG498" s="6">
        <v>0</v>
      </c>
      <c r="BH498" s="6">
        <v>0</v>
      </c>
      <c r="BI498" s="6">
        <v>0</v>
      </c>
      <c r="BJ498" s="6">
        <v>0</v>
      </c>
      <c r="BK498" s="6">
        <v>50</v>
      </c>
    </row>
    <row r="499" spans="1:63" x14ac:dyDescent="0.35">
      <c r="A499" s="27">
        <v>493</v>
      </c>
      <c r="C499" s="17" t="s">
        <v>133</v>
      </c>
      <c r="D499" s="15">
        <v>63</v>
      </c>
      <c r="E499" s="18">
        <v>0</v>
      </c>
      <c r="F499" s="18">
        <v>0</v>
      </c>
      <c r="G499" s="18">
        <v>0</v>
      </c>
      <c r="H499" s="18">
        <v>41</v>
      </c>
      <c r="I499" s="18">
        <v>21</v>
      </c>
      <c r="J499" s="19">
        <v>39.682539682539684</v>
      </c>
      <c r="K499" s="19">
        <v>0</v>
      </c>
      <c r="L499" s="19">
        <v>0</v>
      </c>
      <c r="M499" s="18">
        <v>0</v>
      </c>
      <c r="N499" s="19">
        <v>0</v>
      </c>
      <c r="O499" s="19">
        <v>3</v>
      </c>
      <c r="P499" s="19">
        <v>100</v>
      </c>
      <c r="Q499" s="19">
        <v>11.76470588235294</v>
      </c>
      <c r="R499" s="18">
        <v>0</v>
      </c>
      <c r="S499" s="19">
        <v>0</v>
      </c>
      <c r="T499" s="18">
        <v>0</v>
      </c>
      <c r="U499" s="19">
        <v>0</v>
      </c>
      <c r="V499" s="18">
        <v>0</v>
      </c>
      <c r="W499" s="19">
        <v>0</v>
      </c>
      <c r="X499" s="19">
        <v>0</v>
      </c>
      <c r="Y499" s="19">
        <v>0</v>
      </c>
      <c r="Z499" s="19">
        <v>0</v>
      </c>
      <c r="AA499" s="19">
        <v>37.5</v>
      </c>
      <c r="AB499" s="18">
        <v>0</v>
      </c>
      <c r="AC499" s="19">
        <v>0</v>
      </c>
      <c r="AD499" s="19">
        <v>71.428571428571431</v>
      </c>
      <c r="AE499" s="19">
        <v>100</v>
      </c>
      <c r="AF499" s="19">
        <v>0</v>
      </c>
      <c r="AG499" s="19">
        <v>77.142857142857153</v>
      </c>
      <c r="AH499" s="19">
        <v>30.76923076923077</v>
      </c>
      <c r="AI499" s="19">
        <v>57.692307692307686</v>
      </c>
      <c r="AJ499" s="3">
        <v>725</v>
      </c>
      <c r="AK499" s="6">
        <v>0</v>
      </c>
      <c r="AL499" s="6">
        <v>38</v>
      </c>
      <c r="AM499" s="6">
        <v>0</v>
      </c>
      <c r="AN499" s="6">
        <v>10</v>
      </c>
      <c r="AO499" s="6">
        <v>0</v>
      </c>
      <c r="AP499" s="6">
        <v>0</v>
      </c>
      <c r="AQ499" s="6">
        <v>18</v>
      </c>
      <c r="AR499" s="6">
        <v>0</v>
      </c>
      <c r="AS499" s="6">
        <v>0</v>
      </c>
      <c r="AT499" s="119">
        <v>0</v>
      </c>
      <c r="AU499" s="119">
        <v>0</v>
      </c>
      <c r="AV499" s="119">
        <v>0</v>
      </c>
      <c r="AW499" s="119">
        <v>0</v>
      </c>
      <c r="AX499" s="119">
        <v>0</v>
      </c>
      <c r="AY499" s="6">
        <v>20.634920634920633</v>
      </c>
      <c r="AZ499" s="6">
        <v>0</v>
      </c>
      <c r="BA499" s="6">
        <v>0</v>
      </c>
      <c r="BB499" s="6">
        <v>3</v>
      </c>
      <c r="BC499" s="6">
        <v>10</v>
      </c>
      <c r="BD499" s="6">
        <v>17.543859649122805</v>
      </c>
      <c r="BE499" s="6">
        <v>0</v>
      </c>
      <c r="BF499" s="6">
        <v>0</v>
      </c>
      <c r="BG499" s="6">
        <v>0</v>
      </c>
      <c r="BH499" s="6">
        <v>0</v>
      </c>
      <c r="BI499" s="6">
        <v>7</v>
      </c>
      <c r="BJ499" s="6">
        <v>33.333333333333329</v>
      </c>
      <c r="BK499" s="6">
        <v>41</v>
      </c>
    </row>
    <row r="500" spans="1:63" x14ac:dyDescent="0.35">
      <c r="A500" s="27">
        <v>494</v>
      </c>
      <c r="C500" s="17" t="s">
        <v>136</v>
      </c>
      <c r="D500" s="15">
        <v>50</v>
      </c>
      <c r="E500" s="18">
        <v>0</v>
      </c>
      <c r="F500" s="18">
        <v>4</v>
      </c>
      <c r="G500" s="18">
        <v>0</v>
      </c>
      <c r="H500" s="18">
        <v>27</v>
      </c>
      <c r="I500" s="18">
        <v>22</v>
      </c>
      <c r="J500" s="19">
        <v>62</v>
      </c>
      <c r="K500" s="19">
        <v>0</v>
      </c>
      <c r="L500" s="19">
        <v>0</v>
      </c>
      <c r="M500" s="18">
        <v>0</v>
      </c>
      <c r="N500" s="19">
        <v>0</v>
      </c>
      <c r="O500" s="19">
        <v>5</v>
      </c>
      <c r="P500" s="19">
        <v>100</v>
      </c>
      <c r="Q500" s="19">
        <v>48.280273951983141</v>
      </c>
      <c r="R500" s="18">
        <v>0</v>
      </c>
      <c r="S500" s="19">
        <v>0</v>
      </c>
      <c r="T500" s="18">
        <v>0</v>
      </c>
      <c r="U500" s="19">
        <v>0</v>
      </c>
      <c r="V500" s="18">
        <v>0</v>
      </c>
      <c r="W500" s="19">
        <v>0</v>
      </c>
      <c r="X500" s="19">
        <v>0</v>
      </c>
      <c r="Y500" s="19">
        <v>0</v>
      </c>
      <c r="Z500" s="19">
        <v>25</v>
      </c>
      <c r="AA500" s="19">
        <v>75</v>
      </c>
      <c r="AB500" s="18">
        <v>0</v>
      </c>
      <c r="AC500" s="19">
        <v>0</v>
      </c>
      <c r="AD500" s="19">
        <v>100</v>
      </c>
      <c r="AE500" s="19">
        <v>64.705882352941174</v>
      </c>
      <c r="AF500" s="19">
        <v>100</v>
      </c>
      <c r="AG500" s="19">
        <v>81.818181818181827</v>
      </c>
      <c r="AH500" s="19">
        <v>0</v>
      </c>
      <c r="AI500" s="19">
        <v>62.5</v>
      </c>
      <c r="AJ500" s="3">
        <v>587.5</v>
      </c>
      <c r="AK500" s="6">
        <v>29</v>
      </c>
      <c r="AL500" s="6">
        <v>18</v>
      </c>
      <c r="AM500" s="6">
        <v>0</v>
      </c>
      <c r="AN500" s="6">
        <v>0</v>
      </c>
      <c r="AO500" s="6">
        <v>0</v>
      </c>
      <c r="AP500" s="6">
        <v>0</v>
      </c>
      <c r="AQ500" s="6">
        <v>5</v>
      </c>
      <c r="AR500" s="6">
        <v>7</v>
      </c>
      <c r="AS500" s="6">
        <v>14.000000000000002</v>
      </c>
      <c r="AT500" s="119">
        <v>0</v>
      </c>
      <c r="AU500" s="119">
        <v>0</v>
      </c>
      <c r="AV500" s="119">
        <v>0</v>
      </c>
      <c r="AW500" s="119">
        <v>0</v>
      </c>
      <c r="AX500" s="119">
        <v>0</v>
      </c>
      <c r="AY500" s="6">
        <v>17.307692307692307</v>
      </c>
      <c r="AZ500" s="6">
        <v>0</v>
      </c>
      <c r="BA500" s="6">
        <v>0</v>
      </c>
      <c r="BB500" s="6">
        <v>3</v>
      </c>
      <c r="BC500" s="6">
        <v>6</v>
      </c>
      <c r="BD500" s="6">
        <v>10.909090909090908</v>
      </c>
      <c r="BE500" s="6">
        <v>0</v>
      </c>
      <c r="BF500" s="6">
        <v>0</v>
      </c>
      <c r="BG500" s="6">
        <v>5</v>
      </c>
      <c r="BH500" s="6">
        <v>19.230769230769234</v>
      </c>
      <c r="BI500" s="6">
        <v>0</v>
      </c>
      <c r="BJ500" s="6">
        <v>0</v>
      </c>
      <c r="BK500" s="6">
        <v>27</v>
      </c>
    </row>
    <row r="501" spans="1:63" x14ac:dyDescent="0.35">
      <c r="A501" s="27">
        <v>495</v>
      </c>
      <c r="C501" s="17" t="s">
        <v>16</v>
      </c>
      <c r="D501" s="15">
        <v>113</v>
      </c>
      <c r="E501" s="18">
        <v>0</v>
      </c>
      <c r="F501" s="18">
        <v>9</v>
      </c>
      <c r="G501" s="18">
        <v>4</v>
      </c>
      <c r="H501" s="18">
        <v>67</v>
      </c>
      <c r="I501" s="18">
        <v>31</v>
      </c>
      <c r="J501" s="19">
        <v>62.831858407079643</v>
      </c>
      <c r="K501" s="19">
        <v>0</v>
      </c>
      <c r="L501" s="19">
        <v>0</v>
      </c>
      <c r="M501" s="18">
        <v>0</v>
      </c>
      <c r="N501" s="19">
        <v>0</v>
      </c>
      <c r="O501" s="19">
        <v>9</v>
      </c>
      <c r="P501" s="19">
        <v>100</v>
      </c>
      <c r="Q501" s="19">
        <v>30.612244897959183</v>
      </c>
      <c r="R501" s="18">
        <v>0</v>
      </c>
      <c r="S501" s="19">
        <v>0</v>
      </c>
      <c r="T501" s="18">
        <v>0</v>
      </c>
      <c r="U501" s="19">
        <v>0</v>
      </c>
      <c r="V501" s="18">
        <v>0</v>
      </c>
      <c r="W501" s="19">
        <v>0</v>
      </c>
      <c r="X501" s="19">
        <v>0</v>
      </c>
      <c r="Y501" s="19">
        <v>0</v>
      </c>
      <c r="Z501" s="19">
        <v>0</v>
      </c>
      <c r="AA501" s="19">
        <v>71.428571428571431</v>
      </c>
      <c r="AB501" s="18">
        <v>3</v>
      </c>
      <c r="AC501" s="19">
        <v>5.3571428571428568</v>
      </c>
      <c r="AD501" s="19">
        <v>68</v>
      </c>
      <c r="AE501" s="19">
        <v>66.037735849056602</v>
      </c>
      <c r="AF501" s="19">
        <v>0</v>
      </c>
      <c r="AG501" s="19">
        <v>73.91304347826086</v>
      </c>
      <c r="AH501" s="19">
        <v>36.585365853658537</v>
      </c>
      <c r="AI501" s="19">
        <v>29.268292682926827</v>
      </c>
      <c r="AJ501" s="3">
        <v>446.15384615384613</v>
      </c>
      <c r="AK501" s="6">
        <v>71</v>
      </c>
      <c r="AL501" s="6">
        <v>9</v>
      </c>
      <c r="AM501" s="6">
        <v>0</v>
      </c>
      <c r="AN501" s="6">
        <v>0</v>
      </c>
      <c r="AO501" s="6">
        <v>0</v>
      </c>
      <c r="AP501" s="6">
        <v>0</v>
      </c>
      <c r="AQ501" s="6">
        <v>38</v>
      </c>
      <c r="AR501" s="6">
        <v>11</v>
      </c>
      <c r="AS501" s="6">
        <v>9.7345132743362832</v>
      </c>
      <c r="AT501" s="119">
        <v>0</v>
      </c>
      <c r="AU501" s="119">
        <v>0</v>
      </c>
      <c r="AV501" s="119">
        <v>0</v>
      </c>
      <c r="AW501" s="119">
        <v>0</v>
      </c>
      <c r="AX501" s="119">
        <v>0</v>
      </c>
      <c r="AY501" s="6">
        <v>13.392857142857142</v>
      </c>
      <c r="AZ501" s="6">
        <v>0</v>
      </c>
      <c r="BA501" s="6">
        <v>0</v>
      </c>
      <c r="BB501" s="6">
        <v>0</v>
      </c>
      <c r="BC501" s="6">
        <v>33</v>
      </c>
      <c r="BD501" s="6">
        <v>30.841121495327101</v>
      </c>
      <c r="BE501" s="6">
        <v>0</v>
      </c>
      <c r="BF501" s="6">
        <v>0</v>
      </c>
      <c r="BG501" s="6">
        <v>10</v>
      </c>
      <c r="BH501" s="6">
        <v>13.888888888888889</v>
      </c>
      <c r="BI501" s="6">
        <v>22</v>
      </c>
      <c r="BJ501" s="6">
        <v>75.862068965517238</v>
      </c>
      <c r="BK501" s="6">
        <v>67</v>
      </c>
    </row>
    <row r="502" spans="1:63" x14ac:dyDescent="0.35">
      <c r="A502" s="27">
        <v>496</v>
      </c>
      <c r="C502" s="17" t="s">
        <v>137</v>
      </c>
      <c r="D502" s="15">
        <v>13918</v>
      </c>
      <c r="E502" s="18">
        <v>160</v>
      </c>
      <c r="F502" s="18">
        <v>796</v>
      </c>
      <c r="G502" s="18">
        <v>1001</v>
      </c>
      <c r="H502" s="18">
        <v>9845</v>
      </c>
      <c r="I502" s="18">
        <v>2273</v>
      </c>
      <c r="J502" s="19">
        <v>55.23063658571634</v>
      </c>
      <c r="K502" s="19">
        <v>403</v>
      </c>
      <c r="L502" s="19">
        <v>6.4770170363227253</v>
      </c>
      <c r="M502" s="18">
        <v>5</v>
      </c>
      <c r="N502" s="19">
        <v>1.1286681715575622</v>
      </c>
      <c r="O502" s="19">
        <v>891</v>
      </c>
      <c r="P502" s="19">
        <v>86.195286195286187</v>
      </c>
      <c r="Q502" s="19">
        <v>5.9701492537313428</v>
      </c>
      <c r="R502" s="18">
        <v>11</v>
      </c>
      <c r="S502" s="19">
        <v>2.0754716981132075</v>
      </c>
      <c r="T502" s="18">
        <v>15</v>
      </c>
      <c r="U502" s="19">
        <v>5.4545454545454541</v>
      </c>
      <c r="V502" s="18">
        <v>19</v>
      </c>
      <c r="W502" s="19">
        <v>7.7551020408163263</v>
      </c>
      <c r="X502" s="19">
        <v>34</v>
      </c>
      <c r="Y502" s="19">
        <v>6.4516129032258061</v>
      </c>
      <c r="Z502" s="19">
        <v>16.005567153792626</v>
      </c>
      <c r="AA502" s="19">
        <v>70.494084899095327</v>
      </c>
      <c r="AB502" s="18">
        <v>480</v>
      </c>
      <c r="AC502" s="19">
        <v>6.4926281617746522</v>
      </c>
      <c r="AD502" s="19">
        <v>75.578280983686383</v>
      </c>
      <c r="AE502" s="19">
        <v>61.74544167109223</v>
      </c>
      <c r="AF502" s="19">
        <v>47.732696897374701</v>
      </c>
      <c r="AG502" s="19">
        <v>70.691090757701915</v>
      </c>
      <c r="AH502" s="19">
        <v>18.96526017593559</v>
      </c>
      <c r="AI502" s="19">
        <v>49.589980617265546</v>
      </c>
      <c r="AJ502" s="3">
        <v>541.798418972332</v>
      </c>
      <c r="AK502" s="6">
        <v>1267</v>
      </c>
      <c r="AL502" s="6">
        <v>1650</v>
      </c>
      <c r="AM502" s="6">
        <v>3</v>
      </c>
      <c r="AN502" s="6">
        <v>19</v>
      </c>
      <c r="AO502" s="6">
        <v>0</v>
      </c>
      <c r="AP502" s="6">
        <v>20</v>
      </c>
      <c r="AQ502" s="6">
        <v>10633</v>
      </c>
      <c r="AR502" s="6">
        <v>2291</v>
      </c>
      <c r="AS502" s="6">
        <v>16.460698376203478</v>
      </c>
      <c r="AT502" s="119">
        <v>0</v>
      </c>
      <c r="AU502" s="119">
        <v>0</v>
      </c>
      <c r="AV502" s="119">
        <v>0</v>
      </c>
      <c r="AW502" s="119">
        <v>0</v>
      </c>
      <c r="AX502" s="119">
        <v>0</v>
      </c>
      <c r="AY502" s="6">
        <v>15.106864103873368</v>
      </c>
      <c r="AZ502" s="6">
        <v>8</v>
      </c>
      <c r="BA502" s="6">
        <v>0.13793103448275862</v>
      </c>
      <c r="BB502" s="6">
        <v>150</v>
      </c>
      <c r="BC502" s="6">
        <v>4618</v>
      </c>
      <c r="BD502" s="6">
        <v>33.30929024812464</v>
      </c>
      <c r="BE502" s="6">
        <v>83</v>
      </c>
      <c r="BF502" s="6">
        <v>8.3083083083083089</v>
      </c>
      <c r="BG502" s="6">
        <v>2876</v>
      </c>
      <c r="BH502" s="6">
        <v>26.568129330254042</v>
      </c>
      <c r="BI502" s="6">
        <v>1649</v>
      </c>
      <c r="BJ502" s="6">
        <v>72.996901283753886</v>
      </c>
      <c r="BK502" s="6">
        <v>9845</v>
      </c>
    </row>
    <row r="503" spans="1:63" x14ac:dyDescent="0.35">
      <c r="A503" s="27">
        <v>497</v>
      </c>
      <c r="C503" s="17" t="s">
        <v>2</v>
      </c>
      <c r="D503" s="15">
        <v>0</v>
      </c>
      <c r="E503" s="18">
        <v>0</v>
      </c>
      <c r="F503" s="18">
        <v>0</v>
      </c>
      <c r="G503" s="18">
        <v>0</v>
      </c>
      <c r="H503" s="18">
        <v>0</v>
      </c>
      <c r="I503" s="18">
        <v>0</v>
      </c>
      <c r="J503" s="19">
        <v>0</v>
      </c>
      <c r="K503" s="19">
        <v>0</v>
      </c>
      <c r="L503" s="19">
        <v>0</v>
      </c>
      <c r="M503" s="18">
        <v>0</v>
      </c>
      <c r="N503" s="19">
        <v>0</v>
      </c>
      <c r="O503" s="19">
        <v>0</v>
      </c>
      <c r="P503" s="19">
        <v>0</v>
      </c>
      <c r="Q503" s="19">
        <v>34.042553191489361</v>
      </c>
      <c r="R503" s="18">
        <v>0</v>
      </c>
      <c r="S503" s="19">
        <v>0</v>
      </c>
      <c r="T503" s="18">
        <v>0</v>
      </c>
      <c r="U503" s="19">
        <v>0</v>
      </c>
      <c r="V503" s="18">
        <v>0</v>
      </c>
      <c r="W503" s="19">
        <v>0</v>
      </c>
      <c r="X503" s="19">
        <v>0</v>
      </c>
      <c r="Y503" s="19">
        <v>0</v>
      </c>
      <c r="Z503" s="19">
        <v>0</v>
      </c>
      <c r="AA503" s="19">
        <v>0</v>
      </c>
      <c r="AB503" s="18">
        <v>0</v>
      </c>
      <c r="AC503" s="19">
        <v>0</v>
      </c>
      <c r="AD503" s="19">
        <v>0</v>
      </c>
      <c r="AE503" s="19">
        <v>0</v>
      </c>
      <c r="AF503" s="19">
        <v>0</v>
      </c>
      <c r="AG503" s="19">
        <v>0</v>
      </c>
      <c r="AH503" s="19">
        <v>0</v>
      </c>
      <c r="AI503" s="19">
        <v>0</v>
      </c>
      <c r="AJ503" s="3">
        <v>0</v>
      </c>
      <c r="AK503" s="6">
        <v>0</v>
      </c>
      <c r="AL503" s="6">
        <v>0</v>
      </c>
      <c r="AM503" s="6">
        <v>0</v>
      </c>
      <c r="AN503" s="6">
        <v>0</v>
      </c>
      <c r="AO503" s="6">
        <v>0</v>
      </c>
      <c r="AP503" s="6">
        <v>0</v>
      </c>
      <c r="AQ503" s="6">
        <v>0</v>
      </c>
      <c r="AR503" s="6">
        <v>0</v>
      </c>
      <c r="AS503" s="6">
        <v>0</v>
      </c>
      <c r="AT503" s="119">
        <v>0</v>
      </c>
      <c r="AU503" s="119">
        <v>0</v>
      </c>
      <c r="AV503" s="119">
        <v>0</v>
      </c>
      <c r="AW503" s="119">
        <v>0</v>
      </c>
      <c r="AX503" s="119">
        <v>0</v>
      </c>
      <c r="AY503" s="6">
        <v>0</v>
      </c>
      <c r="AZ503" s="6">
        <v>0</v>
      </c>
      <c r="BA503" s="6">
        <v>0</v>
      </c>
      <c r="BB503" s="6">
        <v>0</v>
      </c>
      <c r="BC503" s="6">
        <v>0</v>
      </c>
      <c r="BD503" s="6">
        <v>0</v>
      </c>
      <c r="BE503" s="6">
        <v>0</v>
      </c>
      <c r="BF503" s="6">
        <v>0</v>
      </c>
      <c r="BG503" s="6">
        <v>0</v>
      </c>
      <c r="BH503" s="6">
        <v>0</v>
      </c>
      <c r="BI503" s="6">
        <v>0</v>
      </c>
      <c r="BJ503" s="6">
        <v>0</v>
      </c>
      <c r="BK503" s="6">
        <v>0</v>
      </c>
    </row>
    <row r="504" spans="1:63" x14ac:dyDescent="0.35">
      <c r="A504" s="27">
        <v>498</v>
      </c>
      <c r="C504" s="17" t="s">
        <v>6</v>
      </c>
      <c r="D504" s="15">
        <v>317</v>
      </c>
      <c r="E504" s="18">
        <v>0</v>
      </c>
      <c r="F504" s="18">
        <v>0</v>
      </c>
      <c r="G504" s="18">
        <v>3</v>
      </c>
      <c r="H504" s="18">
        <v>87</v>
      </c>
      <c r="I504" s="18">
        <v>229</v>
      </c>
      <c r="J504" s="19">
        <v>52.365930599369079</v>
      </c>
      <c r="K504" s="19">
        <v>0</v>
      </c>
      <c r="L504" s="19">
        <v>0</v>
      </c>
      <c r="M504" s="18">
        <v>0</v>
      </c>
      <c r="N504" s="19">
        <v>0</v>
      </c>
      <c r="O504" s="19">
        <v>17</v>
      </c>
      <c r="P504" s="19">
        <v>76.470588235294116</v>
      </c>
      <c r="Q504" s="19">
        <v>42.105263157894733</v>
      </c>
      <c r="R504" s="18">
        <v>0</v>
      </c>
      <c r="S504" s="19">
        <v>0</v>
      </c>
      <c r="T504" s="18">
        <v>0</v>
      </c>
      <c r="U504" s="19">
        <v>0</v>
      </c>
      <c r="V504" s="18">
        <v>0</v>
      </c>
      <c r="W504" s="19">
        <v>0</v>
      </c>
      <c r="X504" s="19">
        <v>0</v>
      </c>
      <c r="Y504" s="19">
        <v>0</v>
      </c>
      <c r="Z504" s="19">
        <v>69.230769230769226</v>
      </c>
      <c r="AA504" s="19">
        <v>0</v>
      </c>
      <c r="AB504" s="18">
        <v>3</v>
      </c>
      <c r="AC504" s="19">
        <v>4.225352112676056</v>
      </c>
      <c r="AD504" s="19">
        <v>69.767441860465112</v>
      </c>
      <c r="AE504" s="19">
        <v>73.076923076923066</v>
      </c>
      <c r="AF504" s="19">
        <v>0</v>
      </c>
      <c r="AG504" s="19">
        <v>75.581395348837205</v>
      </c>
      <c r="AH504" s="19">
        <v>27.397260273972602</v>
      </c>
      <c r="AI504" s="19">
        <v>30.136986301369863</v>
      </c>
      <c r="AJ504" s="3">
        <v>312.06896551724139</v>
      </c>
      <c r="AK504" s="6">
        <v>0</v>
      </c>
      <c r="AL504" s="6">
        <v>288</v>
      </c>
      <c r="AM504" s="6">
        <v>0</v>
      </c>
      <c r="AN504" s="6">
        <v>0</v>
      </c>
      <c r="AO504" s="6">
        <v>0</v>
      </c>
      <c r="AP504" s="6">
        <v>0</v>
      </c>
      <c r="AQ504" s="6">
        <v>23</v>
      </c>
      <c r="AR504" s="6">
        <v>0</v>
      </c>
      <c r="AS504" s="6">
        <v>0</v>
      </c>
      <c r="AT504" s="119">
        <v>0</v>
      </c>
      <c r="AU504" s="119">
        <v>0</v>
      </c>
      <c r="AV504" s="119">
        <v>0</v>
      </c>
      <c r="AW504" s="119">
        <v>0</v>
      </c>
      <c r="AX504" s="119">
        <v>0</v>
      </c>
      <c r="AY504" s="6">
        <v>10.921501706484642</v>
      </c>
      <c r="AZ504" s="6">
        <v>0</v>
      </c>
      <c r="BA504" s="6">
        <v>0</v>
      </c>
      <c r="BB504" s="6">
        <v>50</v>
      </c>
      <c r="BC504" s="6">
        <v>31</v>
      </c>
      <c r="BD504" s="6">
        <v>9.7484276729559749</v>
      </c>
      <c r="BE504" s="6">
        <v>0</v>
      </c>
      <c r="BF504" s="6">
        <v>0</v>
      </c>
      <c r="BG504" s="6">
        <v>4</v>
      </c>
      <c r="BH504" s="6">
        <v>4.2553191489361701</v>
      </c>
      <c r="BI504" s="6">
        <v>25</v>
      </c>
      <c r="BJ504" s="6">
        <v>11.210762331838566</v>
      </c>
      <c r="BK504" s="6">
        <v>87</v>
      </c>
    </row>
    <row r="505" spans="1:63" x14ac:dyDescent="0.35">
      <c r="A505" s="27">
        <v>499</v>
      </c>
      <c r="C505" s="17" t="s">
        <v>10</v>
      </c>
      <c r="D505" s="15">
        <v>793</v>
      </c>
      <c r="E505" s="18">
        <v>12</v>
      </c>
      <c r="F505" s="18">
        <v>59</v>
      </c>
      <c r="G505" s="18">
        <v>46</v>
      </c>
      <c r="H505" s="18">
        <v>408</v>
      </c>
      <c r="I505" s="18">
        <v>286</v>
      </c>
      <c r="J505" s="19">
        <v>50.441361916771754</v>
      </c>
      <c r="K505" s="19">
        <v>10</v>
      </c>
      <c r="L505" s="19">
        <v>5.1020408163265305</v>
      </c>
      <c r="M505" s="18">
        <v>0</v>
      </c>
      <c r="N505" s="19">
        <v>0</v>
      </c>
      <c r="O505" s="19">
        <v>43</v>
      </c>
      <c r="P505" s="19">
        <v>76.744186046511629</v>
      </c>
      <c r="Q505" s="19">
        <v>4.6875</v>
      </c>
      <c r="R505" s="18">
        <v>0</v>
      </c>
      <c r="S505" s="19">
        <v>0</v>
      </c>
      <c r="T505" s="18">
        <v>0</v>
      </c>
      <c r="U505" s="19">
        <v>0</v>
      </c>
      <c r="V505" s="18">
        <v>0</v>
      </c>
      <c r="W505" s="19">
        <v>0</v>
      </c>
      <c r="X505" s="19">
        <v>0</v>
      </c>
      <c r="Y505" s="19">
        <v>0</v>
      </c>
      <c r="Z505" s="19">
        <v>7.6502732240437163</v>
      </c>
      <c r="AA505" s="19">
        <v>87.978142076502735</v>
      </c>
      <c r="AB505" s="18">
        <v>33</v>
      </c>
      <c r="AC505" s="19">
        <v>9.5375722543352595</v>
      </c>
      <c r="AD505" s="19">
        <v>83.743842364532014</v>
      </c>
      <c r="AE505" s="19">
        <v>57.711442786069654</v>
      </c>
      <c r="AF505" s="19">
        <v>62.264150943396224</v>
      </c>
      <c r="AG505" s="19">
        <v>73.451327433628322</v>
      </c>
      <c r="AH505" s="19">
        <v>8.1967213114754092</v>
      </c>
      <c r="AI505" s="19">
        <v>64.918032786885249</v>
      </c>
      <c r="AJ505" s="3">
        <v>710.48387096774195</v>
      </c>
      <c r="AK505" s="6">
        <v>0</v>
      </c>
      <c r="AL505" s="6">
        <v>594</v>
      </c>
      <c r="AM505" s="6">
        <v>0</v>
      </c>
      <c r="AN505" s="6">
        <v>164</v>
      </c>
      <c r="AO505" s="6">
        <v>0</v>
      </c>
      <c r="AP505" s="6">
        <v>0</v>
      </c>
      <c r="AQ505" s="6">
        <v>24</v>
      </c>
      <c r="AR505" s="6">
        <v>101</v>
      </c>
      <c r="AS505" s="6">
        <v>12.736443883984869</v>
      </c>
      <c r="AT505" s="119">
        <v>0</v>
      </c>
      <c r="AU505" s="119">
        <v>0</v>
      </c>
      <c r="AV505" s="119">
        <v>0</v>
      </c>
      <c r="AW505" s="119">
        <v>0</v>
      </c>
      <c r="AX505" s="119">
        <v>0</v>
      </c>
      <c r="AY505" s="6">
        <v>29.551451187335093</v>
      </c>
      <c r="AZ505" s="6">
        <v>0</v>
      </c>
      <c r="BA505" s="6">
        <v>0</v>
      </c>
      <c r="BB505" s="6">
        <v>53</v>
      </c>
      <c r="BC505" s="6">
        <v>50</v>
      </c>
      <c r="BD505" s="6">
        <v>6.3211125158027803</v>
      </c>
      <c r="BE505" s="6">
        <v>0</v>
      </c>
      <c r="BF505" s="6">
        <v>0</v>
      </c>
      <c r="BG505" s="6">
        <v>14</v>
      </c>
      <c r="BH505" s="6">
        <v>3.1180400890868598</v>
      </c>
      <c r="BI505" s="6">
        <v>28</v>
      </c>
      <c r="BJ505" s="6">
        <v>9.7560975609756095</v>
      </c>
      <c r="BK505" s="6">
        <v>408</v>
      </c>
    </row>
    <row r="506" spans="1:63" x14ac:dyDescent="0.35">
      <c r="A506" s="27">
        <v>500</v>
      </c>
      <c r="C506" s="17" t="s">
        <v>272</v>
      </c>
      <c r="D506" s="15">
        <v>9</v>
      </c>
      <c r="E506" s="18">
        <v>0</v>
      </c>
      <c r="F506" s="18">
        <v>3</v>
      </c>
      <c r="G506" s="18">
        <v>3</v>
      </c>
      <c r="H506" s="18">
        <v>7</v>
      </c>
      <c r="I506" s="18">
        <v>0</v>
      </c>
      <c r="J506" s="19">
        <v>55.555555555555557</v>
      </c>
      <c r="K506" s="19">
        <v>3</v>
      </c>
      <c r="L506" s="19">
        <v>33.333333333333329</v>
      </c>
      <c r="M506" s="18">
        <v>0</v>
      </c>
      <c r="N506" s="19">
        <v>0</v>
      </c>
      <c r="O506" s="19">
        <v>0</v>
      </c>
      <c r="P506" s="19">
        <v>0</v>
      </c>
      <c r="Q506" s="19">
        <v>35.622317596566525</v>
      </c>
      <c r="R506" s="18">
        <v>0</v>
      </c>
      <c r="S506" s="19">
        <v>0</v>
      </c>
      <c r="T506" s="18">
        <v>0</v>
      </c>
      <c r="U506" s="19">
        <v>0</v>
      </c>
      <c r="V506" s="18">
        <v>0</v>
      </c>
      <c r="W506" s="19">
        <v>0</v>
      </c>
      <c r="X506" s="19">
        <v>0</v>
      </c>
      <c r="Y506" s="19">
        <v>0</v>
      </c>
      <c r="Z506" s="19">
        <v>0</v>
      </c>
      <c r="AA506" s="19">
        <v>0</v>
      </c>
      <c r="AB506" s="18">
        <v>0</v>
      </c>
      <c r="AC506" s="19">
        <v>0</v>
      </c>
      <c r="AD506" s="19">
        <v>0</v>
      </c>
      <c r="AE506" s="19">
        <v>100</v>
      </c>
      <c r="AF506" s="19">
        <v>0</v>
      </c>
      <c r="AG506" s="19">
        <v>100</v>
      </c>
      <c r="AH506" s="19">
        <v>0</v>
      </c>
      <c r="AI506" s="19">
        <v>100</v>
      </c>
      <c r="AJ506" s="3">
        <v>275</v>
      </c>
      <c r="AK506" s="6">
        <v>0</v>
      </c>
      <c r="AL506" s="6">
        <v>5</v>
      </c>
      <c r="AM506" s="6">
        <v>0</v>
      </c>
      <c r="AN506" s="6">
        <v>0</v>
      </c>
      <c r="AO506" s="6">
        <v>0</v>
      </c>
      <c r="AP506" s="6">
        <v>0</v>
      </c>
      <c r="AQ506" s="6">
        <v>3</v>
      </c>
      <c r="AR506" s="6">
        <v>0</v>
      </c>
      <c r="AS506" s="6">
        <v>0</v>
      </c>
      <c r="AT506" s="119">
        <v>0</v>
      </c>
      <c r="AU506" s="119">
        <v>0</v>
      </c>
      <c r="AV506" s="119">
        <v>0</v>
      </c>
      <c r="AW506" s="119">
        <v>0</v>
      </c>
      <c r="AX506" s="119">
        <v>0</v>
      </c>
      <c r="AY506" s="6">
        <v>44.444444444444443</v>
      </c>
      <c r="AZ506" s="6">
        <v>0</v>
      </c>
      <c r="BA506" s="6">
        <v>0</v>
      </c>
      <c r="BB506" s="6">
        <v>0</v>
      </c>
      <c r="BC506" s="6">
        <v>0</v>
      </c>
      <c r="BD506" s="6">
        <v>0</v>
      </c>
      <c r="BE506" s="6">
        <v>0</v>
      </c>
      <c r="BF506" s="6">
        <v>0</v>
      </c>
      <c r="BG506" s="6">
        <v>0</v>
      </c>
      <c r="BH506" s="6">
        <v>0</v>
      </c>
      <c r="BI506" s="6">
        <v>0</v>
      </c>
      <c r="BJ506" s="6">
        <v>0</v>
      </c>
      <c r="BK506" s="6">
        <v>7</v>
      </c>
    </row>
    <row r="507" spans="1:63" x14ac:dyDescent="0.35">
      <c r="A507" s="27">
        <v>501</v>
      </c>
      <c r="C507" s="17" t="s">
        <v>1</v>
      </c>
      <c r="D507" s="15">
        <v>185</v>
      </c>
      <c r="E507" s="18">
        <v>0</v>
      </c>
      <c r="F507" s="18">
        <v>3</v>
      </c>
      <c r="G507" s="18">
        <v>0</v>
      </c>
      <c r="H507" s="18">
        <v>118</v>
      </c>
      <c r="I507" s="18">
        <v>62</v>
      </c>
      <c r="J507" s="19">
        <v>55.135135135135137</v>
      </c>
      <c r="K507" s="19">
        <v>3</v>
      </c>
      <c r="L507" s="19">
        <v>8.1081081081081088</v>
      </c>
      <c r="M507" s="18">
        <v>0</v>
      </c>
      <c r="N507" s="19">
        <v>0</v>
      </c>
      <c r="O507" s="19">
        <v>15</v>
      </c>
      <c r="P507" s="19">
        <v>100</v>
      </c>
      <c r="Q507" s="19">
        <v>17.543859649122805</v>
      </c>
      <c r="R507" s="18">
        <v>0</v>
      </c>
      <c r="S507" s="19">
        <v>0</v>
      </c>
      <c r="T507" s="18">
        <v>0</v>
      </c>
      <c r="U507" s="19">
        <v>0</v>
      </c>
      <c r="V507" s="18">
        <v>0</v>
      </c>
      <c r="W507" s="19">
        <v>0</v>
      </c>
      <c r="X507" s="19">
        <v>0</v>
      </c>
      <c r="Y507" s="19">
        <v>0</v>
      </c>
      <c r="Z507" s="19">
        <v>26.923076923076923</v>
      </c>
      <c r="AA507" s="19">
        <v>73.076923076923066</v>
      </c>
      <c r="AB507" s="18">
        <v>3</v>
      </c>
      <c r="AC507" s="19">
        <v>3.0303030303030303</v>
      </c>
      <c r="AD507" s="19">
        <v>94.642857142857139</v>
      </c>
      <c r="AE507" s="19">
        <v>65.671641791044777</v>
      </c>
      <c r="AF507" s="19">
        <v>42.857142857142854</v>
      </c>
      <c r="AG507" s="19">
        <v>77.477477477477478</v>
      </c>
      <c r="AH507" s="19">
        <v>18.947368421052634</v>
      </c>
      <c r="AI507" s="19">
        <v>47.368421052631575</v>
      </c>
      <c r="AJ507" s="3">
        <v>753.84615384615381</v>
      </c>
      <c r="AK507" s="6">
        <v>0</v>
      </c>
      <c r="AL507" s="6">
        <v>38</v>
      </c>
      <c r="AM507" s="6">
        <v>112</v>
      </c>
      <c r="AN507" s="6">
        <v>5</v>
      </c>
      <c r="AO507" s="6">
        <v>0</v>
      </c>
      <c r="AP507" s="6">
        <v>3</v>
      </c>
      <c r="AQ507" s="6">
        <v>25</v>
      </c>
      <c r="AR507" s="6">
        <v>7</v>
      </c>
      <c r="AS507" s="6">
        <v>3.7837837837837842</v>
      </c>
      <c r="AT507" s="119">
        <v>0</v>
      </c>
      <c r="AU507" s="119">
        <v>0</v>
      </c>
      <c r="AV507" s="119">
        <v>0</v>
      </c>
      <c r="AW507" s="119">
        <v>0</v>
      </c>
      <c r="AX507" s="119">
        <v>0</v>
      </c>
      <c r="AY507" s="6">
        <v>18.994413407821227</v>
      </c>
      <c r="AZ507" s="6">
        <v>0</v>
      </c>
      <c r="BA507" s="6">
        <v>0</v>
      </c>
      <c r="BB507" s="6">
        <v>12</v>
      </c>
      <c r="BC507" s="6">
        <v>0</v>
      </c>
      <c r="BD507" s="6">
        <v>0</v>
      </c>
      <c r="BE507" s="6">
        <v>0</v>
      </c>
      <c r="BF507" s="6">
        <v>0</v>
      </c>
      <c r="BG507" s="6">
        <v>0</v>
      </c>
      <c r="BH507" s="6">
        <v>0</v>
      </c>
      <c r="BI507" s="6">
        <v>0</v>
      </c>
      <c r="BJ507" s="6">
        <v>0</v>
      </c>
      <c r="BK507" s="6">
        <v>118</v>
      </c>
    </row>
    <row r="508" spans="1:63" x14ac:dyDescent="0.35">
      <c r="A508" s="27">
        <v>502</v>
      </c>
      <c r="C508" s="17" t="s">
        <v>7</v>
      </c>
      <c r="D508" s="15">
        <v>2957</v>
      </c>
      <c r="E508" s="18">
        <v>3</v>
      </c>
      <c r="F508" s="18">
        <v>42</v>
      </c>
      <c r="G508" s="18">
        <v>49</v>
      </c>
      <c r="H508" s="18">
        <v>568</v>
      </c>
      <c r="I508" s="18">
        <v>2297</v>
      </c>
      <c r="J508" s="19">
        <v>54.0750760906324</v>
      </c>
      <c r="K508" s="19">
        <v>5</v>
      </c>
      <c r="L508" s="19">
        <v>6.1728395061728394</v>
      </c>
      <c r="M508" s="18">
        <v>0</v>
      </c>
      <c r="N508" s="19">
        <v>0</v>
      </c>
      <c r="O508" s="19">
        <v>182</v>
      </c>
      <c r="P508" s="19">
        <v>80.769230769230774</v>
      </c>
      <c r="Q508" s="19">
        <v>9.79020979020979</v>
      </c>
      <c r="R508" s="18">
        <v>0</v>
      </c>
      <c r="S508" s="19">
        <v>0</v>
      </c>
      <c r="T508" s="18">
        <v>3</v>
      </c>
      <c r="U508" s="19">
        <v>25</v>
      </c>
      <c r="V508" s="18">
        <v>0</v>
      </c>
      <c r="W508" s="19">
        <v>0</v>
      </c>
      <c r="X508" s="19">
        <v>3</v>
      </c>
      <c r="Y508" s="19">
        <v>15.789473684210526</v>
      </c>
      <c r="Z508" s="19">
        <v>32.307692307692307</v>
      </c>
      <c r="AA508" s="19">
        <v>43.07692307692308</v>
      </c>
      <c r="AB508" s="18">
        <v>21</v>
      </c>
      <c r="AC508" s="19">
        <v>5.0602409638554215</v>
      </c>
      <c r="AD508" s="19">
        <v>71.886120996441278</v>
      </c>
      <c r="AE508" s="19">
        <v>60.139860139860133</v>
      </c>
      <c r="AF508" s="19">
        <v>100</v>
      </c>
      <c r="AG508" s="19">
        <v>65.405405405405403</v>
      </c>
      <c r="AH508" s="19">
        <v>31.139240506329113</v>
      </c>
      <c r="AI508" s="19">
        <v>35.189873417721515</v>
      </c>
      <c r="AJ508" s="3">
        <v>252.96610169491527</v>
      </c>
      <c r="AK508" s="6">
        <v>0</v>
      </c>
      <c r="AL508" s="6">
        <v>2789</v>
      </c>
      <c r="AM508" s="6">
        <v>0</v>
      </c>
      <c r="AN508" s="6">
        <v>0</v>
      </c>
      <c r="AO508" s="6">
        <v>0</v>
      </c>
      <c r="AP508" s="6">
        <v>0</v>
      </c>
      <c r="AQ508" s="6">
        <v>111</v>
      </c>
      <c r="AR508" s="6">
        <v>12</v>
      </c>
      <c r="AS508" s="6">
        <v>0.40581670612106863</v>
      </c>
      <c r="AT508" s="119">
        <v>0</v>
      </c>
      <c r="AU508" s="119">
        <v>0</v>
      </c>
      <c r="AV508" s="119">
        <v>0</v>
      </c>
      <c r="AW508" s="119">
        <v>0</v>
      </c>
      <c r="AX508" s="119">
        <v>0</v>
      </c>
      <c r="AY508" s="6">
        <v>9.8175182481751815</v>
      </c>
      <c r="AZ508" s="6">
        <v>4</v>
      </c>
      <c r="BA508" s="6">
        <v>6.0606060606060606</v>
      </c>
      <c r="BB508" s="6">
        <v>378</v>
      </c>
      <c r="BC508" s="6">
        <v>796</v>
      </c>
      <c r="BD508" s="6">
        <v>27.176510754523729</v>
      </c>
      <c r="BE508" s="6">
        <v>0</v>
      </c>
      <c r="BF508" s="6">
        <v>0</v>
      </c>
      <c r="BG508" s="6">
        <v>39</v>
      </c>
      <c r="BH508" s="6">
        <v>6.2801932367149762</v>
      </c>
      <c r="BI508" s="6">
        <v>760</v>
      </c>
      <c r="BJ508" s="6">
        <v>33.480176211453745</v>
      </c>
      <c r="BK508" s="6">
        <v>568</v>
      </c>
    </row>
    <row r="509" spans="1:63" x14ac:dyDescent="0.35">
      <c r="A509" s="27">
        <v>503</v>
      </c>
      <c r="C509" s="17" t="s">
        <v>273</v>
      </c>
      <c r="D509" s="15">
        <v>3770</v>
      </c>
      <c r="E509" s="18">
        <v>73</v>
      </c>
      <c r="F509" s="18">
        <v>311</v>
      </c>
      <c r="G509" s="18">
        <v>202</v>
      </c>
      <c r="H509" s="18">
        <v>2425</v>
      </c>
      <c r="I509" s="18">
        <v>836</v>
      </c>
      <c r="J509" s="19">
        <v>51.936339522546419</v>
      </c>
      <c r="K509" s="19">
        <v>53</v>
      </c>
      <c r="L509" s="19">
        <v>4.5887445887445883</v>
      </c>
      <c r="M509" s="18">
        <v>0</v>
      </c>
      <c r="N509" s="19">
        <v>0</v>
      </c>
      <c r="O509" s="19">
        <v>171</v>
      </c>
      <c r="P509" s="19">
        <v>82.456140350877192</v>
      </c>
      <c r="Q509" s="19">
        <v>37.931034482758619</v>
      </c>
      <c r="R509" s="18">
        <v>0</v>
      </c>
      <c r="S509" s="19">
        <v>0</v>
      </c>
      <c r="T509" s="18">
        <v>5</v>
      </c>
      <c r="U509" s="19">
        <v>6.666666666666667</v>
      </c>
      <c r="V509" s="18">
        <v>0</v>
      </c>
      <c r="W509" s="19">
        <v>0</v>
      </c>
      <c r="X509" s="19">
        <v>5</v>
      </c>
      <c r="Y509" s="19">
        <v>4.4247787610619467</v>
      </c>
      <c r="Z509" s="19">
        <v>16.495806150978567</v>
      </c>
      <c r="AA509" s="19">
        <v>74.836905871388623</v>
      </c>
      <c r="AB509" s="18">
        <v>109</v>
      </c>
      <c r="AC509" s="19">
        <v>5.6156620298815048</v>
      </c>
      <c r="AD509" s="19">
        <v>81.428571428571431</v>
      </c>
      <c r="AE509" s="19">
        <v>65.109034267912762</v>
      </c>
      <c r="AF509" s="19">
        <v>54.040404040404042</v>
      </c>
      <c r="AG509" s="19">
        <v>74.214123006833717</v>
      </c>
      <c r="AH509" s="19">
        <v>15.24390243902439</v>
      </c>
      <c r="AI509" s="19">
        <v>54.434589800443455</v>
      </c>
      <c r="AJ509" s="3">
        <v>748.83720930232562</v>
      </c>
      <c r="AK509" s="6">
        <v>241</v>
      </c>
      <c r="AL509" s="6">
        <v>1501</v>
      </c>
      <c r="AM509" s="6">
        <v>0</v>
      </c>
      <c r="AN509" s="6">
        <v>0</v>
      </c>
      <c r="AO509" s="6">
        <v>0</v>
      </c>
      <c r="AP509" s="6">
        <v>13</v>
      </c>
      <c r="AQ509" s="6">
        <v>1946</v>
      </c>
      <c r="AR509" s="6">
        <v>481</v>
      </c>
      <c r="AS509" s="6">
        <v>12.758620689655173</v>
      </c>
      <c r="AT509" s="119">
        <v>0</v>
      </c>
      <c r="AU509" s="119">
        <v>0</v>
      </c>
      <c r="AV509" s="119">
        <v>0</v>
      </c>
      <c r="AW509" s="119">
        <v>0</v>
      </c>
      <c r="AX509" s="119">
        <v>0</v>
      </c>
      <c r="AY509" s="6">
        <v>16.648793565683643</v>
      </c>
      <c r="AZ509" s="6">
        <v>7</v>
      </c>
      <c r="BA509" s="6">
        <v>0.64635272391505072</v>
      </c>
      <c r="BB509" s="6">
        <v>90</v>
      </c>
      <c r="BC509" s="6">
        <v>516</v>
      </c>
      <c r="BD509" s="6">
        <v>13.712463460005313</v>
      </c>
      <c r="BE509" s="6">
        <v>9</v>
      </c>
      <c r="BF509" s="6">
        <v>4.4334975369458132</v>
      </c>
      <c r="BG509" s="6">
        <v>244</v>
      </c>
      <c r="BH509" s="6">
        <v>9.295238095238096</v>
      </c>
      <c r="BI509" s="6">
        <v>237</v>
      </c>
      <c r="BJ509" s="6">
        <v>28.485576923076923</v>
      </c>
      <c r="BK509" s="6">
        <v>2425</v>
      </c>
    </row>
    <row r="510" spans="1:63" x14ac:dyDescent="0.35">
      <c r="A510" s="27">
        <v>504</v>
      </c>
      <c r="C510" s="17" t="s">
        <v>23</v>
      </c>
      <c r="D510" s="15">
        <v>2417</v>
      </c>
      <c r="E510" s="18">
        <v>32</v>
      </c>
      <c r="F510" s="18">
        <v>167</v>
      </c>
      <c r="G510" s="18">
        <v>169</v>
      </c>
      <c r="H510" s="18">
        <v>1725</v>
      </c>
      <c r="I510" s="18">
        <v>358</v>
      </c>
      <c r="J510" s="19">
        <v>47.745138601572194</v>
      </c>
      <c r="K510" s="19">
        <v>54</v>
      </c>
      <c r="L510" s="19">
        <v>4.2352941176470589</v>
      </c>
      <c r="M510" s="18">
        <v>0</v>
      </c>
      <c r="N510" s="19">
        <v>0</v>
      </c>
      <c r="O510" s="19">
        <v>57</v>
      </c>
      <c r="P510" s="19">
        <v>78.94736842105263</v>
      </c>
      <c r="Q510" s="19">
        <v>13.636363636363635</v>
      </c>
      <c r="R510" s="18">
        <v>0</v>
      </c>
      <c r="S510" s="19">
        <v>0</v>
      </c>
      <c r="T510" s="18">
        <v>7</v>
      </c>
      <c r="U510" s="19">
        <v>9.5890410958904102</v>
      </c>
      <c r="V510" s="18">
        <v>0</v>
      </c>
      <c r="W510" s="19">
        <v>0</v>
      </c>
      <c r="X510" s="19">
        <v>7</v>
      </c>
      <c r="Y510" s="19">
        <v>5.785123966942149</v>
      </c>
      <c r="Z510" s="19">
        <v>11.207645525629887</v>
      </c>
      <c r="AA510" s="19">
        <v>83.666377063423113</v>
      </c>
      <c r="AB510" s="18">
        <v>84</v>
      </c>
      <c r="AC510" s="19">
        <v>5.0847457627118651</v>
      </c>
      <c r="AD510" s="19">
        <v>91.073446327683612</v>
      </c>
      <c r="AE510" s="19">
        <v>78.588807785888079</v>
      </c>
      <c r="AF510" s="19">
        <v>77.46913580246914</v>
      </c>
      <c r="AG510" s="19">
        <v>87.170087976539591</v>
      </c>
      <c r="AH510" s="19">
        <v>12.966601178781925</v>
      </c>
      <c r="AI510" s="19">
        <v>61.886051080550097</v>
      </c>
      <c r="AJ510" s="3">
        <v>1207.8125</v>
      </c>
      <c r="AK510" s="6">
        <v>14</v>
      </c>
      <c r="AL510" s="6">
        <v>415</v>
      </c>
      <c r="AM510" s="6">
        <v>1296</v>
      </c>
      <c r="AN510" s="6">
        <v>140</v>
      </c>
      <c r="AO510" s="6">
        <v>0</v>
      </c>
      <c r="AP510" s="6">
        <v>356</v>
      </c>
      <c r="AQ510" s="6">
        <v>159</v>
      </c>
      <c r="AR510" s="6">
        <v>498</v>
      </c>
      <c r="AS510" s="6">
        <v>20.604054613156805</v>
      </c>
      <c r="AT510" s="119">
        <v>0</v>
      </c>
      <c r="AU510" s="119">
        <v>0</v>
      </c>
      <c r="AV510" s="119">
        <v>0</v>
      </c>
      <c r="AW510" s="119">
        <v>0</v>
      </c>
      <c r="AX510" s="119">
        <v>0</v>
      </c>
      <c r="AY510" s="6">
        <v>40.635593220338983</v>
      </c>
      <c r="AZ510" s="6">
        <v>9</v>
      </c>
      <c r="BA510" s="6">
        <v>0.76077768385460698</v>
      </c>
      <c r="BB510" s="6">
        <v>40</v>
      </c>
      <c r="BC510" s="6">
        <v>51</v>
      </c>
      <c r="BD510" s="6">
        <v>2.12411495210329</v>
      </c>
      <c r="BE510" s="6">
        <v>0</v>
      </c>
      <c r="BF510" s="6">
        <v>0</v>
      </c>
      <c r="BG510" s="6">
        <v>25</v>
      </c>
      <c r="BH510" s="6">
        <v>1.3213530655391121</v>
      </c>
      <c r="BI510" s="6">
        <v>29</v>
      </c>
      <c r="BJ510" s="6">
        <v>8.169014084507042</v>
      </c>
      <c r="BK510" s="6">
        <v>1725</v>
      </c>
    </row>
    <row r="511" spans="1:63" x14ac:dyDescent="0.35">
      <c r="A511" s="27">
        <v>505</v>
      </c>
      <c r="C511" s="17" t="s">
        <v>19</v>
      </c>
      <c r="D511" s="15">
        <v>584</v>
      </c>
      <c r="E511" s="18">
        <v>0</v>
      </c>
      <c r="F511" s="18">
        <v>16</v>
      </c>
      <c r="G511" s="18">
        <v>43</v>
      </c>
      <c r="H511" s="18">
        <v>414</v>
      </c>
      <c r="I511" s="18">
        <v>114</v>
      </c>
      <c r="J511" s="19">
        <v>58.390410958904106</v>
      </c>
      <c r="K511" s="19">
        <v>14</v>
      </c>
      <c r="L511" s="19">
        <v>5.3231939163498092</v>
      </c>
      <c r="M511" s="18">
        <v>0</v>
      </c>
      <c r="N511" s="19">
        <v>0</v>
      </c>
      <c r="O511" s="19">
        <v>28</v>
      </c>
      <c r="P511" s="19">
        <v>85.714285714285708</v>
      </c>
      <c r="Q511" s="19">
        <v>25.423728813559322</v>
      </c>
      <c r="R511" s="18">
        <v>0</v>
      </c>
      <c r="S511" s="19">
        <v>0</v>
      </c>
      <c r="T511" s="18">
        <v>0</v>
      </c>
      <c r="U511" s="19">
        <v>0</v>
      </c>
      <c r="V511" s="18">
        <v>0</v>
      </c>
      <c r="W511" s="19">
        <v>0</v>
      </c>
      <c r="X511" s="19">
        <v>0</v>
      </c>
      <c r="Y511" s="19">
        <v>0</v>
      </c>
      <c r="Z511" s="19">
        <v>6.9387755102040813</v>
      </c>
      <c r="AA511" s="19">
        <v>80.816326530612244</v>
      </c>
      <c r="AB511" s="18">
        <v>25</v>
      </c>
      <c r="AC511" s="19">
        <v>7.02247191011236</v>
      </c>
      <c r="AD511" s="19">
        <v>92.05298013245033</v>
      </c>
      <c r="AE511" s="19">
        <v>67.322834645669289</v>
      </c>
      <c r="AF511" s="19">
        <v>57.142857142857139</v>
      </c>
      <c r="AG511" s="19">
        <v>78.723404255319153</v>
      </c>
      <c r="AH511" s="19">
        <v>12.804878048780488</v>
      </c>
      <c r="AI511" s="19">
        <v>53.963414634146346</v>
      </c>
      <c r="AJ511" s="3">
        <v>782.14285714285711</v>
      </c>
      <c r="AK511" s="6">
        <v>71</v>
      </c>
      <c r="AL511" s="6">
        <v>384</v>
      </c>
      <c r="AM511" s="6">
        <v>6</v>
      </c>
      <c r="AN511" s="6">
        <v>31</v>
      </c>
      <c r="AO511" s="6">
        <v>0</v>
      </c>
      <c r="AP511" s="6">
        <v>4</v>
      </c>
      <c r="AQ511" s="6">
        <v>75</v>
      </c>
      <c r="AR511" s="6">
        <v>59</v>
      </c>
      <c r="AS511" s="6">
        <v>10.102739726027398</v>
      </c>
      <c r="AT511" s="119">
        <v>0</v>
      </c>
      <c r="AU511" s="119">
        <v>0</v>
      </c>
      <c r="AV511" s="119">
        <v>0</v>
      </c>
      <c r="AW511" s="119">
        <v>0</v>
      </c>
      <c r="AX511" s="119">
        <v>0</v>
      </c>
      <c r="AY511" s="6">
        <v>19.78798586572438</v>
      </c>
      <c r="AZ511" s="6">
        <v>0</v>
      </c>
      <c r="BA511" s="6">
        <v>0</v>
      </c>
      <c r="BB511" s="6">
        <v>9</v>
      </c>
      <c r="BC511" s="6">
        <v>51</v>
      </c>
      <c r="BD511" s="6">
        <v>8.7931034482758612</v>
      </c>
      <c r="BE511" s="6">
        <v>0</v>
      </c>
      <c r="BF511" s="6">
        <v>0</v>
      </c>
      <c r="BG511" s="6">
        <v>11</v>
      </c>
      <c r="BH511" s="6">
        <v>2.4553571428571428</v>
      </c>
      <c r="BI511" s="6">
        <v>37</v>
      </c>
      <c r="BJ511" s="6">
        <v>33.035714285714285</v>
      </c>
      <c r="BK511" s="6">
        <v>414</v>
      </c>
    </row>
    <row r="512" spans="1:63" x14ac:dyDescent="0.35">
      <c r="A512" s="27">
        <v>506</v>
      </c>
      <c r="C512" s="17" t="s">
        <v>12</v>
      </c>
      <c r="D512" s="15">
        <v>3023</v>
      </c>
      <c r="E512" s="18">
        <v>40</v>
      </c>
      <c r="F512" s="18">
        <v>257</v>
      </c>
      <c r="G512" s="18">
        <v>295</v>
      </c>
      <c r="H512" s="18">
        <v>2220</v>
      </c>
      <c r="I512" s="18">
        <v>259</v>
      </c>
      <c r="J512" s="19">
        <v>48.726430697982138</v>
      </c>
      <c r="K512" s="19">
        <v>116</v>
      </c>
      <c r="L512" s="19">
        <v>8.0949057920446617</v>
      </c>
      <c r="M512" s="18">
        <v>0</v>
      </c>
      <c r="N512" s="19">
        <v>0</v>
      </c>
      <c r="O512" s="19">
        <v>115</v>
      </c>
      <c r="P512" s="19">
        <v>84.34782608695653</v>
      </c>
      <c r="Q512" s="19">
        <v>10.714285714285714</v>
      </c>
      <c r="R512" s="18">
        <v>3</v>
      </c>
      <c r="S512" s="19">
        <v>2.1897810218978102</v>
      </c>
      <c r="T512" s="18">
        <v>15</v>
      </c>
      <c r="U512" s="19">
        <v>21.12676056338028</v>
      </c>
      <c r="V512" s="18">
        <v>0</v>
      </c>
      <c r="W512" s="19">
        <v>0</v>
      </c>
      <c r="X512" s="18">
        <v>15</v>
      </c>
      <c r="Y512" s="19">
        <v>11.450381679389313</v>
      </c>
      <c r="Z512" s="19">
        <v>18.154538634658664</v>
      </c>
      <c r="AA512" s="19">
        <v>67.966991747936987</v>
      </c>
      <c r="AB512" s="18">
        <v>167</v>
      </c>
      <c r="AC512" s="19">
        <v>8.9257081774452178</v>
      </c>
      <c r="AD512" s="19">
        <v>77.285067873303177</v>
      </c>
      <c r="AE512" s="19">
        <v>67.337602927721861</v>
      </c>
      <c r="AF512" s="19">
        <v>64.248704663212436</v>
      </c>
      <c r="AG512" s="19">
        <v>74.748040313549836</v>
      </c>
      <c r="AH512" s="19">
        <v>22.269417475728158</v>
      </c>
      <c r="AI512" s="19">
        <v>52.730582524271838</v>
      </c>
      <c r="AJ512" s="3">
        <v>762.19262295081967</v>
      </c>
      <c r="AK512" s="6">
        <v>0</v>
      </c>
      <c r="AL512" s="6">
        <v>233</v>
      </c>
      <c r="AM512" s="6">
        <v>0</v>
      </c>
      <c r="AN512" s="6">
        <v>925</v>
      </c>
      <c r="AO512" s="6">
        <v>0</v>
      </c>
      <c r="AP512" s="6">
        <v>319</v>
      </c>
      <c r="AQ512" s="6">
        <v>1287</v>
      </c>
      <c r="AR512" s="6">
        <v>572</v>
      </c>
      <c r="AS512" s="6">
        <v>18.921601058551108</v>
      </c>
      <c r="AT512" s="119">
        <v>0</v>
      </c>
      <c r="AU512" s="119">
        <v>0</v>
      </c>
      <c r="AV512" s="119">
        <v>0</v>
      </c>
      <c r="AW512" s="119">
        <v>0</v>
      </c>
      <c r="AX512" s="119">
        <v>0</v>
      </c>
      <c r="AY512" s="6">
        <v>57.331081081081081</v>
      </c>
      <c r="AZ512" s="6">
        <v>20</v>
      </c>
      <c r="BA512" s="6">
        <v>1.4705882352941175</v>
      </c>
      <c r="BB512" s="6">
        <v>35</v>
      </c>
      <c r="BC512" s="6">
        <v>408</v>
      </c>
      <c r="BD512" s="6">
        <v>13.559322033898304</v>
      </c>
      <c r="BE512" s="6">
        <v>7</v>
      </c>
      <c r="BF512" s="6">
        <v>2.3809523809523809</v>
      </c>
      <c r="BG512" s="6">
        <v>296</v>
      </c>
      <c r="BH512" s="6">
        <v>11.825809029165002</v>
      </c>
      <c r="BI512" s="6">
        <v>84</v>
      </c>
      <c r="BJ512" s="6">
        <v>32.684824902723733</v>
      </c>
      <c r="BK512" s="6">
        <v>2220</v>
      </c>
    </row>
    <row r="513" spans="1:63" x14ac:dyDescent="0.35">
      <c r="A513" s="27">
        <v>507</v>
      </c>
      <c r="C513" s="17" t="s">
        <v>13</v>
      </c>
      <c r="D513" s="15">
        <v>149</v>
      </c>
      <c r="E513" s="18">
        <v>0</v>
      </c>
      <c r="F513" s="18">
        <v>8</v>
      </c>
      <c r="G513" s="18">
        <v>10</v>
      </c>
      <c r="H513" s="18">
        <v>110</v>
      </c>
      <c r="I513" s="18">
        <v>23</v>
      </c>
      <c r="J513" s="19">
        <v>47.651006711409394</v>
      </c>
      <c r="K513" s="19">
        <v>3</v>
      </c>
      <c r="L513" s="19">
        <v>4.838709677419355</v>
      </c>
      <c r="M513" s="18">
        <v>0</v>
      </c>
      <c r="N513" s="19">
        <v>0</v>
      </c>
      <c r="O513" s="19">
        <v>5</v>
      </c>
      <c r="P513" s="19">
        <v>100</v>
      </c>
      <c r="Q513" s="19">
        <v>12.903225806451612</v>
      </c>
      <c r="R513" s="18">
        <v>0</v>
      </c>
      <c r="S513" s="19">
        <v>0</v>
      </c>
      <c r="T513" s="18">
        <v>0</v>
      </c>
      <c r="U513" s="19">
        <v>0</v>
      </c>
      <c r="V513" s="18">
        <v>0</v>
      </c>
      <c r="W513" s="19">
        <v>0</v>
      </c>
      <c r="X513" s="19">
        <v>0</v>
      </c>
      <c r="Y513" s="19">
        <v>0</v>
      </c>
      <c r="Z513" s="19">
        <v>17.543859649122805</v>
      </c>
      <c r="AA513" s="19">
        <v>73.68421052631578</v>
      </c>
      <c r="AB513" s="18">
        <v>3</v>
      </c>
      <c r="AC513" s="19">
        <v>3.3707865168539324</v>
      </c>
      <c r="AD513" s="19">
        <v>100</v>
      </c>
      <c r="AE513" s="19">
        <v>70.588235294117652</v>
      </c>
      <c r="AF513" s="19">
        <v>100</v>
      </c>
      <c r="AG513" s="19">
        <v>75.728155339805824</v>
      </c>
      <c r="AH513" s="19">
        <v>0</v>
      </c>
      <c r="AI513" s="19">
        <v>73.75</v>
      </c>
      <c r="AJ513" s="3">
        <v>1593.75</v>
      </c>
      <c r="AK513" s="6">
        <v>0</v>
      </c>
      <c r="AL513" s="6">
        <v>24</v>
      </c>
      <c r="AM513" s="6">
        <v>0</v>
      </c>
      <c r="AN513" s="6">
        <v>97</v>
      </c>
      <c r="AO513" s="6">
        <v>0</v>
      </c>
      <c r="AP513" s="6">
        <v>0</v>
      </c>
      <c r="AQ513" s="6">
        <v>25</v>
      </c>
      <c r="AR513" s="6">
        <v>11</v>
      </c>
      <c r="AS513" s="6">
        <v>7.3825503355704702</v>
      </c>
      <c r="AT513" s="119">
        <v>0</v>
      </c>
      <c r="AU513" s="119">
        <v>0</v>
      </c>
      <c r="AV513" s="119">
        <v>0</v>
      </c>
      <c r="AW513" s="119">
        <v>0</v>
      </c>
      <c r="AX513" s="119">
        <v>0</v>
      </c>
      <c r="AY513" s="6">
        <v>48.591549295774648</v>
      </c>
      <c r="AZ513" s="6">
        <v>0</v>
      </c>
      <c r="BA513" s="6">
        <v>0</v>
      </c>
      <c r="BB513" s="6">
        <v>4</v>
      </c>
      <c r="BC513" s="6">
        <v>7</v>
      </c>
      <c r="BD513" s="6">
        <v>4.6979865771812079</v>
      </c>
      <c r="BE513" s="6">
        <v>0</v>
      </c>
      <c r="BF513" s="6">
        <v>0</v>
      </c>
      <c r="BG513" s="6">
        <v>3</v>
      </c>
      <c r="BH513" s="6">
        <v>2.5423728813559325</v>
      </c>
      <c r="BI513" s="6">
        <v>3</v>
      </c>
      <c r="BJ513" s="6">
        <v>13.636363636363635</v>
      </c>
      <c r="BK513" s="6">
        <v>110</v>
      </c>
    </row>
    <row r="514" spans="1:63" x14ac:dyDescent="0.35">
      <c r="A514" s="27">
        <v>508</v>
      </c>
      <c r="C514" s="17" t="s">
        <v>4</v>
      </c>
      <c r="D514" s="15">
        <v>2848</v>
      </c>
      <c r="E514" s="18">
        <v>7</v>
      </c>
      <c r="F514" s="18">
        <v>20</v>
      </c>
      <c r="G514" s="18">
        <v>18</v>
      </c>
      <c r="H514" s="18">
        <v>421</v>
      </c>
      <c r="I514" s="18">
        <v>2392</v>
      </c>
      <c r="J514" s="19">
        <v>51.72050561797753</v>
      </c>
      <c r="K514" s="19">
        <v>4</v>
      </c>
      <c r="L514" s="19">
        <v>4.2553191489361701</v>
      </c>
      <c r="M514" s="18">
        <v>0</v>
      </c>
      <c r="N514" s="19">
        <v>0</v>
      </c>
      <c r="O514" s="19">
        <v>144</v>
      </c>
      <c r="P514" s="19">
        <v>72.916666666666657</v>
      </c>
      <c r="Q514" s="19">
        <v>7.1428571428571423</v>
      </c>
      <c r="R514" s="18">
        <v>0</v>
      </c>
      <c r="S514" s="19">
        <v>0</v>
      </c>
      <c r="T514" s="18">
        <v>0</v>
      </c>
      <c r="U514" s="19">
        <v>0</v>
      </c>
      <c r="V514" s="18">
        <v>0</v>
      </c>
      <c r="W514" s="19">
        <v>0</v>
      </c>
      <c r="X514" s="19">
        <v>0</v>
      </c>
      <c r="Y514" s="19">
        <v>0</v>
      </c>
      <c r="Z514" s="19">
        <v>26.582278481012654</v>
      </c>
      <c r="AA514" s="19">
        <v>43.037974683544306</v>
      </c>
      <c r="AB514" s="18">
        <v>13</v>
      </c>
      <c r="AC514" s="19">
        <v>3.8805970149253728</v>
      </c>
      <c r="AD514" s="19">
        <v>82.882882882882882</v>
      </c>
      <c r="AE514" s="19">
        <v>66.497461928934015</v>
      </c>
      <c r="AF514" s="19">
        <v>80</v>
      </c>
      <c r="AG514" s="19">
        <v>75.757575757575751</v>
      </c>
      <c r="AH514" s="19">
        <v>27.687296416938111</v>
      </c>
      <c r="AI514" s="19">
        <v>34.853420195439739</v>
      </c>
      <c r="AJ514" s="3">
        <v>355.8</v>
      </c>
      <c r="AK514" s="6">
        <v>14</v>
      </c>
      <c r="AL514" s="6">
        <v>2651</v>
      </c>
      <c r="AM514" s="6">
        <v>0</v>
      </c>
      <c r="AN514" s="6">
        <v>3</v>
      </c>
      <c r="AO514" s="6">
        <v>0</v>
      </c>
      <c r="AP514" s="6">
        <v>0</v>
      </c>
      <c r="AQ514" s="6">
        <v>152</v>
      </c>
      <c r="AR514" s="6">
        <v>29</v>
      </c>
      <c r="AS514" s="6">
        <v>1.0182584269662922</v>
      </c>
      <c r="AT514" s="119">
        <v>0</v>
      </c>
      <c r="AU514" s="119">
        <v>0</v>
      </c>
      <c r="AV514" s="119">
        <v>0</v>
      </c>
      <c r="AW514" s="119">
        <v>0</v>
      </c>
      <c r="AX514" s="119">
        <v>0</v>
      </c>
      <c r="AY514" s="6">
        <v>6.4345193035579102</v>
      </c>
      <c r="AZ514" s="6">
        <v>0</v>
      </c>
      <c r="BA514" s="6">
        <v>0</v>
      </c>
      <c r="BB514" s="6">
        <v>488</v>
      </c>
      <c r="BC514" s="6">
        <v>377</v>
      </c>
      <c r="BD514" s="6">
        <v>13.378282469836764</v>
      </c>
      <c r="BE514" s="6">
        <v>0</v>
      </c>
      <c r="BF514" s="6">
        <v>0</v>
      </c>
      <c r="BG514" s="6">
        <v>18</v>
      </c>
      <c r="BH514" s="6">
        <v>4.0909090909090908</v>
      </c>
      <c r="BI514" s="6">
        <v>356</v>
      </c>
      <c r="BJ514" s="6">
        <v>15.084745762711865</v>
      </c>
      <c r="BK514" s="6">
        <v>421</v>
      </c>
    </row>
    <row r="515" spans="1:63" x14ac:dyDescent="0.35">
      <c r="A515" s="27">
        <v>509</v>
      </c>
      <c r="C515" s="17" t="s">
        <v>274</v>
      </c>
      <c r="D515" s="15">
        <v>880</v>
      </c>
      <c r="E515" s="18">
        <v>4</v>
      </c>
      <c r="F515" s="18">
        <v>61</v>
      </c>
      <c r="G515" s="18">
        <v>101</v>
      </c>
      <c r="H515" s="18">
        <v>653</v>
      </c>
      <c r="I515" s="18">
        <v>63</v>
      </c>
      <c r="J515" s="19">
        <v>53.977272727272727</v>
      </c>
      <c r="K515" s="19">
        <v>19</v>
      </c>
      <c r="L515" s="19">
        <v>4.7858942065491181</v>
      </c>
      <c r="M515" s="18">
        <v>0</v>
      </c>
      <c r="N515" s="19">
        <v>0</v>
      </c>
      <c r="O515" s="19">
        <v>30</v>
      </c>
      <c r="P515" s="19">
        <v>90</v>
      </c>
      <c r="Q515" s="19">
        <v>18.918918918918919</v>
      </c>
      <c r="R515" s="18">
        <v>0</v>
      </c>
      <c r="S515" s="19">
        <v>0</v>
      </c>
      <c r="T515" s="18">
        <v>3</v>
      </c>
      <c r="U515" s="19">
        <v>10.714285714285714</v>
      </c>
      <c r="V515" s="18">
        <v>0</v>
      </c>
      <c r="W515" s="19">
        <v>0</v>
      </c>
      <c r="X515" s="19">
        <v>3</v>
      </c>
      <c r="Y515" s="19">
        <v>4.5454545454545459</v>
      </c>
      <c r="Z515" s="19">
        <v>28.034682080924856</v>
      </c>
      <c r="AA515" s="19">
        <v>58.959537572254341</v>
      </c>
      <c r="AB515" s="18">
        <v>26</v>
      </c>
      <c r="AC515" s="19">
        <v>4.7619047619047619</v>
      </c>
      <c r="AD515" s="19">
        <v>83.959044368600672</v>
      </c>
      <c r="AE515" s="19">
        <v>61.983471074380169</v>
      </c>
      <c r="AF515" s="19">
        <v>66.666666666666657</v>
      </c>
      <c r="AG515" s="19">
        <v>74.143835616438352</v>
      </c>
      <c r="AH515" s="19">
        <v>27.111984282907663</v>
      </c>
      <c r="AI515" s="19">
        <v>38.70333988212181</v>
      </c>
      <c r="AJ515" s="3">
        <v>648.17073170731703</v>
      </c>
      <c r="AK515" s="6">
        <v>36</v>
      </c>
      <c r="AL515" s="6">
        <v>516</v>
      </c>
      <c r="AM515" s="6">
        <v>0</v>
      </c>
      <c r="AN515" s="6">
        <v>0</v>
      </c>
      <c r="AO515" s="6">
        <v>0</v>
      </c>
      <c r="AP515" s="6">
        <v>0</v>
      </c>
      <c r="AQ515" s="6">
        <v>318</v>
      </c>
      <c r="AR515" s="6">
        <v>85</v>
      </c>
      <c r="AS515" s="6">
        <v>9.6590909090909083</v>
      </c>
      <c r="AT515" s="119">
        <v>0</v>
      </c>
      <c r="AU515" s="119">
        <v>0</v>
      </c>
      <c r="AV515" s="119">
        <v>0</v>
      </c>
      <c r="AW515" s="119">
        <v>0</v>
      </c>
      <c r="AX515" s="119">
        <v>0</v>
      </c>
      <c r="AY515" s="6">
        <v>46.00456621004566</v>
      </c>
      <c r="AZ515" s="6">
        <v>4</v>
      </c>
      <c r="BA515" s="6">
        <v>1.1560693641618496</v>
      </c>
      <c r="BB515" s="6">
        <v>4</v>
      </c>
      <c r="BC515" s="6">
        <v>179</v>
      </c>
      <c r="BD515" s="6">
        <v>20.317820658342793</v>
      </c>
      <c r="BE515" s="6">
        <v>0</v>
      </c>
      <c r="BF515" s="6">
        <v>0</v>
      </c>
      <c r="BG515" s="6">
        <v>137</v>
      </c>
      <c r="BH515" s="6">
        <v>18.266666666666666</v>
      </c>
      <c r="BI515" s="6">
        <v>39</v>
      </c>
      <c r="BJ515" s="6">
        <v>57.352941176470587</v>
      </c>
      <c r="BK515" s="6">
        <v>653</v>
      </c>
    </row>
    <row r="516" spans="1:63" x14ac:dyDescent="0.35">
      <c r="A516" s="27">
        <v>510</v>
      </c>
      <c r="C516" s="17" t="s">
        <v>15</v>
      </c>
      <c r="D516" s="15">
        <v>452</v>
      </c>
      <c r="E516" s="18">
        <v>0</v>
      </c>
      <c r="F516" s="18">
        <v>4</v>
      </c>
      <c r="G516" s="18">
        <v>9</v>
      </c>
      <c r="H516" s="18">
        <v>255</v>
      </c>
      <c r="I516" s="18">
        <v>182</v>
      </c>
      <c r="J516" s="19">
        <v>52.43362831858407</v>
      </c>
      <c r="K516" s="19">
        <v>0</v>
      </c>
      <c r="L516" s="19">
        <v>0</v>
      </c>
      <c r="M516" s="18">
        <v>0</v>
      </c>
      <c r="N516" s="19">
        <v>0</v>
      </c>
      <c r="O516" s="19">
        <v>38</v>
      </c>
      <c r="P516" s="19">
        <v>86.842105263157904</v>
      </c>
      <c r="Q516" s="19">
        <v>5.5555555555555554</v>
      </c>
      <c r="R516" s="18">
        <v>0</v>
      </c>
      <c r="S516" s="19">
        <v>0</v>
      </c>
      <c r="T516" s="18">
        <v>0</v>
      </c>
      <c r="U516" s="19">
        <v>0</v>
      </c>
      <c r="V516" s="18">
        <v>0</v>
      </c>
      <c r="W516" s="19">
        <v>0</v>
      </c>
      <c r="X516" s="19">
        <v>0</v>
      </c>
      <c r="Y516" s="19">
        <v>0</v>
      </c>
      <c r="Z516" s="19">
        <v>16.279069767441861</v>
      </c>
      <c r="AA516" s="19">
        <v>37.209302325581397</v>
      </c>
      <c r="AB516" s="18">
        <v>6</v>
      </c>
      <c r="AC516" s="19">
        <v>3.6585365853658534</v>
      </c>
      <c r="AD516" s="19">
        <v>79.43925233644859</v>
      </c>
      <c r="AE516" s="19">
        <v>51.048951048951054</v>
      </c>
      <c r="AF516" s="19">
        <v>100</v>
      </c>
      <c r="AG516" s="19">
        <v>61.440677966101696</v>
      </c>
      <c r="AH516" s="19">
        <v>18.633540372670808</v>
      </c>
      <c r="AI516" s="19">
        <v>50.931677018633536</v>
      </c>
      <c r="AJ516" s="3">
        <v>421.42857142857144</v>
      </c>
      <c r="AK516" s="6">
        <v>0</v>
      </c>
      <c r="AL516" s="6">
        <v>332</v>
      </c>
      <c r="AM516" s="6">
        <v>0</v>
      </c>
      <c r="AN516" s="6">
        <v>80</v>
      </c>
      <c r="AO516" s="6">
        <v>0</v>
      </c>
      <c r="AP516" s="6">
        <v>13</v>
      </c>
      <c r="AQ516" s="6">
        <v>13</v>
      </c>
      <c r="AR516" s="6">
        <v>14</v>
      </c>
      <c r="AS516" s="6">
        <v>3.0973451327433628</v>
      </c>
      <c r="AT516" s="119">
        <v>0</v>
      </c>
      <c r="AU516" s="119">
        <v>0</v>
      </c>
      <c r="AV516" s="119">
        <v>0</v>
      </c>
      <c r="AW516" s="119">
        <v>0</v>
      </c>
      <c r="AX516" s="119">
        <v>0</v>
      </c>
      <c r="AY516" s="6">
        <v>19.545454545454547</v>
      </c>
      <c r="AZ516" s="6">
        <v>0</v>
      </c>
      <c r="BA516" s="6">
        <v>0</v>
      </c>
      <c r="BB516" s="6">
        <v>18</v>
      </c>
      <c r="BC516" s="6">
        <v>25</v>
      </c>
      <c r="BD516" s="6">
        <v>5.5066079295154182</v>
      </c>
      <c r="BE516" s="6">
        <v>0</v>
      </c>
      <c r="BF516" s="6">
        <v>0</v>
      </c>
      <c r="BG516" s="6">
        <v>9</v>
      </c>
      <c r="BH516" s="6">
        <v>3.3210332103321036</v>
      </c>
      <c r="BI516" s="6">
        <v>18</v>
      </c>
      <c r="BJ516" s="6">
        <v>9.67741935483871</v>
      </c>
      <c r="BK516" s="6">
        <v>255</v>
      </c>
    </row>
    <row r="517" spans="1:63" x14ac:dyDescent="0.35">
      <c r="A517" s="27">
        <v>511</v>
      </c>
      <c r="C517" s="17" t="s">
        <v>134</v>
      </c>
      <c r="D517" s="15">
        <v>4719</v>
      </c>
      <c r="E517" s="18">
        <v>33</v>
      </c>
      <c r="F517" s="18">
        <v>218</v>
      </c>
      <c r="G517" s="18">
        <v>495</v>
      </c>
      <c r="H517" s="18">
        <v>2942</v>
      </c>
      <c r="I517" s="18">
        <v>1061</v>
      </c>
      <c r="J517" s="19">
        <v>54.015681288408558</v>
      </c>
      <c r="K517" s="19">
        <v>62</v>
      </c>
      <c r="L517" s="19">
        <v>3.666469544648137</v>
      </c>
      <c r="M517" s="18">
        <v>0</v>
      </c>
      <c r="N517" s="19">
        <v>0</v>
      </c>
      <c r="O517" s="19">
        <v>163</v>
      </c>
      <c r="P517" s="19">
        <v>88.957055214723923</v>
      </c>
      <c r="Q517" s="19">
        <v>24.137931034482758</v>
      </c>
      <c r="R517" s="18">
        <v>11</v>
      </c>
      <c r="S517" s="19">
        <v>3.9007092198581561</v>
      </c>
      <c r="T517" s="18">
        <v>0</v>
      </c>
      <c r="U517" s="19">
        <v>0</v>
      </c>
      <c r="V517" s="18">
        <v>0</v>
      </c>
      <c r="W517" s="19">
        <v>0</v>
      </c>
      <c r="X517" s="19">
        <v>0</v>
      </c>
      <c r="Y517" s="19">
        <v>0</v>
      </c>
      <c r="Z517" s="19">
        <v>21.052631578947366</v>
      </c>
      <c r="AA517" s="19">
        <v>47.368421052631575</v>
      </c>
      <c r="AB517" s="18">
        <v>3</v>
      </c>
      <c r="AC517" s="19">
        <v>3.9473684210526314</v>
      </c>
      <c r="AD517" s="19">
        <v>78</v>
      </c>
      <c r="AE517" s="19">
        <v>60</v>
      </c>
      <c r="AF517" s="19">
        <v>0</v>
      </c>
      <c r="AG517" s="19">
        <v>67.924528301886795</v>
      </c>
      <c r="AH517" s="19">
        <v>28.35820895522388</v>
      </c>
      <c r="AI517" s="19">
        <v>41.791044776119399</v>
      </c>
      <c r="AJ517" s="3">
        <v>785.12931034482756</v>
      </c>
      <c r="AK517" s="6">
        <v>1358</v>
      </c>
      <c r="AL517" s="6">
        <v>1822</v>
      </c>
      <c r="AM517" s="6">
        <v>75</v>
      </c>
      <c r="AN517" s="6">
        <v>54</v>
      </c>
      <c r="AO517" s="6">
        <v>0</v>
      </c>
      <c r="AP517" s="6">
        <v>113</v>
      </c>
      <c r="AQ517" s="6">
        <v>1149</v>
      </c>
      <c r="AR517" s="6">
        <v>552</v>
      </c>
      <c r="AS517" s="6">
        <v>11.697393515575333</v>
      </c>
      <c r="AT517" s="119">
        <v>0</v>
      </c>
      <c r="AU517" s="119">
        <v>0</v>
      </c>
      <c r="AV517" s="119">
        <v>0</v>
      </c>
      <c r="AW517" s="119">
        <v>0</v>
      </c>
      <c r="AX517" s="119">
        <v>0</v>
      </c>
      <c r="AY517" s="6">
        <v>6.7729083665338639</v>
      </c>
      <c r="AZ517" s="6">
        <v>9</v>
      </c>
      <c r="BA517" s="6">
        <v>0.59721300597213012</v>
      </c>
      <c r="BB517" s="6">
        <v>127</v>
      </c>
      <c r="BC517" s="6">
        <v>286</v>
      </c>
      <c r="BD517" s="6">
        <v>6.0773480662983426</v>
      </c>
      <c r="BE517" s="6">
        <v>14</v>
      </c>
      <c r="BF517" s="6">
        <v>2.8455284552845526</v>
      </c>
      <c r="BG517" s="6">
        <v>191</v>
      </c>
      <c r="BH517" s="6">
        <v>5.5799006719252118</v>
      </c>
      <c r="BI517" s="6">
        <v>85</v>
      </c>
      <c r="BJ517" s="6">
        <v>8.0568720379146921</v>
      </c>
      <c r="BK517" s="6">
        <v>2942</v>
      </c>
    </row>
    <row r="518" spans="1:63" x14ac:dyDescent="0.35">
      <c r="A518" s="27">
        <v>512</v>
      </c>
      <c r="C518" s="17" t="s">
        <v>20</v>
      </c>
      <c r="D518" s="15">
        <v>92</v>
      </c>
      <c r="E518" s="18">
        <v>0</v>
      </c>
      <c r="F518" s="18">
        <v>0</v>
      </c>
      <c r="G518" s="18">
        <v>0</v>
      </c>
      <c r="H518" s="18">
        <v>63</v>
      </c>
      <c r="I518" s="18">
        <v>28</v>
      </c>
      <c r="J518" s="19">
        <v>54.347826086956516</v>
      </c>
      <c r="K518" s="19">
        <v>0</v>
      </c>
      <c r="L518" s="19">
        <v>0</v>
      </c>
      <c r="M518" s="18">
        <v>0</v>
      </c>
      <c r="N518" s="19">
        <v>0</v>
      </c>
      <c r="O518" s="19">
        <v>4</v>
      </c>
      <c r="P518" s="19">
        <v>100</v>
      </c>
      <c r="Q518" s="19">
        <v>20</v>
      </c>
      <c r="R518" s="18">
        <v>0</v>
      </c>
      <c r="S518" s="19">
        <v>0</v>
      </c>
      <c r="T518" s="18">
        <v>12</v>
      </c>
      <c r="U518" s="19">
        <v>8.1081081081081088</v>
      </c>
      <c r="V518" s="18">
        <v>8</v>
      </c>
      <c r="W518" s="19">
        <v>6.0150375939849621</v>
      </c>
      <c r="X518" s="19">
        <v>20</v>
      </c>
      <c r="Y518" s="19">
        <v>7.2463768115942031</v>
      </c>
      <c r="Z518" s="19">
        <v>15.582655826558264</v>
      </c>
      <c r="AA518" s="19">
        <v>72.764227642276424</v>
      </c>
      <c r="AB518" s="18">
        <v>151</v>
      </c>
      <c r="AC518" s="19">
        <v>5.7567670606176131</v>
      </c>
      <c r="AD518" s="19">
        <v>82.072617246596067</v>
      </c>
      <c r="AE518" s="19">
        <v>71.009975062344139</v>
      </c>
      <c r="AF518" s="19">
        <v>67.484662576687114</v>
      </c>
      <c r="AG518" s="19">
        <v>77.256740914419694</v>
      </c>
      <c r="AH518" s="19">
        <v>12.049689440993788</v>
      </c>
      <c r="AI518" s="19">
        <v>56.894409937888199</v>
      </c>
      <c r="AJ518" s="3">
        <v>933.33333333333326</v>
      </c>
      <c r="AK518" s="6">
        <v>0</v>
      </c>
      <c r="AL518" s="6">
        <v>68</v>
      </c>
      <c r="AM518" s="6">
        <v>0</v>
      </c>
      <c r="AN518" s="6">
        <v>0</v>
      </c>
      <c r="AO518" s="6">
        <v>0</v>
      </c>
      <c r="AP518" s="6">
        <v>0</v>
      </c>
      <c r="AQ518" s="6">
        <v>15</v>
      </c>
      <c r="AR518" s="6">
        <v>0</v>
      </c>
      <c r="AS518" s="6">
        <v>0</v>
      </c>
      <c r="AT518" s="119">
        <v>0</v>
      </c>
      <c r="AU518" s="119">
        <v>0</v>
      </c>
      <c r="AV518" s="119">
        <v>0</v>
      </c>
      <c r="AW518" s="119">
        <v>0</v>
      </c>
      <c r="AX518" s="119">
        <v>0</v>
      </c>
      <c r="AY518" s="6">
        <v>19.53777016905628</v>
      </c>
      <c r="AZ518" s="6">
        <v>0</v>
      </c>
      <c r="BA518" s="6">
        <v>0</v>
      </c>
      <c r="BB518" s="6">
        <v>5</v>
      </c>
      <c r="BC518" s="6">
        <v>0</v>
      </c>
      <c r="BD518" s="6">
        <v>0</v>
      </c>
      <c r="BE518" s="6">
        <v>0</v>
      </c>
      <c r="BF518" s="6">
        <v>0</v>
      </c>
      <c r="BG518" s="6">
        <v>0</v>
      </c>
      <c r="BH518" s="6">
        <v>0</v>
      </c>
      <c r="BI518" s="6">
        <v>0</v>
      </c>
      <c r="BJ518" s="6">
        <v>0</v>
      </c>
      <c r="BK518" s="6">
        <v>63</v>
      </c>
    </row>
    <row r="519" spans="1:63" x14ac:dyDescent="0.35">
      <c r="A519" s="27">
        <v>513</v>
      </c>
      <c r="C519" s="17" t="s">
        <v>29</v>
      </c>
      <c r="D519" s="15">
        <v>265</v>
      </c>
      <c r="E519" s="18">
        <v>0</v>
      </c>
      <c r="F519" s="18">
        <v>0</v>
      </c>
      <c r="G519" s="18">
        <v>0</v>
      </c>
      <c r="H519" s="18">
        <v>105</v>
      </c>
      <c r="I519" s="18">
        <v>157</v>
      </c>
      <c r="J519" s="19">
        <v>54.716981132075468</v>
      </c>
      <c r="K519" s="19">
        <v>0</v>
      </c>
      <c r="L519" s="19">
        <v>0</v>
      </c>
      <c r="M519" s="18">
        <v>0</v>
      </c>
      <c r="N519" s="19">
        <v>0</v>
      </c>
      <c r="O519" s="19">
        <v>18</v>
      </c>
      <c r="P519" s="19">
        <v>66.666666666666657</v>
      </c>
      <c r="Q519" s="19">
        <v>30.268056589724495</v>
      </c>
      <c r="R519" s="18">
        <v>0</v>
      </c>
      <c r="S519" s="19">
        <v>0</v>
      </c>
      <c r="T519" s="18">
        <v>0</v>
      </c>
      <c r="U519" s="19">
        <v>0</v>
      </c>
      <c r="V519" s="18">
        <v>0</v>
      </c>
      <c r="W519" s="19">
        <v>0</v>
      </c>
      <c r="X519" s="18">
        <v>0</v>
      </c>
      <c r="Y519" s="19">
        <v>0</v>
      </c>
      <c r="Z519" s="19">
        <v>11.111111111111111</v>
      </c>
      <c r="AA519" s="19">
        <v>77.777777777777786</v>
      </c>
      <c r="AB519" s="18">
        <v>0</v>
      </c>
      <c r="AC519" s="19">
        <v>0</v>
      </c>
      <c r="AD519" s="19">
        <v>67.857142857142861</v>
      </c>
      <c r="AE519" s="19">
        <v>86.111111111111114</v>
      </c>
      <c r="AF519" s="19">
        <v>0</v>
      </c>
      <c r="AG519" s="19">
        <v>80.952380952380949</v>
      </c>
      <c r="AH519" s="19">
        <v>16</v>
      </c>
      <c r="AI519" s="19">
        <v>68</v>
      </c>
      <c r="AJ519" s="3">
        <v>518.75</v>
      </c>
      <c r="AK519" s="6">
        <v>0</v>
      </c>
      <c r="AL519" s="6">
        <v>188</v>
      </c>
      <c r="AM519" s="6">
        <v>0</v>
      </c>
      <c r="AN519" s="6">
        <v>60</v>
      </c>
      <c r="AO519" s="6">
        <v>0</v>
      </c>
      <c r="AP519" s="6">
        <v>0</v>
      </c>
      <c r="AQ519" s="6">
        <v>15</v>
      </c>
      <c r="AR519" s="6">
        <v>0</v>
      </c>
      <c r="AS519" s="6">
        <v>0</v>
      </c>
      <c r="AT519" s="119">
        <v>0</v>
      </c>
      <c r="AU519" s="119">
        <v>0</v>
      </c>
      <c r="AV519" s="119">
        <v>0</v>
      </c>
      <c r="AW519" s="119">
        <v>0</v>
      </c>
      <c r="AX519" s="119">
        <v>0</v>
      </c>
      <c r="AY519" s="6">
        <v>22.988505747126435</v>
      </c>
      <c r="AZ519" s="6">
        <v>0</v>
      </c>
      <c r="BA519" s="6">
        <v>0</v>
      </c>
      <c r="BB519" s="6">
        <v>28</v>
      </c>
      <c r="BC519" s="6">
        <v>32</v>
      </c>
      <c r="BD519" s="6">
        <v>12.307692307692308</v>
      </c>
      <c r="BE519" s="6">
        <v>0</v>
      </c>
      <c r="BF519" s="6">
        <v>0</v>
      </c>
      <c r="BG519" s="6">
        <v>5</v>
      </c>
      <c r="BH519" s="6">
        <v>4.4247787610619467</v>
      </c>
      <c r="BI519" s="6">
        <v>31</v>
      </c>
      <c r="BJ519" s="6">
        <v>20</v>
      </c>
      <c r="BK519" s="6">
        <v>105</v>
      </c>
    </row>
    <row r="520" spans="1:63" x14ac:dyDescent="0.35">
      <c r="A520" s="27">
        <v>514</v>
      </c>
      <c r="C520" s="17" t="s">
        <v>24</v>
      </c>
      <c r="D520" s="15">
        <v>598</v>
      </c>
      <c r="E520" s="18">
        <v>19</v>
      </c>
      <c r="F520" s="18">
        <v>73</v>
      </c>
      <c r="G520" s="18">
        <v>63</v>
      </c>
      <c r="H520" s="18">
        <v>432</v>
      </c>
      <c r="I520" s="18">
        <v>30</v>
      </c>
      <c r="J520" s="19">
        <v>41.80602006688963</v>
      </c>
      <c r="K520" s="19">
        <v>11</v>
      </c>
      <c r="L520" s="19">
        <v>3.1428571428571432</v>
      </c>
      <c r="M520" s="18">
        <v>0</v>
      </c>
      <c r="N520" s="19">
        <v>0</v>
      </c>
      <c r="O520" s="19">
        <v>24</v>
      </c>
      <c r="P520" s="19">
        <v>54.166666666666664</v>
      </c>
      <c r="Q520" s="19">
        <v>60.727272727272727</v>
      </c>
      <c r="R520" s="18">
        <v>0</v>
      </c>
      <c r="S520" s="19">
        <v>0</v>
      </c>
      <c r="T520" s="18">
        <v>0</v>
      </c>
      <c r="U520" s="19">
        <v>0</v>
      </c>
      <c r="V520" s="18">
        <v>0</v>
      </c>
      <c r="W520" s="19">
        <v>0</v>
      </c>
      <c r="X520" s="18">
        <v>0</v>
      </c>
      <c r="Y520" s="19">
        <v>0</v>
      </c>
      <c r="Z520" s="19">
        <v>14.803625377643503</v>
      </c>
      <c r="AA520" s="19">
        <v>67.371601208459225</v>
      </c>
      <c r="AB520" s="18">
        <v>24</v>
      </c>
      <c r="AC520" s="19">
        <v>6.3660477453580899</v>
      </c>
      <c r="AD520" s="19">
        <v>93.089430894308947</v>
      </c>
      <c r="AE520" s="19">
        <v>49.444444444444443</v>
      </c>
      <c r="AF520" s="19">
        <v>71.929824561403507</v>
      </c>
      <c r="AG520" s="19">
        <v>76.065573770491795</v>
      </c>
      <c r="AH520" s="19">
        <v>29.552238805970148</v>
      </c>
      <c r="AI520" s="19">
        <v>40</v>
      </c>
      <c r="AJ520" s="3">
        <v>780.60344827586209</v>
      </c>
      <c r="AK520" s="6">
        <v>0</v>
      </c>
      <c r="AL520" s="6">
        <v>6</v>
      </c>
      <c r="AM520" s="6">
        <v>3</v>
      </c>
      <c r="AN520" s="6">
        <v>570</v>
      </c>
      <c r="AO520" s="6">
        <v>0</v>
      </c>
      <c r="AP520" s="6">
        <v>4</v>
      </c>
      <c r="AQ520" s="6">
        <v>7</v>
      </c>
      <c r="AR520" s="6">
        <v>183</v>
      </c>
      <c r="AS520" s="6">
        <v>30.602006688963211</v>
      </c>
      <c r="AT520" s="119">
        <v>0</v>
      </c>
      <c r="AU520" s="119">
        <v>0</v>
      </c>
      <c r="AV520" s="119">
        <v>0</v>
      </c>
      <c r="AW520" s="119">
        <v>0</v>
      </c>
      <c r="AX520" s="119">
        <v>0</v>
      </c>
      <c r="AY520" s="6">
        <v>70.777027027027032</v>
      </c>
      <c r="AZ520" s="6">
        <v>3</v>
      </c>
      <c r="BA520" s="6">
        <v>0.92307692307692313</v>
      </c>
      <c r="BB520" s="6">
        <v>0</v>
      </c>
      <c r="BC520" s="6">
        <v>44</v>
      </c>
      <c r="BD520" s="6">
        <v>7.333333333333333</v>
      </c>
      <c r="BE520" s="6">
        <v>0</v>
      </c>
      <c r="BF520" s="6">
        <v>0</v>
      </c>
      <c r="BG520" s="6">
        <v>32</v>
      </c>
      <c r="BH520" s="6">
        <v>6.4777327935222671</v>
      </c>
      <c r="BI520" s="6">
        <v>3</v>
      </c>
      <c r="BJ520" s="6">
        <v>10.714285714285714</v>
      </c>
      <c r="BK520" s="6">
        <v>432</v>
      </c>
    </row>
    <row r="521" spans="1:63" x14ac:dyDescent="0.35">
      <c r="A521" s="27">
        <v>515</v>
      </c>
      <c r="C521" s="17" t="s">
        <v>21</v>
      </c>
      <c r="D521" s="15">
        <v>582</v>
      </c>
      <c r="E521" s="18">
        <v>9</v>
      </c>
      <c r="F521" s="18">
        <v>46</v>
      </c>
      <c r="G521" s="18">
        <v>45</v>
      </c>
      <c r="H521" s="18">
        <v>394</v>
      </c>
      <c r="I521" s="18">
        <v>97</v>
      </c>
      <c r="J521" s="19">
        <v>66.494845360824741</v>
      </c>
      <c r="K521" s="19">
        <v>17</v>
      </c>
      <c r="L521" s="19">
        <v>7.083333333333333</v>
      </c>
      <c r="M521" s="18">
        <v>0</v>
      </c>
      <c r="N521" s="19">
        <v>0</v>
      </c>
      <c r="O521" s="19">
        <v>25</v>
      </c>
      <c r="P521" s="19">
        <v>76</v>
      </c>
      <c r="Q521" s="19">
        <v>49.010654490106539</v>
      </c>
      <c r="R521" s="18">
        <v>0</v>
      </c>
      <c r="S521" s="19">
        <v>0</v>
      </c>
      <c r="T521" s="18">
        <v>0</v>
      </c>
      <c r="U521" s="19">
        <v>0</v>
      </c>
      <c r="V521" s="18">
        <v>0</v>
      </c>
      <c r="W521" s="19">
        <v>0</v>
      </c>
      <c r="X521" s="18">
        <v>0</v>
      </c>
      <c r="Y521" s="19">
        <v>0</v>
      </c>
      <c r="Z521" s="19">
        <v>23.963133640552993</v>
      </c>
      <c r="AA521" s="19">
        <v>56.682027649769587</v>
      </c>
      <c r="AB521" s="18">
        <v>15</v>
      </c>
      <c r="AC521" s="19">
        <v>4.0650406504065035</v>
      </c>
      <c r="AD521" s="19">
        <v>93.7007874015748</v>
      </c>
      <c r="AE521" s="19">
        <v>78.308823529411768</v>
      </c>
      <c r="AF521" s="19">
        <v>81.159420289855078</v>
      </c>
      <c r="AG521" s="19">
        <v>84.516129032258064</v>
      </c>
      <c r="AH521" s="19">
        <v>20.414201183431953</v>
      </c>
      <c r="AI521" s="19">
        <v>43.19526627218935</v>
      </c>
      <c r="AJ521" s="3">
        <v>730.859375</v>
      </c>
      <c r="AK521" s="6">
        <v>4</v>
      </c>
      <c r="AL521" s="6">
        <v>510</v>
      </c>
      <c r="AM521" s="6">
        <v>0</v>
      </c>
      <c r="AN521" s="6">
        <v>0</v>
      </c>
      <c r="AO521" s="6">
        <v>0</v>
      </c>
      <c r="AP521" s="6">
        <v>0</v>
      </c>
      <c r="AQ521" s="6">
        <v>53</v>
      </c>
      <c r="AR521" s="6">
        <v>98</v>
      </c>
      <c r="AS521" s="6">
        <v>16.838487972508592</v>
      </c>
      <c r="AT521" s="119">
        <v>0</v>
      </c>
      <c r="AU521" s="119">
        <v>0</v>
      </c>
      <c r="AV521" s="119">
        <v>0</v>
      </c>
      <c r="AW521" s="119">
        <v>0</v>
      </c>
      <c r="AX521" s="119">
        <v>0</v>
      </c>
      <c r="AY521" s="6">
        <v>48.432055749128921</v>
      </c>
      <c r="AZ521" s="6">
        <v>0</v>
      </c>
      <c r="BA521" s="6">
        <v>0</v>
      </c>
      <c r="BB521" s="6">
        <v>16</v>
      </c>
      <c r="BC521" s="6">
        <v>5</v>
      </c>
      <c r="BD521" s="6">
        <v>0.86355785837651122</v>
      </c>
      <c r="BE521" s="6">
        <v>0</v>
      </c>
      <c r="BF521" s="6">
        <v>0</v>
      </c>
      <c r="BG521" s="6">
        <v>3</v>
      </c>
      <c r="BH521" s="6">
        <v>0.68181818181818177</v>
      </c>
      <c r="BI521" s="6">
        <v>0</v>
      </c>
      <c r="BJ521" s="6">
        <v>0</v>
      </c>
      <c r="BK521" s="6">
        <v>394</v>
      </c>
    </row>
    <row r="522" spans="1:63" x14ac:dyDescent="0.35">
      <c r="A522" s="27">
        <v>516</v>
      </c>
      <c r="C522" s="17" t="s">
        <v>9</v>
      </c>
      <c r="D522" s="15">
        <v>211</v>
      </c>
      <c r="E522" s="18">
        <v>0</v>
      </c>
      <c r="F522" s="18">
        <v>0</v>
      </c>
      <c r="G522" s="18">
        <v>0</v>
      </c>
      <c r="H522" s="18">
        <v>80</v>
      </c>
      <c r="I522" s="18">
        <v>125</v>
      </c>
      <c r="J522" s="19">
        <v>60.189573459715639</v>
      </c>
      <c r="K522" s="19">
        <v>0</v>
      </c>
      <c r="L522" s="19">
        <v>0</v>
      </c>
      <c r="M522" s="18">
        <v>0</v>
      </c>
      <c r="N522" s="19">
        <v>0</v>
      </c>
      <c r="O522" s="19">
        <v>7</v>
      </c>
      <c r="P522" s="19">
        <v>57.142857142857139</v>
      </c>
      <c r="Q522" s="19">
        <v>70.048309178743963</v>
      </c>
      <c r="R522" s="18">
        <v>0</v>
      </c>
      <c r="S522" s="19">
        <v>0</v>
      </c>
      <c r="T522" s="18">
        <v>0</v>
      </c>
      <c r="U522" s="19">
        <v>0</v>
      </c>
      <c r="V522" s="18">
        <v>0</v>
      </c>
      <c r="W522" s="19">
        <v>0</v>
      </c>
      <c r="X522" s="18">
        <v>0</v>
      </c>
      <c r="Y522" s="19">
        <v>0</v>
      </c>
      <c r="Z522" s="19">
        <v>30.303030303030305</v>
      </c>
      <c r="AA522" s="19">
        <v>57.575757575757578</v>
      </c>
      <c r="AB522" s="18">
        <v>4</v>
      </c>
      <c r="AC522" s="19">
        <v>6.25</v>
      </c>
      <c r="AD522" s="19">
        <v>82.758620689655174</v>
      </c>
      <c r="AE522" s="19">
        <v>74.193548387096769</v>
      </c>
      <c r="AF522" s="19">
        <v>100</v>
      </c>
      <c r="AG522" s="19">
        <v>83.116883116883116</v>
      </c>
      <c r="AH522" s="19">
        <v>11.594202898550725</v>
      </c>
      <c r="AI522" s="19">
        <v>69.565217391304344</v>
      </c>
      <c r="AJ522" s="3">
        <v>455.55555555555554</v>
      </c>
      <c r="AK522" s="6">
        <v>0</v>
      </c>
      <c r="AL522" s="6">
        <v>162</v>
      </c>
      <c r="AM522" s="6">
        <v>0</v>
      </c>
      <c r="AN522" s="6">
        <v>0</v>
      </c>
      <c r="AO522" s="6">
        <v>0</v>
      </c>
      <c r="AP522" s="6">
        <v>3</v>
      </c>
      <c r="AQ522" s="6">
        <v>28</v>
      </c>
      <c r="AR522" s="6">
        <v>3</v>
      </c>
      <c r="AS522" s="6">
        <v>1.4218009478672986</v>
      </c>
      <c r="AT522" s="119">
        <v>0</v>
      </c>
      <c r="AU522" s="119">
        <v>0</v>
      </c>
      <c r="AV522" s="119">
        <v>0</v>
      </c>
      <c r="AW522" s="119">
        <v>0</v>
      </c>
      <c r="AX522" s="119">
        <v>0</v>
      </c>
      <c r="AY522" s="6">
        <v>13.461538461538462</v>
      </c>
      <c r="AZ522" s="6">
        <v>0</v>
      </c>
      <c r="BA522" s="6">
        <v>0</v>
      </c>
      <c r="BB522" s="6">
        <v>35</v>
      </c>
      <c r="BC522" s="6">
        <v>8</v>
      </c>
      <c r="BD522" s="6">
        <v>3.755868544600939</v>
      </c>
      <c r="BE522" s="6">
        <v>0</v>
      </c>
      <c r="BF522" s="6">
        <v>0</v>
      </c>
      <c r="BG522" s="6">
        <v>0</v>
      </c>
      <c r="BH522" s="6">
        <v>0</v>
      </c>
      <c r="BI522" s="6">
        <v>7</v>
      </c>
      <c r="BJ522" s="6">
        <v>5.4263565891472867</v>
      </c>
      <c r="BK522" s="6">
        <v>80</v>
      </c>
    </row>
    <row r="523" spans="1:63" x14ac:dyDescent="0.35">
      <c r="A523" s="27">
        <v>517</v>
      </c>
      <c r="C523" s="17" t="s">
        <v>3</v>
      </c>
      <c r="D523" s="15">
        <v>3</v>
      </c>
      <c r="E523" s="18">
        <v>0</v>
      </c>
      <c r="F523" s="18">
        <v>0</v>
      </c>
      <c r="G523" s="18">
        <v>0</v>
      </c>
      <c r="H523" s="18">
        <v>3</v>
      </c>
      <c r="I523" s="18">
        <v>0</v>
      </c>
      <c r="J523" s="19">
        <v>100</v>
      </c>
      <c r="K523" s="19">
        <v>0</v>
      </c>
      <c r="L523" s="19">
        <v>0</v>
      </c>
      <c r="M523" s="18">
        <v>0</v>
      </c>
      <c r="N523" s="19">
        <v>0</v>
      </c>
      <c r="O523" s="19">
        <v>0</v>
      </c>
      <c r="P523" s="19">
        <v>0</v>
      </c>
      <c r="Q523" s="19">
        <v>52.596927578639352</v>
      </c>
      <c r="R523" s="18">
        <v>0</v>
      </c>
      <c r="S523" s="19">
        <v>0</v>
      </c>
      <c r="T523" s="18">
        <v>0</v>
      </c>
      <c r="U523" s="19">
        <v>0</v>
      </c>
      <c r="V523" s="18">
        <v>0</v>
      </c>
      <c r="W523" s="19">
        <v>0</v>
      </c>
      <c r="X523" s="18">
        <v>0</v>
      </c>
      <c r="Y523" s="19">
        <v>0</v>
      </c>
      <c r="Z523" s="19">
        <v>0</v>
      </c>
      <c r="AA523" s="19">
        <v>0</v>
      </c>
      <c r="AB523" s="18">
        <v>0</v>
      </c>
      <c r="AC523" s="19">
        <v>0</v>
      </c>
      <c r="AD523" s="19">
        <v>0</v>
      </c>
      <c r="AE523" s="19">
        <v>0</v>
      </c>
      <c r="AF523" s="19">
        <v>0</v>
      </c>
      <c r="AG523" s="19">
        <v>0</v>
      </c>
      <c r="AH523" s="19">
        <v>0</v>
      </c>
      <c r="AI523" s="19">
        <v>0</v>
      </c>
      <c r="AJ523" s="3">
        <v>0</v>
      </c>
      <c r="AK523" s="6">
        <v>0</v>
      </c>
      <c r="AL523" s="6">
        <v>0</v>
      </c>
      <c r="AM523" s="6">
        <v>0</v>
      </c>
      <c r="AN523" s="6">
        <v>0</v>
      </c>
      <c r="AO523" s="6">
        <v>0</v>
      </c>
      <c r="AP523" s="6">
        <v>0</v>
      </c>
      <c r="AQ523" s="6">
        <v>0</v>
      </c>
      <c r="AR523" s="6">
        <v>0</v>
      </c>
      <c r="AS523" s="6">
        <v>0</v>
      </c>
      <c r="AT523" s="119">
        <v>0</v>
      </c>
      <c r="AU523" s="119">
        <v>0</v>
      </c>
      <c r="AV523" s="119">
        <v>0</v>
      </c>
      <c r="AW523" s="119">
        <v>0</v>
      </c>
      <c r="AX523" s="119">
        <v>0</v>
      </c>
      <c r="AY523" s="6">
        <v>0</v>
      </c>
      <c r="AZ523" s="6">
        <v>0</v>
      </c>
      <c r="BA523" s="6">
        <v>0</v>
      </c>
      <c r="BB523" s="6">
        <v>0</v>
      </c>
      <c r="BC523" s="6">
        <v>0</v>
      </c>
      <c r="BD523" s="6">
        <v>0</v>
      </c>
      <c r="BE523" s="6">
        <v>0</v>
      </c>
      <c r="BF523" s="6">
        <v>0</v>
      </c>
      <c r="BG523" s="6">
        <v>0</v>
      </c>
      <c r="BH523" s="6">
        <v>0</v>
      </c>
      <c r="BI523" s="6">
        <v>0</v>
      </c>
      <c r="BJ523" s="6">
        <v>0</v>
      </c>
      <c r="BK523" s="6">
        <v>3</v>
      </c>
    </row>
    <row r="524" spans="1:63" x14ac:dyDescent="0.35">
      <c r="A524" s="27">
        <v>518</v>
      </c>
      <c r="C524" s="17" t="s">
        <v>275</v>
      </c>
      <c r="D524" s="15">
        <v>933</v>
      </c>
      <c r="E524" s="18">
        <v>24</v>
      </c>
      <c r="F524" s="18">
        <v>88</v>
      </c>
      <c r="G524" s="18">
        <v>102</v>
      </c>
      <c r="H524" s="18">
        <v>554</v>
      </c>
      <c r="I524" s="18">
        <v>186</v>
      </c>
      <c r="J524" s="19">
        <v>54.448017148981776</v>
      </c>
      <c r="K524" s="19">
        <v>0</v>
      </c>
      <c r="L524" s="19">
        <v>0</v>
      </c>
      <c r="M524" s="18">
        <v>0</v>
      </c>
      <c r="N524" s="19">
        <v>0</v>
      </c>
      <c r="O524" s="19">
        <v>24</v>
      </c>
      <c r="P524" s="19">
        <v>100</v>
      </c>
      <c r="Q524" s="19">
        <v>66.666666666666657</v>
      </c>
      <c r="R524" s="18">
        <v>5</v>
      </c>
      <c r="S524" s="19">
        <v>8.4745762711864394</v>
      </c>
      <c r="T524" s="18">
        <v>5</v>
      </c>
      <c r="U524" s="19">
        <v>14.705882352941178</v>
      </c>
      <c r="V524" s="18">
        <v>0</v>
      </c>
      <c r="W524" s="19">
        <v>0</v>
      </c>
      <c r="X524" s="19">
        <v>5</v>
      </c>
      <c r="Y524" s="19">
        <v>9.0909090909090917</v>
      </c>
      <c r="Z524" s="19">
        <v>9.9616858237547881</v>
      </c>
      <c r="AA524" s="19">
        <v>85.82375478927203</v>
      </c>
      <c r="AB524" s="18">
        <v>33</v>
      </c>
      <c r="AC524" s="19">
        <v>6.3829787234042552</v>
      </c>
      <c r="AD524" s="19">
        <v>84.033613445378151</v>
      </c>
      <c r="AE524" s="19">
        <v>72.611464968152859</v>
      </c>
      <c r="AF524" s="19">
        <v>73.170731707317074</v>
      </c>
      <c r="AG524" s="19">
        <v>78.10650887573965</v>
      </c>
      <c r="AH524" s="19">
        <v>7.3469387755102051</v>
      </c>
      <c r="AI524" s="19">
        <v>63.061224489795919</v>
      </c>
      <c r="AJ524" s="3">
        <v>978.9473684210526</v>
      </c>
      <c r="AK524" s="6">
        <v>78</v>
      </c>
      <c r="AL524" s="6">
        <v>465</v>
      </c>
      <c r="AM524" s="6">
        <v>27</v>
      </c>
      <c r="AN524" s="6">
        <v>31</v>
      </c>
      <c r="AO524" s="6">
        <v>0</v>
      </c>
      <c r="AP524" s="6">
        <v>66</v>
      </c>
      <c r="AQ524" s="6">
        <v>242</v>
      </c>
      <c r="AR524" s="6">
        <v>98</v>
      </c>
      <c r="AS524" s="6">
        <v>10.503751339764202</v>
      </c>
      <c r="AT524" s="119">
        <v>0</v>
      </c>
      <c r="AU524" s="119">
        <v>0</v>
      </c>
      <c r="AV524" s="119">
        <v>0</v>
      </c>
      <c r="AW524" s="119">
        <v>0</v>
      </c>
      <c r="AX524" s="119">
        <v>0</v>
      </c>
      <c r="AY524" s="6">
        <v>16.958424507658641</v>
      </c>
      <c r="AZ524" s="6">
        <v>3</v>
      </c>
      <c r="BA524" s="6">
        <v>1.1111111111111112</v>
      </c>
      <c r="BB524" s="6">
        <v>29</v>
      </c>
      <c r="BC524" s="6">
        <v>11</v>
      </c>
      <c r="BD524" s="6">
        <v>1.1815252416756177</v>
      </c>
      <c r="BE524" s="6">
        <v>0</v>
      </c>
      <c r="BF524" s="6">
        <v>0</v>
      </c>
      <c r="BG524" s="6">
        <v>4</v>
      </c>
      <c r="BH524" s="6">
        <v>0.60882800608828003</v>
      </c>
      <c r="BI524" s="6">
        <v>6</v>
      </c>
      <c r="BJ524" s="6">
        <v>3.296703296703297</v>
      </c>
      <c r="BK524" s="6">
        <v>554</v>
      </c>
    </row>
    <row r="525" spans="1:63" x14ac:dyDescent="0.35">
      <c r="A525" s="27">
        <v>519</v>
      </c>
      <c r="C525" s="17" t="s">
        <v>28</v>
      </c>
      <c r="D525" s="15">
        <v>9</v>
      </c>
      <c r="E525" s="18">
        <v>0</v>
      </c>
      <c r="F525" s="18">
        <v>0</v>
      </c>
      <c r="G525" s="18">
        <v>0</v>
      </c>
      <c r="H525" s="18">
        <v>9</v>
      </c>
      <c r="I525" s="18">
        <v>0</v>
      </c>
      <c r="J525" s="19">
        <v>77.777777777777786</v>
      </c>
      <c r="K525" s="19">
        <v>0</v>
      </c>
      <c r="L525" s="19">
        <v>0</v>
      </c>
      <c r="M525" s="18">
        <v>0</v>
      </c>
      <c r="N525" s="19">
        <v>0</v>
      </c>
      <c r="O525" s="19">
        <v>0</v>
      </c>
      <c r="P525" s="19">
        <v>0</v>
      </c>
      <c r="Q525" s="19">
        <v>75.025401341190815</v>
      </c>
      <c r="R525" s="18">
        <v>0</v>
      </c>
      <c r="S525" s="19">
        <v>0</v>
      </c>
      <c r="T525" s="18">
        <v>0</v>
      </c>
      <c r="U525" s="19">
        <v>0</v>
      </c>
      <c r="V525" s="18">
        <v>0</v>
      </c>
      <c r="W525" s="19">
        <v>0</v>
      </c>
      <c r="X525" s="18">
        <v>0</v>
      </c>
      <c r="Y525" s="19">
        <v>0</v>
      </c>
      <c r="Z525" s="19">
        <v>50</v>
      </c>
      <c r="AA525" s="19">
        <v>0</v>
      </c>
      <c r="AB525" s="18">
        <v>0</v>
      </c>
      <c r="AC525" s="19">
        <v>0</v>
      </c>
      <c r="AD525" s="19">
        <v>0</v>
      </c>
      <c r="AE525" s="19">
        <v>62.5</v>
      </c>
      <c r="AF525" s="19">
        <v>0</v>
      </c>
      <c r="AG525" s="19">
        <v>50</v>
      </c>
      <c r="AH525" s="19">
        <v>0</v>
      </c>
      <c r="AI525" s="19">
        <v>100</v>
      </c>
      <c r="AJ525" s="3">
        <v>0</v>
      </c>
      <c r="AK525" s="6">
        <v>0</v>
      </c>
      <c r="AL525" s="6">
        <v>0</v>
      </c>
      <c r="AM525" s="6">
        <v>0</v>
      </c>
      <c r="AN525" s="6">
        <v>9</v>
      </c>
      <c r="AO525" s="6">
        <v>0</v>
      </c>
      <c r="AP525" s="6">
        <v>0</v>
      </c>
      <c r="AQ525" s="6">
        <v>0</v>
      </c>
      <c r="AR525" s="6">
        <v>0</v>
      </c>
      <c r="AS525" s="6">
        <v>0</v>
      </c>
      <c r="AT525" s="119">
        <v>0</v>
      </c>
      <c r="AU525" s="119">
        <v>0</v>
      </c>
      <c r="AV525" s="119">
        <v>0</v>
      </c>
      <c r="AW525" s="119">
        <v>0</v>
      </c>
      <c r="AX525" s="119">
        <v>0</v>
      </c>
      <c r="AY525" s="6">
        <v>100</v>
      </c>
      <c r="AZ525" s="6">
        <v>0</v>
      </c>
      <c r="BA525" s="6">
        <v>0</v>
      </c>
      <c r="BB525" s="6">
        <v>0</v>
      </c>
      <c r="BC525" s="6">
        <v>0</v>
      </c>
      <c r="BD525" s="6">
        <v>0</v>
      </c>
      <c r="BE525" s="6">
        <v>0</v>
      </c>
      <c r="BF525" s="6">
        <v>0</v>
      </c>
      <c r="BG525" s="6">
        <v>0</v>
      </c>
      <c r="BH525" s="6">
        <v>0</v>
      </c>
      <c r="BI525" s="6">
        <v>0</v>
      </c>
      <c r="BJ525" s="6">
        <v>0</v>
      </c>
      <c r="BK525" s="6">
        <v>9</v>
      </c>
    </row>
    <row r="526" spans="1:63" x14ac:dyDescent="0.35">
      <c r="A526" s="27">
        <v>520</v>
      </c>
      <c r="C526" s="17" t="s">
        <v>25</v>
      </c>
      <c r="D526" s="15">
        <v>0</v>
      </c>
      <c r="E526" s="18">
        <v>0</v>
      </c>
      <c r="F526" s="18">
        <v>0</v>
      </c>
      <c r="G526" s="18">
        <v>0</v>
      </c>
      <c r="H526" s="18">
        <v>0</v>
      </c>
      <c r="I526" s="18">
        <v>0</v>
      </c>
      <c r="J526" s="19">
        <v>0</v>
      </c>
      <c r="K526" s="19">
        <v>0</v>
      </c>
      <c r="L526" s="19">
        <v>0</v>
      </c>
      <c r="M526" s="18">
        <v>0</v>
      </c>
      <c r="N526" s="19">
        <v>0</v>
      </c>
      <c r="O526" s="19">
        <v>0</v>
      </c>
      <c r="P526" s="19">
        <v>0</v>
      </c>
      <c r="Q526" s="19">
        <v>54.316546762589923</v>
      </c>
      <c r="R526" s="18">
        <v>0</v>
      </c>
      <c r="S526" s="19">
        <v>0</v>
      </c>
      <c r="T526" s="18">
        <v>0</v>
      </c>
      <c r="U526" s="19">
        <v>0</v>
      </c>
      <c r="V526" s="18">
        <v>0</v>
      </c>
      <c r="W526" s="19">
        <v>0</v>
      </c>
      <c r="X526" s="18">
        <v>0</v>
      </c>
      <c r="Y526" s="19">
        <v>0</v>
      </c>
      <c r="Z526" s="19">
        <v>0</v>
      </c>
      <c r="AA526" s="19">
        <v>0</v>
      </c>
      <c r="AB526" s="18">
        <v>0</v>
      </c>
      <c r="AC526" s="19">
        <v>0</v>
      </c>
      <c r="AD526" s="19">
        <v>0</v>
      </c>
      <c r="AE526" s="19">
        <v>0</v>
      </c>
      <c r="AF526" s="19">
        <v>0</v>
      </c>
      <c r="AG526" s="19">
        <v>0</v>
      </c>
      <c r="AH526" s="19">
        <v>0</v>
      </c>
      <c r="AI526" s="19">
        <v>0</v>
      </c>
      <c r="AJ526" s="3">
        <v>0</v>
      </c>
      <c r="AK526" s="6">
        <v>0</v>
      </c>
      <c r="AL526" s="6">
        <v>0</v>
      </c>
      <c r="AM526" s="6">
        <v>0</v>
      </c>
      <c r="AN526" s="6">
        <v>0</v>
      </c>
      <c r="AO526" s="6">
        <v>0</v>
      </c>
      <c r="AP526" s="6">
        <v>0</v>
      </c>
      <c r="AQ526" s="6">
        <v>0</v>
      </c>
      <c r="AR526" s="6">
        <v>0</v>
      </c>
      <c r="AS526" s="6">
        <v>0</v>
      </c>
      <c r="AT526" s="119">
        <v>0</v>
      </c>
      <c r="AU526" s="119">
        <v>0</v>
      </c>
      <c r="AV526" s="119">
        <v>0</v>
      </c>
      <c r="AW526" s="119">
        <v>0</v>
      </c>
      <c r="AX526" s="119">
        <v>0</v>
      </c>
      <c r="AY526" s="6">
        <v>29.787234042553191</v>
      </c>
      <c r="AZ526" s="6">
        <v>0</v>
      </c>
      <c r="BA526" s="6">
        <v>0</v>
      </c>
      <c r="BB526" s="6">
        <v>0</v>
      </c>
      <c r="BC526" s="6">
        <v>0</v>
      </c>
      <c r="BD526" s="6">
        <v>0</v>
      </c>
      <c r="BE526" s="6">
        <v>0</v>
      </c>
      <c r="BF526" s="6">
        <v>0</v>
      </c>
      <c r="BG526" s="6">
        <v>0</v>
      </c>
      <c r="BH526" s="6">
        <v>0</v>
      </c>
      <c r="BI526" s="6">
        <v>0</v>
      </c>
      <c r="BJ526" s="6">
        <v>0</v>
      </c>
      <c r="BK526" s="6">
        <v>0</v>
      </c>
    </row>
    <row r="527" spans="1:63" x14ac:dyDescent="0.35">
      <c r="A527" s="27">
        <v>521</v>
      </c>
      <c r="C527" s="17" t="s">
        <v>11</v>
      </c>
      <c r="D527" s="15">
        <v>879</v>
      </c>
      <c r="E527" s="18">
        <v>3</v>
      </c>
      <c r="F527" s="18">
        <v>27</v>
      </c>
      <c r="G527" s="18">
        <v>53</v>
      </c>
      <c r="H527" s="18">
        <v>571</v>
      </c>
      <c r="I527" s="18">
        <v>230</v>
      </c>
      <c r="J527" s="19">
        <v>50.739476678043225</v>
      </c>
      <c r="K527" s="19">
        <v>13</v>
      </c>
      <c r="L527" s="19">
        <v>4.2763157894736841</v>
      </c>
      <c r="M527" s="18">
        <v>0</v>
      </c>
      <c r="N527" s="19">
        <v>0</v>
      </c>
      <c r="O527" s="19">
        <v>29</v>
      </c>
      <c r="P527" s="19">
        <v>82.758620689655174</v>
      </c>
      <c r="Q527" s="19">
        <v>66.561514195583598</v>
      </c>
      <c r="R527" s="18">
        <v>0</v>
      </c>
      <c r="S527" s="19">
        <v>0</v>
      </c>
      <c r="T527" s="18">
        <v>3</v>
      </c>
      <c r="U527" s="19">
        <v>10.344827586206897</v>
      </c>
      <c r="V527" s="18">
        <v>0</v>
      </c>
      <c r="W527" s="19">
        <v>0</v>
      </c>
      <c r="X527" s="18">
        <v>3</v>
      </c>
      <c r="Y527" s="19">
        <v>7.5</v>
      </c>
      <c r="Z527" s="19">
        <v>20.3125</v>
      </c>
      <c r="AA527" s="19">
        <v>75</v>
      </c>
      <c r="AB527" s="18">
        <v>26</v>
      </c>
      <c r="AC527" s="19">
        <v>4.753199268738574</v>
      </c>
      <c r="AD527" s="19">
        <v>93.594306049822066</v>
      </c>
      <c r="AE527" s="19">
        <v>78.873239436619713</v>
      </c>
      <c r="AF527" s="19">
        <v>78.333333333333329</v>
      </c>
      <c r="AG527" s="19">
        <v>86.36363636363636</v>
      </c>
      <c r="AH527" s="19">
        <v>15.94488188976378</v>
      </c>
      <c r="AI527" s="19">
        <v>57.874015748031496</v>
      </c>
      <c r="AJ527" s="3">
        <v>920</v>
      </c>
      <c r="AK527" s="6">
        <v>344</v>
      </c>
      <c r="AL527" s="6">
        <v>319</v>
      </c>
      <c r="AM527" s="6">
        <v>120</v>
      </c>
      <c r="AN527" s="6">
        <v>19</v>
      </c>
      <c r="AO527" s="6">
        <v>0</v>
      </c>
      <c r="AP527" s="6">
        <v>0</v>
      </c>
      <c r="AQ527" s="6">
        <v>54</v>
      </c>
      <c r="AR527" s="6">
        <v>104</v>
      </c>
      <c r="AS527" s="6">
        <v>11.831626848691695</v>
      </c>
      <c r="AT527" s="119">
        <v>0</v>
      </c>
      <c r="AU527" s="119">
        <v>0</v>
      </c>
      <c r="AV527" s="119">
        <v>0</v>
      </c>
      <c r="AW527" s="119">
        <v>0</v>
      </c>
      <c r="AX527" s="119">
        <v>0</v>
      </c>
      <c r="AY527" s="6">
        <v>0</v>
      </c>
      <c r="AZ527" s="6">
        <v>3</v>
      </c>
      <c r="BA527" s="6">
        <v>1.1278195488721803</v>
      </c>
      <c r="BB527" s="6">
        <v>16</v>
      </c>
      <c r="BC527" s="6">
        <v>14</v>
      </c>
      <c r="BD527" s="6">
        <v>1.6147635524798154</v>
      </c>
      <c r="BE527" s="6">
        <v>0</v>
      </c>
      <c r="BF527" s="6">
        <v>0</v>
      </c>
      <c r="BG527" s="6">
        <v>4</v>
      </c>
      <c r="BH527" s="6">
        <v>0.6420545746388443</v>
      </c>
      <c r="BI527" s="6">
        <v>15</v>
      </c>
      <c r="BJ527" s="6">
        <v>6.6964285714285712</v>
      </c>
      <c r="BK527" s="6">
        <v>571</v>
      </c>
    </row>
    <row r="528" spans="1:63" x14ac:dyDescent="0.35">
      <c r="A528" s="27">
        <v>522</v>
      </c>
      <c r="C528" s="17" t="s">
        <v>276</v>
      </c>
      <c r="D528" s="15">
        <v>64</v>
      </c>
      <c r="E528" s="18">
        <v>0</v>
      </c>
      <c r="F528" s="18">
        <v>0</v>
      </c>
      <c r="G528" s="18">
        <v>0</v>
      </c>
      <c r="H528" s="18">
        <v>48</v>
      </c>
      <c r="I528" s="18">
        <v>17</v>
      </c>
      <c r="J528" s="19">
        <v>56.25</v>
      </c>
      <c r="K528" s="19">
        <v>0</v>
      </c>
      <c r="L528" s="19">
        <v>0</v>
      </c>
      <c r="M528" s="18">
        <v>0</v>
      </c>
      <c r="N528" s="19">
        <v>0</v>
      </c>
      <c r="O528" s="19">
        <v>3</v>
      </c>
      <c r="P528" s="19">
        <v>100</v>
      </c>
      <c r="Q528" s="19">
        <v>69.218372280419018</v>
      </c>
      <c r="R528" s="18">
        <v>0</v>
      </c>
      <c r="S528" s="19">
        <v>0</v>
      </c>
      <c r="T528" s="18">
        <v>0</v>
      </c>
      <c r="U528" s="19">
        <v>0</v>
      </c>
      <c r="V528" s="18">
        <v>0</v>
      </c>
      <c r="W528" s="19">
        <v>0</v>
      </c>
      <c r="X528" s="18">
        <v>0</v>
      </c>
      <c r="Y528" s="19">
        <v>0</v>
      </c>
      <c r="Z528" s="19">
        <v>0</v>
      </c>
      <c r="AA528" s="19">
        <v>55.555555555555557</v>
      </c>
      <c r="AB528" s="18">
        <v>4</v>
      </c>
      <c r="AC528" s="19">
        <v>11.76470588235294</v>
      </c>
      <c r="AD528" s="19">
        <v>81.25</v>
      </c>
      <c r="AE528" s="19">
        <v>85.714285714285708</v>
      </c>
      <c r="AF528" s="19">
        <v>0</v>
      </c>
      <c r="AG528" s="19">
        <v>69.767441860465112</v>
      </c>
      <c r="AH528" s="19">
        <v>0</v>
      </c>
      <c r="AI528" s="19">
        <v>76.923076923076934</v>
      </c>
      <c r="AJ528" s="3">
        <v>755</v>
      </c>
      <c r="AK528" s="6">
        <v>15</v>
      </c>
      <c r="AL528" s="6">
        <v>39</v>
      </c>
      <c r="AM528" s="6">
        <v>0</v>
      </c>
      <c r="AN528" s="6">
        <v>0</v>
      </c>
      <c r="AO528" s="6">
        <v>0</v>
      </c>
      <c r="AP528" s="6">
        <v>0</v>
      </c>
      <c r="AQ528" s="6">
        <v>9</v>
      </c>
      <c r="AR528" s="6">
        <v>0</v>
      </c>
      <c r="AS528" s="6">
        <v>0</v>
      </c>
      <c r="AT528" s="119">
        <v>0</v>
      </c>
      <c r="AU528" s="119">
        <v>0</v>
      </c>
      <c r="AV528" s="119">
        <v>0</v>
      </c>
      <c r="AW528" s="119">
        <v>0</v>
      </c>
      <c r="AX528" s="119">
        <v>0</v>
      </c>
      <c r="AY528" s="6">
        <v>15.789473684210526</v>
      </c>
      <c r="AZ528" s="6">
        <v>0</v>
      </c>
      <c r="BA528" s="6">
        <v>0</v>
      </c>
      <c r="BB528" s="6">
        <v>0</v>
      </c>
      <c r="BC528" s="6">
        <v>17</v>
      </c>
      <c r="BD528" s="6">
        <v>29.310344827586203</v>
      </c>
      <c r="BE528" s="6">
        <v>0</v>
      </c>
      <c r="BF528" s="6">
        <v>0</v>
      </c>
      <c r="BG528" s="6">
        <v>7</v>
      </c>
      <c r="BH528" s="6">
        <v>15.909090909090908</v>
      </c>
      <c r="BI528" s="6">
        <v>12</v>
      </c>
      <c r="BJ528" s="6">
        <v>80</v>
      </c>
      <c r="BK528" s="6">
        <v>48</v>
      </c>
    </row>
    <row r="529" spans="1:63" x14ac:dyDescent="0.35">
      <c r="A529" s="27">
        <v>523</v>
      </c>
      <c r="C529" s="17" t="s">
        <v>14</v>
      </c>
      <c r="D529" s="15">
        <v>214</v>
      </c>
      <c r="E529" s="18">
        <v>5</v>
      </c>
      <c r="F529" s="18">
        <v>6</v>
      </c>
      <c r="G529" s="18">
        <v>4</v>
      </c>
      <c r="H529" s="18">
        <v>145</v>
      </c>
      <c r="I529" s="18">
        <v>47</v>
      </c>
      <c r="J529" s="19">
        <v>49.065420560747661</v>
      </c>
      <c r="K529" s="19">
        <v>3</v>
      </c>
      <c r="L529" s="19">
        <v>9.0909090909090917</v>
      </c>
      <c r="M529" s="18">
        <v>0</v>
      </c>
      <c r="N529" s="19">
        <v>0</v>
      </c>
      <c r="O529" s="19">
        <v>16</v>
      </c>
      <c r="P529" s="19">
        <v>62.5</v>
      </c>
      <c r="Q529" s="19">
        <v>51.524390243902438</v>
      </c>
      <c r="R529" s="18">
        <v>0</v>
      </c>
      <c r="S529" s="19">
        <v>0</v>
      </c>
      <c r="T529" s="18">
        <v>0</v>
      </c>
      <c r="U529" s="19">
        <v>0</v>
      </c>
      <c r="V529" s="18">
        <v>0</v>
      </c>
      <c r="W529" s="19">
        <v>0</v>
      </c>
      <c r="X529" s="19">
        <v>0</v>
      </c>
      <c r="Y529" s="19">
        <v>0</v>
      </c>
      <c r="Z529" s="19">
        <v>13.793103448275861</v>
      </c>
      <c r="AA529" s="19">
        <v>75.862068965517238</v>
      </c>
      <c r="AB529" s="18">
        <v>7</v>
      </c>
      <c r="AC529" s="19">
        <v>7.0000000000000009</v>
      </c>
      <c r="AD529" s="19">
        <v>71.014492753623188</v>
      </c>
      <c r="AE529" s="19">
        <v>46.376811594202898</v>
      </c>
      <c r="AF529" s="19">
        <v>70</v>
      </c>
      <c r="AG529" s="19">
        <v>56.81818181818182</v>
      </c>
      <c r="AH529" s="19">
        <v>28.571428571428569</v>
      </c>
      <c r="AI529" s="19">
        <v>42.857142857142854</v>
      </c>
      <c r="AJ529" s="3">
        <v>455</v>
      </c>
      <c r="AK529" s="6">
        <v>0</v>
      </c>
      <c r="AL529" s="6">
        <v>47</v>
      </c>
      <c r="AM529" s="6">
        <v>0</v>
      </c>
      <c r="AN529" s="6">
        <v>104</v>
      </c>
      <c r="AO529" s="6">
        <v>0</v>
      </c>
      <c r="AP529" s="6">
        <v>0</v>
      </c>
      <c r="AQ529" s="6">
        <v>54</v>
      </c>
      <c r="AR529" s="6">
        <v>19</v>
      </c>
      <c r="AS529" s="6">
        <v>8.8785046728971952</v>
      </c>
      <c r="AT529" s="119">
        <v>0</v>
      </c>
      <c r="AU529" s="119">
        <v>0</v>
      </c>
      <c r="AV529" s="119">
        <v>0</v>
      </c>
      <c r="AW529" s="119">
        <v>0</v>
      </c>
      <c r="AX529" s="119">
        <v>0</v>
      </c>
      <c r="AY529" s="6">
        <v>33.333333333333329</v>
      </c>
      <c r="AZ529" s="6">
        <v>0</v>
      </c>
      <c r="BA529" s="6">
        <v>0</v>
      </c>
      <c r="BB529" s="6">
        <v>5</v>
      </c>
      <c r="BC529" s="6">
        <v>36</v>
      </c>
      <c r="BD529" s="6">
        <v>17.061611374407583</v>
      </c>
      <c r="BE529" s="6">
        <v>0</v>
      </c>
      <c r="BF529" s="6">
        <v>0</v>
      </c>
      <c r="BG529" s="6">
        <v>19</v>
      </c>
      <c r="BH529" s="6">
        <v>12.179487179487179</v>
      </c>
      <c r="BI529" s="6">
        <v>20</v>
      </c>
      <c r="BJ529" s="6">
        <v>42.553191489361701</v>
      </c>
      <c r="BK529" s="6">
        <v>145</v>
      </c>
    </row>
    <row r="530" spans="1:63" x14ac:dyDescent="0.35">
      <c r="A530" s="27">
        <v>524</v>
      </c>
      <c r="C530" s="17" t="s">
        <v>18</v>
      </c>
      <c r="D530" s="15">
        <v>1191</v>
      </c>
      <c r="E530" s="18">
        <v>4</v>
      </c>
      <c r="F530" s="18">
        <v>18</v>
      </c>
      <c r="G530" s="18">
        <v>61</v>
      </c>
      <c r="H530" s="18">
        <v>844</v>
      </c>
      <c r="I530" s="18">
        <v>270</v>
      </c>
      <c r="J530" s="19">
        <v>56.17128463476071</v>
      </c>
      <c r="K530" s="19">
        <v>29</v>
      </c>
      <c r="L530" s="19">
        <v>10.622710622710622</v>
      </c>
      <c r="M530" s="18">
        <v>0</v>
      </c>
      <c r="N530" s="19">
        <v>0</v>
      </c>
      <c r="O530" s="19">
        <v>83</v>
      </c>
      <c r="P530" s="19">
        <v>84.337349397590373</v>
      </c>
      <c r="Q530" s="19">
        <v>78.601997146932959</v>
      </c>
      <c r="R530" s="18">
        <v>0</v>
      </c>
      <c r="S530" s="19">
        <v>0</v>
      </c>
      <c r="T530" s="18">
        <v>0</v>
      </c>
      <c r="U530" s="19">
        <v>0</v>
      </c>
      <c r="V530" s="18">
        <v>0</v>
      </c>
      <c r="W530" s="19">
        <v>0</v>
      </c>
      <c r="X530" s="19">
        <v>0</v>
      </c>
      <c r="Y530" s="19">
        <v>0</v>
      </c>
      <c r="Z530" s="19">
        <v>20.851063829787233</v>
      </c>
      <c r="AA530" s="19">
        <v>66.38297872340425</v>
      </c>
      <c r="AB530" s="18">
        <v>29</v>
      </c>
      <c r="AC530" s="19">
        <v>4.1786743515850144</v>
      </c>
      <c r="AD530" s="19">
        <v>80.926430517711168</v>
      </c>
      <c r="AE530" s="19">
        <v>73.572938689217764</v>
      </c>
      <c r="AF530" s="19">
        <v>48.484848484848484</v>
      </c>
      <c r="AG530" s="19">
        <v>78.089171974522301</v>
      </c>
      <c r="AH530" s="19">
        <v>26.113671274961597</v>
      </c>
      <c r="AI530" s="19">
        <v>43.317972350230413</v>
      </c>
      <c r="AJ530" s="3">
        <v>605.16304347826087</v>
      </c>
      <c r="AK530" s="6">
        <v>480</v>
      </c>
      <c r="AL530" s="6">
        <v>191</v>
      </c>
      <c r="AM530" s="6">
        <v>0</v>
      </c>
      <c r="AN530" s="6">
        <v>0</v>
      </c>
      <c r="AO530" s="6">
        <v>0</v>
      </c>
      <c r="AP530" s="6">
        <v>7</v>
      </c>
      <c r="AQ530" s="6">
        <v>495</v>
      </c>
      <c r="AR530" s="6">
        <v>80</v>
      </c>
      <c r="AS530" s="6">
        <v>6.7170445004198154</v>
      </c>
      <c r="AT530" s="119">
        <v>0</v>
      </c>
      <c r="AU530" s="119">
        <v>0</v>
      </c>
      <c r="AV530" s="119">
        <v>0</v>
      </c>
      <c r="AW530" s="119">
        <v>0</v>
      </c>
      <c r="AX530" s="119">
        <v>0</v>
      </c>
      <c r="AY530" s="6">
        <v>13.183000867302688</v>
      </c>
      <c r="AZ530" s="6">
        <v>0</v>
      </c>
      <c r="BA530" s="6">
        <v>0</v>
      </c>
      <c r="BB530" s="6">
        <v>15</v>
      </c>
      <c r="BC530" s="6">
        <v>281</v>
      </c>
      <c r="BD530" s="6">
        <v>23.713080168776372</v>
      </c>
      <c r="BE530" s="6">
        <v>0</v>
      </c>
      <c r="BF530" s="6">
        <v>0</v>
      </c>
      <c r="BG530" s="6">
        <v>120</v>
      </c>
      <c r="BH530" s="6">
        <v>13.333333333333334</v>
      </c>
      <c r="BI530" s="6">
        <v>158</v>
      </c>
      <c r="BJ530" s="6">
        <v>59.398496240601503</v>
      </c>
      <c r="BK530" s="6">
        <v>844</v>
      </c>
    </row>
    <row r="531" spans="1:63" x14ac:dyDescent="0.35">
      <c r="A531" s="27">
        <v>525</v>
      </c>
      <c r="C531" s="17"/>
      <c r="D531" s="15">
        <v>46075</v>
      </c>
      <c r="E531" s="18">
        <v>654</v>
      </c>
      <c r="F531" s="18">
        <v>2708</v>
      </c>
      <c r="G531" s="18">
        <v>3106</v>
      </c>
      <c r="H531" s="18">
        <v>27409</v>
      </c>
      <c r="I531" s="18">
        <v>12852</v>
      </c>
      <c r="J531" s="19">
        <v>53.187194791101469</v>
      </c>
      <c r="K531" s="19">
        <v>908</v>
      </c>
      <c r="L531" s="19">
        <v>5.8052554184515053</v>
      </c>
      <c r="M531" s="18">
        <v>13</v>
      </c>
      <c r="N531" s="19">
        <v>1.043338683788122</v>
      </c>
      <c r="O531" s="19">
        <v>2204</v>
      </c>
      <c r="P531" s="19">
        <v>83.892921960072599</v>
      </c>
      <c r="Q531" s="19">
        <v>66.206395348837205</v>
      </c>
      <c r="R531" s="18">
        <v>31</v>
      </c>
      <c r="S531" s="19">
        <v>2.0261437908496731</v>
      </c>
      <c r="T531" s="18">
        <v>66</v>
      </c>
      <c r="U531" s="19">
        <v>7.9136690647482011</v>
      </c>
      <c r="V531" s="18">
        <v>35</v>
      </c>
      <c r="W531" s="19">
        <v>5.094614264919942</v>
      </c>
      <c r="X531" s="19">
        <v>101</v>
      </c>
      <c r="Y531" s="19">
        <v>6.6447368421052628</v>
      </c>
      <c r="Z531" s="19">
        <v>16.328194485621108</v>
      </c>
      <c r="AA531" s="19">
        <v>71.279276608360504</v>
      </c>
      <c r="AB531" s="18">
        <v>1294</v>
      </c>
      <c r="AC531" s="19">
        <v>6.1341550130362643</v>
      </c>
      <c r="AD531" s="19">
        <v>79.982854693527656</v>
      </c>
      <c r="AE531" s="19">
        <v>65.886953430501251</v>
      </c>
      <c r="AF531" s="19">
        <v>59.616655651024452</v>
      </c>
      <c r="AG531" s="19">
        <v>74.415244287907527</v>
      </c>
      <c r="AH531" s="19">
        <v>18.011907843644835</v>
      </c>
      <c r="AI531" s="19">
        <v>51.825006471654156</v>
      </c>
      <c r="AJ531" s="3">
        <v>612.46132691646619</v>
      </c>
      <c r="AK531" s="6">
        <v>4035</v>
      </c>
      <c r="AL531" s="6">
        <v>15809</v>
      </c>
      <c r="AM531" s="6">
        <v>1667</v>
      </c>
      <c r="AN531" s="6">
        <v>2434</v>
      </c>
      <c r="AO531" s="6">
        <v>13</v>
      </c>
      <c r="AP531" s="6">
        <v>937</v>
      </c>
      <c r="AQ531" s="6">
        <v>17169</v>
      </c>
      <c r="AR531" s="6">
        <v>5343</v>
      </c>
      <c r="AS531" s="6">
        <v>11.596310363537709</v>
      </c>
      <c r="AT531" s="6">
        <v>0</v>
      </c>
      <c r="AU531" s="6">
        <v>0</v>
      </c>
      <c r="AV531" s="6">
        <v>0</v>
      </c>
      <c r="AW531" s="6">
        <v>0</v>
      </c>
      <c r="AX531" s="6">
        <v>0</v>
      </c>
      <c r="AY531" s="6">
        <v>22.1641502129307</v>
      </c>
      <c r="AZ531" s="6">
        <v>82</v>
      </c>
      <c r="BA531" s="6">
        <v>0.59950285129404879</v>
      </c>
      <c r="BB531" s="6">
        <v>1717</v>
      </c>
      <c r="BC531" s="6">
        <v>8006</v>
      </c>
      <c r="BD531" s="6">
        <v>18.658090377310121</v>
      </c>
      <c r="BE531" s="6">
        <v>118</v>
      </c>
      <c r="BF531" s="6">
        <v>4.2007831968672127</v>
      </c>
      <c r="BG531" s="6">
        <v>4104</v>
      </c>
      <c r="BH531" s="6">
        <v>14.306131697284485</v>
      </c>
      <c r="BI531" s="6">
        <v>3708</v>
      </c>
      <c r="BJ531" s="6">
        <v>30.967095373308833</v>
      </c>
      <c r="BK531" s="6">
        <v>27409</v>
      </c>
    </row>
    <row r="532" spans="1:63" x14ac:dyDescent="0.35">
      <c r="A532" s="27">
        <v>526</v>
      </c>
      <c r="B532" s="20" t="s">
        <v>46</v>
      </c>
      <c r="C532" s="17" t="s">
        <v>26</v>
      </c>
      <c r="D532" s="15">
        <v>74</v>
      </c>
      <c r="E532" s="18">
        <v>0</v>
      </c>
      <c r="F532" s="18">
        <v>0</v>
      </c>
      <c r="G532" s="18">
        <v>4</v>
      </c>
      <c r="H532" s="18">
        <v>65</v>
      </c>
      <c r="I532" s="18">
        <v>5</v>
      </c>
      <c r="J532" s="19">
        <v>21.621621621621621</v>
      </c>
      <c r="K532" s="19">
        <v>0</v>
      </c>
      <c r="L532" s="19">
        <v>0</v>
      </c>
      <c r="M532" s="18">
        <v>0</v>
      </c>
      <c r="N532" s="19">
        <v>0</v>
      </c>
      <c r="O532" s="19">
        <v>0</v>
      </c>
      <c r="P532" s="19">
        <v>0</v>
      </c>
      <c r="Q532" s="19">
        <v>62.714097496706188</v>
      </c>
      <c r="R532" s="18">
        <v>0</v>
      </c>
      <c r="S532" s="19">
        <v>0</v>
      </c>
      <c r="T532" s="18">
        <v>0</v>
      </c>
      <c r="U532" s="19">
        <v>0</v>
      </c>
      <c r="V532" s="18">
        <v>0</v>
      </c>
      <c r="W532" s="19">
        <v>0</v>
      </c>
      <c r="X532" s="19">
        <v>0</v>
      </c>
      <c r="Y532" s="19">
        <v>0</v>
      </c>
      <c r="Z532" s="19">
        <v>18.181818181818183</v>
      </c>
      <c r="AA532" s="19">
        <v>23.636363636363637</v>
      </c>
      <c r="AB532" s="18">
        <v>10</v>
      </c>
      <c r="AC532" s="19">
        <v>19.230769230769234</v>
      </c>
      <c r="AD532" s="19">
        <v>63.265306122448983</v>
      </c>
      <c r="AE532" s="19">
        <v>33.333333333333329</v>
      </c>
      <c r="AF532" s="19">
        <v>0</v>
      </c>
      <c r="AG532" s="19">
        <v>68.333333333333329</v>
      </c>
      <c r="AH532" s="19">
        <v>73.529411764705884</v>
      </c>
      <c r="AI532" s="19">
        <v>8.8235294117647065</v>
      </c>
      <c r="AJ532" s="3">
        <v>716.66666666666663</v>
      </c>
      <c r="AK532" s="6">
        <v>0</v>
      </c>
      <c r="AL532" s="6">
        <v>0</v>
      </c>
      <c r="AM532" s="6">
        <v>0</v>
      </c>
      <c r="AN532" s="6">
        <v>56</v>
      </c>
      <c r="AO532" s="6">
        <v>0</v>
      </c>
      <c r="AP532" s="6">
        <v>0</v>
      </c>
      <c r="AQ532" s="6">
        <v>6</v>
      </c>
      <c r="AR532" s="6">
        <v>9</v>
      </c>
      <c r="AS532" s="6">
        <v>12.162162162162163</v>
      </c>
      <c r="AT532" s="119">
        <v>0</v>
      </c>
      <c r="AU532" s="119">
        <v>0</v>
      </c>
      <c r="AV532" s="119">
        <v>0</v>
      </c>
      <c r="AW532" s="119">
        <v>0</v>
      </c>
      <c r="AX532" s="119">
        <v>0</v>
      </c>
      <c r="AY532" s="6">
        <v>80.303030303030297</v>
      </c>
      <c r="AZ532" s="6">
        <v>0</v>
      </c>
      <c r="BA532" s="6">
        <v>0</v>
      </c>
      <c r="BB532" s="6">
        <v>6</v>
      </c>
      <c r="BC532" s="6">
        <v>18</v>
      </c>
      <c r="BD532" s="6">
        <v>23.376623376623375</v>
      </c>
      <c r="BE532" s="6">
        <v>0</v>
      </c>
      <c r="BF532" s="6">
        <v>0</v>
      </c>
      <c r="BG532" s="6">
        <v>15</v>
      </c>
      <c r="BH532" s="6">
        <v>20.27027027027027</v>
      </c>
      <c r="BI532" s="6">
        <v>3</v>
      </c>
      <c r="BJ532" s="6">
        <v>100</v>
      </c>
      <c r="BK532" s="6">
        <v>65</v>
      </c>
    </row>
    <row r="533" spans="1:63" x14ac:dyDescent="0.35">
      <c r="A533" s="27">
        <v>527</v>
      </c>
      <c r="C533" s="17" t="s">
        <v>22</v>
      </c>
      <c r="D533" s="15">
        <v>382</v>
      </c>
      <c r="E533" s="18">
        <v>8</v>
      </c>
      <c r="F533" s="18">
        <v>26</v>
      </c>
      <c r="G533" s="18">
        <v>37</v>
      </c>
      <c r="H533" s="18">
        <v>321</v>
      </c>
      <c r="I533" s="18">
        <v>0</v>
      </c>
      <c r="J533" s="19">
        <v>39.790575916230367</v>
      </c>
      <c r="K533" s="19">
        <v>24</v>
      </c>
      <c r="L533" s="19">
        <v>8.2474226804123703</v>
      </c>
      <c r="M533" s="18">
        <v>0</v>
      </c>
      <c r="N533" s="19">
        <v>0</v>
      </c>
      <c r="O533" s="19">
        <v>3</v>
      </c>
      <c r="P533" s="19">
        <v>100</v>
      </c>
      <c r="Q533" s="19">
        <v>67.27543794260157</v>
      </c>
      <c r="R533" s="18">
        <v>0</v>
      </c>
      <c r="S533" s="19">
        <v>0</v>
      </c>
      <c r="T533" s="18">
        <v>0</v>
      </c>
      <c r="U533" s="19">
        <v>0</v>
      </c>
      <c r="V533" s="18">
        <v>0</v>
      </c>
      <c r="W533" s="19">
        <v>0</v>
      </c>
      <c r="X533" s="19">
        <v>0</v>
      </c>
      <c r="Y533" s="19">
        <v>0</v>
      </c>
      <c r="Z533" s="19">
        <v>18.014705882352942</v>
      </c>
      <c r="AA533" s="19">
        <v>69.485294117647058</v>
      </c>
      <c r="AB533" s="18">
        <v>34</v>
      </c>
      <c r="AC533" s="19">
        <v>12.5</v>
      </c>
      <c r="AD533" s="19">
        <v>73.796791443850267</v>
      </c>
      <c r="AE533" s="19">
        <v>63.28125</v>
      </c>
      <c r="AF533" s="19">
        <v>52.777777777777779</v>
      </c>
      <c r="AG533" s="19">
        <v>72.839506172839506</v>
      </c>
      <c r="AH533" s="19">
        <v>41.949152542372879</v>
      </c>
      <c r="AI533" s="19">
        <v>28.389830508474578</v>
      </c>
      <c r="AJ533" s="3">
        <v>542.45283018867929</v>
      </c>
      <c r="AK533" s="6">
        <v>3</v>
      </c>
      <c r="AL533" s="6">
        <v>7</v>
      </c>
      <c r="AM533" s="6">
        <v>32</v>
      </c>
      <c r="AN533" s="6">
        <v>315</v>
      </c>
      <c r="AO533" s="6">
        <v>0</v>
      </c>
      <c r="AP533" s="6">
        <v>0</v>
      </c>
      <c r="AQ533" s="6">
        <v>19</v>
      </c>
      <c r="AR533" s="6">
        <v>113</v>
      </c>
      <c r="AS533" s="6">
        <v>29.581151832460733</v>
      </c>
      <c r="AT533" s="119">
        <v>0</v>
      </c>
      <c r="AU533" s="119">
        <v>0</v>
      </c>
      <c r="AV533" s="119">
        <v>0</v>
      </c>
      <c r="AW533" s="119">
        <v>0</v>
      </c>
      <c r="AX533" s="119">
        <v>0</v>
      </c>
      <c r="AY533" s="6">
        <v>85.828877005347593</v>
      </c>
      <c r="AZ533" s="6">
        <v>0</v>
      </c>
      <c r="BA533" s="6">
        <v>0</v>
      </c>
      <c r="BB533" s="6">
        <v>0</v>
      </c>
      <c r="BC533" s="6">
        <v>27</v>
      </c>
      <c r="BD533" s="6">
        <v>7.0680628272251314</v>
      </c>
      <c r="BE533" s="6">
        <v>0</v>
      </c>
      <c r="BF533" s="6">
        <v>0</v>
      </c>
      <c r="BG533" s="6">
        <v>17</v>
      </c>
      <c r="BH533" s="6">
        <v>4.8571428571428568</v>
      </c>
      <c r="BI533" s="6">
        <v>0</v>
      </c>
      <c r="BJ533" s="6">
        <v>0</v>
      </c>
      <c r="BK533" s="6">
        <v>321</v>
      </c>
    </row>
    <row r="534" spans="1:63" x14ac:dyDescent="0.35">
      <c r="A534" s="27">
        <v>528</v>
      </c>
      <c r="C534" s="17" t="s">
        <v>133</v>
      </c>
      <c r="D534" s="15">
        <v>210</v>
      </c>
      <c r="E534" s="18">
        <v>0</v>
      </c>
      <c r="F534" s="18">
        <v>0</v>
      </c>
      <c r="G534" s="18">
        <v>7</v>
      </c>
      <c r="H534" s="18">
        <v>122</v>
      </c>
      <c r="I534" s="18">
        <v>87</v>
      </c>
      <c r="J534" s="19">
        <v>54.285714285714285</v>
      </c>
      <c r="K534" s="19">
        <v>0</v>
      </c>
      <c r="L534" s="19">
        <v>0</v>
      </c>
      <c r="M534" s="18">
        <v>0</v>
      </c>
      <c r="N534" s="19">
        <v>0</v>
      </c>
      <c r="O534" s="19">
        <v>9</v>
      </c>
      <c r="P534" s="19">
        <v>100</v>
      </c>
      <c r="Q534" s="19">
        <v>61.622156280909991</v>
      </c>
      <c r="R534" s="18">
        <v>0</v>
      </c>
      <c r="S534" s="19">
        <v>0</v>
      </c>
      <c r="T534" s="18">
        <v>0</v>
      </c>
      <c r="U534" s="19">
        <v>0</v>
      </c>
      <c r="V534" s="18">
        <v>0</v>
      </c>
      <c r="W534" s="19">
        <v>0</v>
      </c>
      <c r="X534" s="19">
        <v>0</v>
      </c>
      <c r="Y534" s="19">
        <v>0</v>
      </c>
      <c r="Z534" s="19">
        <v>19.642857142857142</v>
      </c>
      <c r="AA534" s="19">
        <v>50</v>
      </c>
      <c r="AB534" s="18">
        <v>10</v>
      </c>
      <c r="AC534" s="19">
        <v>10.526315789473683</v>
      </c>
      <c r="AD534" s="19">
        <v>76.785714285714292</v>
      </c>
      <c r="AE534" s="19">
        <v>61.764705882352942</v>
      </c>
      <c r="AF534" s="19">
        <v>0</v>
      </c>
      <c r="AG534" s="19">
        <v>66.935483870967744</v>
      </c>
      <c r="AH534" s="19">
        <v>25.609756097560975</v>
      </c>
      <c r="AI534" s="19">
        <v>46.341463414634148</v>
      </c>
      <c r="AJ534" s="3">
        <v>384.61538461538464</v>
      </c>
      <c r="AK534" s="6">
        <v>0</v>
      </c>
      <c r="AL534" s="6">
        <v>85</v>
      </c>
      <c r="AM534" s="6">
        <v>0</v>
      </c>
      <c r="AN534" s="6">
        <v>58</v>
      </c>
      <c r="AO534" s="6">
        <v>0</v>
      </c>
      <c r="AP534" s="6">
        <v>0</v>
      </c>
      <c r="AQ534" s="6">
        <v>60</v>
      </c>
      <c r="AR534" s="6">
        <v>0</v>
      </c>
      <c r="AS534" s="6">
        <v>0</v>
      </c>
      <c r="AT534" s="119">
        <v>0</v>
      </c>
      <c r="AU534" s="119">
        <v>0</v>
      </c>
      <c r="AV534" s="119">
        <v>0</v>
      </c>
      <c r="AW534" s="119">
        <v>0</v>
      </c>
      <c r="AX534" s="119">
        <v>0</v>
      </c>
      <c r="AY534" s="6">
        <v>37.5</v>
      </c>
      <c r="AZ534" s="6">
        <v>0</v>
      </c>
      <c r="BA534" s="6">
        <v>0</v>
      </c>
      <c r="BB534" s="6">
        <v>21</v>
      </c>
      <c r="BC534" s="6">
        <v>52</v>
      </c>
      <c r="BD534" s="6">
        <v>24.413145539906104</v>
      </c>
      <c r="BE534" s="6">
        <v>0</v>
      </c>
      <c r="BF534" s="6">
        <v>0</v>
      </c>
      <c r="BG534" s="6">
        <v>14</v>
      </c>
      <c r="BH534" s="6">
        <v>10.37037037037037</v>
      </c>
      <c r="BI534" s="6">
        <v>39</v>
      </c>
      <c r="BJ534" s="6">
        <v>48.75</v>
      </c>
      <c r="BK534" s="6">
        <v>122</v>
      </c>
    </row>
    <row r="535" spans="1:63" x14ac:dyDescent="0.35">
      <c r="A535" s="27">
        <v>529</v>
      </c>
      <c r="C535" s="17" t="s">
        <v>136</v>
      </c>
      <c r="D535" s="15">
        <v>207</v>
      </c>
      <c r="E535" s="18">
        <v>3</v>
      </c>
      <c r="F535" s="18">
        <v>20</v>
      </c>
      <c r="G535" s="18">
        <v>18</v>
      </c>
      <c r="H535" s="18">
        <v>164</v>
      </c>
      <c r="I535" s="18">
        <v>4</v>
      </c>
      <c r="J535" s="19">
        <v>45.893719806763286</v>
      </c>
      <c r="K535" s="19">
        <v>3</v>
      </c>
      <c r="L535" s="19">
        <v>2.2388059701492535</v>
      </c>
      <c r="M535" s="18">
        <v>0</v>
      </c>
      <c r="N535" s="19">
        <v>0</v>
      </c>
      <c r="O535" s="19">
        <v>9</v>
      </c>
      <c r="P535" s="19">
        <v>100</v>
      </c>
      <c r="Q535" s="19">
        <v>57.41935483870968</v>
      </c>
      <c r="R535" s="18">
        <v>3</v>
      </c>
      <c r="S535" s="19">
        <v>27.27272727272727</v>
      </c>
      <c r="T535" s="18">
        <v>0</v>
      </c>
      <c r="U535" s="19">
        <v>0</v>
      </c>
      <c r="V535" s="18">
        <v>0</v>
      </c>
      <c r="W535" s="19">
        <v>0</v>
      </c>
      <c r="X535" s="19">
        <v>0</v>
      </c>
      <c r="Y535" s="19">
        <v>0</v>
      </c>
      <c r="Z535" s="19">
        <v>12.121212121212121</v>
      </c>
      <c r="AA535" s="19">
        <v>18.181818181818183</v>
      </c>
      <c r="AB535" s="18">
        <v>6</v>
      </c>
      <c r="AC535" s="19">
        <v>5.5045871559633035</v>
      </c>
      <c r="AD535" s="19">
        <v>81.609195402298852</v>
      </c>
      <c r="AE535" s="19">
        <v>42.307692307692307</v>
      </c>
      <c r="AF535" s="19">
        <v>64.285714285714292</v>
      </c>
      <c r="AG535" s="19">
        <v>60</v>
      </c>
      <c r="AH535" s="19">
        <v>72.448979591836732</v>
      </c>
      <c r="AI535" s="19">
        <v>11.224489795918368</v>
      </c>
      <c r="AJ535" s="3">
        <v>521.42857142857144</v>
      </c>
      <c r="AK535" s="6">
        <v>35</v>
      </c>
      <c r="AL535" s="6">
        <v>165</v>
      </c>
      <c r="AM535" s="6">
        <v>0</v>
      </c>
      <c r="AN535" s="6">
        <v>4</v>
      </c>
      <c r="AO535" s="6">
        <v>3</v>
      </c>
      <c r="AP535" s="6">
        <v>0</v>
      </c>
      <c r="AQ535" s="6">
        <v>3</v>
      </c>
      <c r="AR535" s="6">
        <v>77</v>
      </c>
      <c r="AS535" s="6">
        <v>37.19806763285024</v>
      </c>
      <c r="AT535" s="119">
        <v>0</v>
      </c>
      <c r="AU535" s="119">
        <v>0</v>
      </c>
      <c r="AV535" s="119">
        <v>0</v>
      </c>
      <c r="AW535" s="119">
        <v>0</v>
      </c>
      <c r="AX535" s="119">
        <v>0</v>
      </c>
      <c r="AY535" s="6">
        <v>83.414634146341456</v>
      </c>
      <c r="AZ535" s="6">
        <v>0</v>
      </c>
      <c r="BA535" s="6">
        <v>0</v>
      </c>
      <c r="BB535" s="6">
        <v>0</v>
      </c>
      <c r="BC535" s="6">
        <v>92</v>
      </c>
      <c r="BD535" s="6">
        <v>44.660194174757287</v>
      </c>
      <c r="BE535" s="6">
        <v>3</v>
      </c>
      <c r="BF535" s="6">
        <v>12.5</v>
      </c>
      <c r="BG535" s="6">
        <v>91</v>
      </c>
      <c r="BH535" s="6">
        <v>48.148148148148145</v>
      </c>
      <c r="BI535" s="6">
        <v>0</v>
      </c>
      <c r="BJ535" s="6">
        <v>0</v>
      </c>
      <c r="BK535" s="6">
        <v>164</v>
      </c>
    </row>
    <row r="536" spans="1:63" x14ac:dyDescent="0.35">
      <c r="A536" s="27">
        <v>530</v>
      </c>
      <c r="C536" s="17" t="s">
        <v>16</v>
      </c>
      <c r="D536" s="15">
        <v>116</v>
      </c>
      <c r="E536" s="18">
        <v>0</v>
      </c>
      <c r="F536" s="18">
        <v>0</v>
      </c>
      <c r="G536" s="18">
        <v>5</v>
      </c>
      <c r="H536" s="18">
        <v>76</v>
      </c>
      <c r="I536" s="18">
        <v>29</v>
      </c>
      <c r="J536" s="19">
        <v>53.448275862068961</v>
      </c>
      <c r="K536" s="19">
        <v>0</v>
      </c>
      <c r="L536" s="19">
        <v>0</v>
      </c>
      <c r="M536" s="18">
        <v>0</v>
      </c>
      <c r="N536" s="19">
        <v>0</v>
      </c>
      <c r="O536" s="19">
        <v>7</v>
      </c>
      <c r="P536" s="19">
        <v>100</v>
      </c>
      <c r="Q536" s="19">
        <v>23.069852941176471</v>
      </c>
      <c r="R536" s="18">
        <v>0</v>
      </c>
      <c r="S536" s="19">
        <v>0</v>
      </c>
      <c r="T536" s="18">
        <v>0</v>
      </c>
      <c r="U536" s="19">
        <v>0</v>
      </c>
      <c r="V536" s="18">
        <v>0</v>
      </c>
      <c r="W536" s="19">
        <v>0</v>
      </c>
      <c r="X536" s="19">
        <v>0</v>
      </c>
      <c r="Y536" s="19">
        <v>0</v>
      </c>
      <c r="Z536" s="19">
        <v>26.086956521739129</v>
      </c>
      <c r="AA536" s="19">
        <v>43.478260869565219</v>
      </c>
      <c r="AB536" s="18">
        <v>6</v>
      </c>
      <c r="AC536" s="19">
        <v>10.909090909090908</v>
      </c>
      <c r="AD536" s="19">
        <v>68</v>
      </c>
      <c r="AE536" s="19">
        <v>43.18181818181818</v>
      </c>
      <c r="AF536" s="19">
        <v>100</v>
      </c>
      <c r="AG536" s="19">
        <v>55.882352941176471</v>
      </c>
      <c r="AH536" s="19">
        <v>25.581395348837212</v>
      </c>
      <c r="AI536" s="19">
        <v>37.209302325581397</v>
      </c>
      <c r="AJ536" s="3">
        <v>316.66666666666669</v>
      </c>
      <c r="AK536" s="6">
        <v>71</v>
      </c>
      <c r="AL536" s="6">
        <v>13</v>
      </c>
      <c r="AM536" s="6">
        <v>0</v>
      </c>
      <c r="AN536" s="6">
        <v>0</v>
      </c>
      <c r="AO536" s="6">
        <v>0</v>
      </c>
      <c r="AP536" s="6">
        <v>0</v>
      </c>
      <c r="AQ536" s="6">
        <v>24</v>
      </c>
      <c r="AR536" s="6">
        <v>11</v>
      </c>
      <c r="AS536" s="6">
        <v>9.4827586206896548</v>
      </c>
      <c r="AT536" s="119">
        <v>0</v>
      </c>
      <c r="AU536" s="119">
        <v>0</v>
      </c>
      <c r="AV536" s="119">
        <v>0</v>
      </c>
      <c r="AW536" s="119">
        <v>0</v>
      </c>
      <c r="AX536" s="119">
        <v>0</v>
      </c>
      <c r="AY536" s="6">
        <v>21.052631578947366</v>
      </c>
      <c r="AZ536" s="6">
        <v>0</v>
      </c>
      <c r="BA536" s="6">
        <v>0</v>
      </c>
      <c r="BB536" s="6">
        <v>4</v>
      </c>
      <c r="BC536" s="6">
        <v>45</v>
      </c>
      <c r="BD536" s="6">
        <v>39.473684210526315</v>
      </c>
      <c r="BE536" s="6">
        <v>0</v>
      </c>
      <c r="BF536" s="6">
        <v>0</v>
      </c>
      <c r="BG536" s="6">
        <v>23</v>
      </c>
      <c r="BH536" s="6">
        <v>27.710843373493976</v>
      </c>
      <c r="BI536" s="6">
        <v>16</v>
      </c>
      <c r="BJ536" s="6">
        <v>57.142857142857139</v>
      </c>
      <c r="BK536" s="6">
        <v>76</v>
      </c>
    </row>
    <row r="537" spans="1:63" x14ac:dyDescent="0.35">
      <c r="A537" s="27">
        <v>531</v>
      </c>
      <c r="C537" s="17" t="s">
        <v>137</v>
      </c>
      <c r="D537" s="15">
        <v>1639</v>
      </c>
      <c r="E537" s="18">
        <v>6</v>
      </c>
      <c r="F537" s="18">
        <v>18</v>
      </c>
      <c r="G537" s="18">
        <v>81</v>
      </c>
      <c r="H537" s="18">
        <v>1215</v>
      </c>
      <c r="I537" s="18">
        <v>319</v>
      </c>
      <c r="J537" s="19">
        <v>55.826723611958506</v>
      </c>
      <c r="K537" s="19">
        <v>53</v>
      </c>
      <c r="L537" s="19">
        <v>7.0105820105820102</v>
      </c>
      <c r="M537" s="18">
        <v>0</v>
      </c>
      <c r="N537" s="19">
        <v>0</v>
      </c>
      <c r="O537" s="19">
        <v>103</v>
      </c>
      <c r="P537" s="19">
        <v>88.349514563106794</v>
      </c>
      <c r="Q537" s="19">
        <v>62.170385395537529</v>
      </c>
      <c r="R537" s="18">
        <v>7</v>
      </c>
      <c r="S537" s="19">
        <v>10.9375</v>
      </c>
      <c r="T537" s="18">
        <v>5</v>
      </c>
      <c r="U537" s="19">
        <v>21.739130434782609</v>
      </c>
      <c r="V537" s="18">
        <v>3</v>
      </c>
      <c r="W537" s="19">
        <v>8.3333333333333321</v>
      </c>
      <c r="X537" s="19">
        <v>8</v>
      </c>
      <c r="Y537" s="19">
        <v>14.035087719298245</v>
      </c>
      <c r="Z537" s="19">
        <v>16.157205240174672</v>
      </c>
      <c r="AA537" s="19">
        <v>63.027656477438128</v>
      </c>
      <c r="AB537" s="18">
        <v>88</v>
      </c>
      <c r="AC537" s="19">
        <v>9.2436974789915975</v>
      </c>
      <c r="AD537" s="19">
        <v>73.009708737864074</v>
      </c>
      <c r="AE537" s="19">
        <v>65.892597968069666</v>
      </c>
      <c r="AF537" s="19">
        <v>55.238095238095241</v>
      </c>
      <c r="AG537" s="19">
        <v>72.131147540983605</v>
      </c>
      <c r="AH537" s="19">
        <v>29.032258064516132</v>
      </c>
      <c r="AI537" s="19">
        <v>40.262843488649942</v>
      </c>
      <c r="AJ537" s="3">
        <v>479.46428571428572</v>
      </c>
      <c r="AK537" s="6">
        <v>333</v>
      </c>
      <c r="AL537" s="6">
        <v>139</v>
      </c>
      <c r="AM537" s="6">
        <v>0</v>
      </c>
      <c r="AN537" s="6">
        <v>9</v>
      </c>
      <c r="AO537" s="6">
        <v>0</v>
      </c>
      <c r="AP537" s="6">
        <v>6</v>
      </c>
      <c r="AQ537" s="6">
        <v>1110</v>
      </c>
      <c r="AR537" s="6">
        <v>282</v>
      </c>
      <c r="AS537" s="6">
        <v>17.205613178767539</v>
      </c>
      <c r="AT537" s="119">
        <v>0</v>
      </c>
      <c r="AU537" s="119">
        <v>0</v>
      </c>
      <c r="AV537" s="119">
        <v>0</v>
      </c>
      <c r="AW537" s="119">
        <v>0</v>
      </c>
      <c r="AX537" s="119">
        <v>0</v>
      </c>
      <c r="AY537" s="6">
        <v>32.485696122059757</v>
      </c>
      <c r="AZ537" s="6">
        <v>0</v>
      </c>
      <c r="BA537" s="6">
        <v>0</v>
      </c>
      <c r="BB537" s="6">
        <v>44</v>
      </c>
      <c r="BC537" s="6">
        <v>677</v>
      </c>
      <c r="BD537" s="6">
        <v>41.559238796807854</v>
      </c>
      <c r="BE537" s="6">
        <v>14</v>
      </c>
      <c r="BF537" s="6">
        <v>17.721518987341771</v>
      </c>
      <c r="BG537" s="6">
        <v>421</v>
      </c>
      <c r="BH537" s="6">
        <v>32.610379550735864</v>
      </c>
      <c r="BI537" s="6">
        <v>250</v>
      </c>
      <c r="BJ537" s="6">
        <v>80.645161290322577</v>
      </c>
      <c r="BK537" s="6">
        <v>1215</v>
      </c>
    </row>
    <row r="538" spans="1:63" x14ac:dyDescent="0.35">
      <c r="A538" s="27">
        <v>532</v>
      </c>
      <c r="C538" s="17" t="s">
        <v>2</v>
      </c>
      <c r="D538" s="15">
        <v>16</v>
      </c>
      <c r="E538" s="18">
        <v>0</v>
      </c>
      <c r="F538" s="18">
        <v>0</v>
      </c>
      <c r="G538" s="18">
        <v>4</v>
      </c>
      <c r="H538" s="18">
        <v>11</v>
      </c>
      <c r="I538" s="18">
        <v>0</v>
      </c>
      <c r="J538" s="19">
        <v>56.25</v>
      </c>
      <c r="K538" s="19">
        <v>0</v>
      </c>
      <c r="L538" s="19">
        <v>0</v>
      </c>
      <c r="M538" s="18">
        <v>0</v>
      </c>
      <c r="N538" s="19">
        <v>0</v>
      </c>
      <c r="O538" s="19">
        <v>0</v>
      </c>
      <c r="P538" s="19">
        <v>0</v>
      </c>
      <c r="Q538" s="19">
        <v>73.042647994907711</v>
      </c>
      <c r="R538" s="18">
        <v>0</v>
      </c>
      <c r="S538" s="19">
        <v>0</v>
      </c>
      <c r="T538" s="18">
        <v>0</v>
      </c>
      <c r="U538" s="19">
        <v>0</v>
      </c>
      <c r="V538" s="18">
        <v>0</v>
      </c>
      <c r="W538" s="19">
        <v>0</v>
      </c>
      <c r="X538" s="19">
        <v>0</v>
      </c>
      <c r="Y538" s="19">
        <v>0</v>
      </c>
      <c r="Z538" s="19">
        <v>57.142857142857139</v>
      </c>
      <c r="AA538" s="19">
        <v>0</v>
      </c>
      <c r="AB538" s="18">
        <v>3</v>
      </c>
      <c r="AC538" s="19">
        <v>30</v>
      </c>
      <c r="AD538" s="19">
        <v>0</v>
      </c>
      <c r="AE538" s="19">
        <v>100</v>
      </c>
      <c r="AF538" s="19">
        <v>0</v>
      </c>
      <c r="AG538" s="19">
        <v>60</v>
      </c>
      <c r="AH538" s="19">
        <v>0</v>
      </c>
      <c r="AI538" s="19">
        <v>100</v>
      </c>
      <c r="AJ538" s="3">
        <v>117.85714285714286</v>
      </c>
      <c r="AK538" s="6">
        <v>0</v>
      </c>
      <c r="AL538" s="6">
        <v>8</v>
      </c>
      <c r="AM538" s="6">
        <v>0</v>
      </c>
      <c r="AN538" s="6">
        <v>0</v>
      </c>
      <c r="AO538" s="6">
        <v>0</v>
      </c>
      <c r="AP538" s="6">
        <v>0</v>
      </c>
      <c r="AQ538" s="6">
        <v>0</v>
      </c>
      <c r="AR538" s="6">
        <v>0</v>
      </c>
      <c r="AS538" s="6">
        <v>0</v>
      </c>
      <c r="AT538" s="119">
        <v>0</v>
      </c>
      <c r="AU538" s="119">
        <v>0</v>
      </c>
      <c r="AV538" s="119">
        <v>0</v>
      </c>
      <c r="AW538" s="119">
        <v>0</v>
      </c>
      <c r="AX538" s="119">
        <v>0</v>
      </c>
      <c r="AY538" s="6">
        <v>61.53846153846154</v>
      </c>
      <c r="AZ538" s="6">
        <v>0</v>
      </c>
      <c r="BA538" s="6">
        <v>0</v>
      </c>
      <c r="BB538" s="6">
        <v>0</v>
      </c>
      <c r="BC538" s="6">
        <v>0</v>
      </c>
      <c r="BD538" s="6">
        <v>0</v>
      </c>
      <c r="BE538" s="6">
        <v>0</v>
      </c>
      <c r="BF538" s="6">
        <v>0</v>
      </c>
      <c r="BG538" s="6">
        <v>0</v>
      </c>
      <c r="BH538" s="6">
        <v>0</v>
      </c>
      <c r="BI538" s="6">
        <v>0</v>
      </c>
      <c r="BJ538" s="6">
        <v>0</v>
      </c>
      <c r="BK538" s="6">
        <v>11</v>
      </c>
    </row>
    <row r="539" spans="1:63" x14ac:dyDescent="0.35">
      <c r="A539" s="27">
        <v>533</v>
      </c>
      <c r="C539" s="17" t="s">
        <v>6</v>
      </c>
      <c r="D539" s="15">
        <v>330</v>
      </c>
      <c r="E539" s="18">
        <v>0</v>
      </c>
      <c r="F539" s="18">
        <v>0</v>
      </c>
      <c r="G539" s="18">
        <v>0</v>
      </c>
      <c r="H539" s="18">
        <v>133</v>
      </c>
      <c r="I539" s="18">
        <v>198</v>
      </c>
      <c r="J539" s="19">
        <v>54.54545454545454</v>
      </c>
      <c r="K539" s="19">
        <v>4</v>
      </c>
      <c r="L539" s="19">
        <v>10.256410256410255</v>
      </c>
      <c r="M539" s="18">
        <v>0</v>
      </c>
      <c r="N539" s="19">
        <v>0</v>
      </c>
      <c r="O539" s="19">
        <v>24</v>
      </c>
      <c r="P539" s="19">
        <v>100</v>
      </c>
      <c r="Q539" s="19">
        <v>70.506149479659413</v>
      </c>
      <c r="R539" s="18">
        <v>0</v>
      </c>
      <c r="S539" s="19">
        <v>0</v>
      </c>
      <c r="T539" s="18">
        <v>0</v>
      </c>
      <c r="U539" s="19">
        <v>0</v>
      </c>
      <c r="V539" s="18">
        <v>0</v>
      </c>
      <c r="W539" s="19">
        <v>0</v>
      </c>
      <c r="X539" s="19">
        <v>0</v>
      </c>
      <c r="Y539" s="19">
        <v>0</v>
      </c>
      <c r="Z539" s="19">
        <v>28.205128205128204</v>
      </c>
      <c r="AA539" s="19">
        <v>53.846153846153847</v>
      </c>
      <c r="AB539" s="18">
        <v>8</v>
      </c>
      <c r="AC539" s="19">
        <v>8</v>
      </c>
      <c r="AD539" s="19">
        <v>66.666666666666657</v>
      </c>
      <c r="AE539" s="19">
        <v>61.53846153846154</v>
      </c>
      <c r="AF539" s="19">
        <v>100</v>
      </c>
      <c r="AG539" s="19">
        <v>66.400000000000006</v>
      </c>
      <c r="AH539" s="19">
        <v>27.27272727272727</v>
      </c>
      <c r="AI539" s="19">
        <v>48.051948051948052</v>
      </c>
      <c r="AJ539" s="3">
        <v>288.46153846153845</v>
      </c>
      <c r="AK539" s="6">
        <v>0</v>
      </c>
      <c r="AL539" s="6">
        <v>291</v>
      </c>
      <c r="AM539" s="6">
        <v>0</v>
      </c>
      <c r="AN539" s="6">
        <v>0</v>
      </c>
      <c r="AO539" s="6">
        <v>0</v>
      </c>
      <c r="AP539" s="6">
        <v>0</v>
      </c>
      <c r="AQ539" s="6">
        <v>30</v>
      </c>
      <c r="AR539" s="6">
        <v>3</v>
      </c>
      <c r="AS539" s="6">
        <v>0.90909090909090906</v>
      </c>
      <c r="AT539" s="119">
        <v>0</v>
      </c>
      <c r="AU539" s="119">
        <v>0</v>
      </c>
      <c r="AV539" s="119">
        <v>0</v>
      </c>
      <c r="AW539" s="119">
        <v>0</v>
      </c>
      <c r="AX539" s="119">
        <v>0</v>
      </c>
      <c r="AY539" s="6">
        <v>23.376623376623375</v>
      </c>
      <c r="AZ539" s="6">
        <v>0</v>
      </c>
      <c r="BA539" s="6">
        <v>0</v>
      </c>
      <c r="BB539" s="6">
        <v>55</v>
      </c>
      <c r="BC539" s="6">
        <v>79</v>
      </c>
      <c r="BD539" s="6">
        <v>24.085365853658537</v>
      </c>
      <c r="BE539" s="6">
        <v>0</v>
      </c>
      <c r="BF539" s="6">
        <v>0</v>
      </c>
      <c r="BG539" s="6">
        <v>4</v>
      </c>
      <c r="BH539" s="6">
        <v>3.0534351145038165</v>
      </c>
      <c r="BI539" s="6">
        <v>75</v>
      </c>
      <c r="BJ539" s="6">
        <v>38.265306122448976</v>
      </c>
      <c r="BK539" s="6">
        <v>133</v>
      </c>
    </row>
    <row r="540" spans="1:63" x14ac:dyDescent="0.35">
      <c r="A540" s="27">
        <v>534</v>
      </c>
      <c r="C540" s="17" t="s">
        <v>10</v>
      </c>
      <c r="D540" s="15">
        <v>132</v>
      </c>
      <c r="E540" s="18">
        <v>0</v>
      </c>
      <c r="F540" s="18">
        <v>3</v>
      </c>
      <c r="G540" s="18">
        <v>10</v>
      </c>
      <c r="H540" s="18">
        <v>71</v>
      </c>
      <c r="I540" s="18">
        <v>47</v>
      </c>
      <c r="J540" s="19">
        <v>51.515151515151516</v>
      </c>
      <c r="K540" s="19">
        <v>0</v>
      </c>
      <c r="L540" s="19">
        <v>0</v>
      </c>
      <c r="M540" s="18">
        <v>0</v>
      </c>
      <c r="N540" s="19">
        <v>0</v>
      </c>
      <c r="O540" s="19">
        <v>12</v>
      </c>
      <c r="P540" s="19">
        <v>100</v>
      </c>
      <c r="Q540" s="19">
        <v>70.200445434298445</v>
      </c>
      <c r="R540" s="18">
        <v>0</v>
      </c>
      <c r="S540" s="19">
        <v>0</v>
      </c>
      <c r="T540" s="18">
        <v>0</v>
      </c>
      <c r="U540" s="19">
        <v>0</v>
      </c>
      <c r="V540" s="18">
        <v>0</v>
      </c>
      <c r="W540" s="19">
        <v>0</v>
      </c>
      <c r="X540" s="19">
        <v>0</v>
      </c>
      <c r="Y540" s="19">
        <v>0</v>
      </c>
      <c r="Z540" s="19">
        <v>27.500000000000004</v>
      </c>
      <c r="AA540" s="19">
        <v>72.5</v>
      </c>
      <c r="AB540" s="18">
        <v>0</v>
      </c>
      <c r="AC540" s="19">
        <v>0</v>
      </c>
      <c r="AD540" s="19">
        <v>79.487179487179489</v>
      </c>
      <c r="AE540" s="19">
        <v>74.285714285714292</v>
      </c>
      <c r="AF540" s="19">
        <v>100</v>
      </c>
      <c r="AG540" s="19">
        <v>75.862068965517238</v>
      </c>
      <c r="AH540" s="19">
        <v>18</v>
      </c>
      <c r="AI540" s="19">
        <v>60</v>
      </c>
      <c r="AJ540" s="3">
        <v>422.22222222222223</v>
      </c>
      <c r="AK540" s="6">
        <v>0</v>
      </c>
      <c r="AL540" s="6">
        <v>85</v>
      </c>
      <c r="AM540" s="6">
        <v>0</v>
      </c>
      <c r="AN540" s="6">
        <v>27</v>
      </c>
      <c r="AO540" s="6">
        <v>0</v>
      </c>
      <c r="AP540" s="6">
        <v>0</v>
      </c>
      <c r="AQ540" s="6">
        <v>18</v>
      </c>
      <c r="AR540" s="6">
        <v>5</v>
      </c>
      <c r="AS540" s="6">
        <v>3.7878787878787881</v>
      </c>
      <c r="AT540" s="119">
        <v>0</v>
      </c>
      <c r="AU540" s="119">
        <v>0</v>
      </c>
      <c r="AV540" s="119">
        <v>0</v>
      </c>
      <c r="AW540" s="119">
        <v>0</v>
      </c>
      <c r="AX540" s="119">
        <v>0</v>
      </c>
      <c r="AY540" s="6">
        <v>64.957264957264954</v>
      </c>
      <c r="AZ540" s="6">
        <v>0</v>
      </c>
      <c r="BA540" s="6">
        <v>0</v>
      </c>
      <c r="BB540" s="6">
        <v>17</v>
      </c>
      <c r="BC540" s="6">
        <v>4</v>
      </c>
      <c r="BD540" s="6">
        <v>3.278688524590164</v>
      </c>
      <c r="BE540" s="6">
        <v>0</v>
      </c>
      <c r="BF540" s="6">
        <v>0</v>
      </c>
      <c r="BG540" s="6">
        <v>0</v>
      </c>
      <c r="BH540" s="6">
        <v>0</v>
      </c>
      <c r="BI540" s="6">
        <v>8</v>
      </c>
      <c r="BJ540" s="6">
        <v>16.666666666666664</v>
      </c>
      <c r="BK540" s="6">
        <v>71</v>
      </c>
    </row>
    <row r="541" spans="1:63" x14ac:dyDescent="0.35">
      <c r="A541" s="27">
        <v>535</v>
      </c>
      <c r="C541" s="17" t="s">
        <v>272</v>
      </c>
      <c r="D541" s="15">
        <v>451</v>
      </c>
      <c r="E541" s="18">
        <v>13</v>
      </c>
      <c r="F541" s="18">
        <v>33</v>
      </c>
      <c r="G541" s="18">
        <v>45</v>
      </c>
      <c r="H541" s="18">
        <v>352</v>
      </c>
      <c r="I541" s="18">
        <v>18</v>
      </c>
      <c r="J541" s="19">
        <v>51.884700665188468</v>
      </c>
      <c r="K541" s="19">
        <v>29</v>
      </c>
      <c r="L541" s="19">
        <v>14.499999999999998</v>
      </c>
      <c r="M541" s="18">
        <v>0</v>
      </c>
      <c r="N541" s="19">
        <v>0</v>
      </c>
      <c r="O541" s="19">
        <v>55</v>
      </c>
      <c r="P541" s="19">
        <v>90.909090909090907</v>
      </c>
      <c r="Q541" s="19">
        <v>47.03770197486535</v>
      </c>
      <c r="R541" s="18">
        <v>3</v>
      </c>
      <c r="S541" s="19">
        <v>9.375</v>
      </c>
      <c r="T541" s="18">
        <v>0</v>
      </c>
      <c r="U541" s="19">
        <v>0</v>
      </c>
      <c r="V541" s="18">
        <v>0</v>
      </c>
      <c r="W541" s="19">
        <v>0</v>
      </c>
      <c r="X541" s="19">
        <v>0</v>
      </c>
      <c r="Y541" s="19">
        <v>0</v>
      </c>
      <c r="Z541" s="19">
        <v>33.136094674556219</v>
      </c>
      <c r="AA541" s="19">
        <v>30.177514792899409</v>
      </c>
      <c r="AB541" s="18">
        <v>36</v>
      </c>
      <c r="AC541" s="19">
        <v>14.754098360655737</v>
      </c>
      <c r="AD541" s="19">
        <v>63.095238095238095</v>
      </c>
      <c r="AE541" s="19">
        <v>47.727272727272727</v>
      </c>
      <c r="AF541" s="19">
        <v>37.5</v>
      </c>
      <c r="AG541" s="19">
        <v>58.053691275167786</v>
      </c>
      <c r="AH541" s="19">
        <v>50</v>
      </c>
      <c r="AI541" s="19">
        <v>13.978494623655912</v>
      </c>
      <c r="AJ541" s="3">
        <v>493.75</v>
      </c>
      <c r="AK541" s="6">
        <v>0</v>
      </c>
      <c r="AL541" s="6">
        <v>312</v>
      </c>
      <c r="AM541" s="6">
        <v>0</v>
      </c>
      <c r="AN541" s="6">
        <v>116</v>
      </c>
      <c r="AO541" s="6">
        <v>0</v>
      </c>
      <c r="AP541" s="6">
        <v>0</v>
      </c>
      <c r="AQ541" s="6">
        <v>13</v>
      </c>
      <c r="AR541" s="6">
        <v>66</v>
      </c>
      <c r="AS541" s="6">
        <v>14.634146341463413</v>
      </c>
      <c r="AT541" s="119">
        <v>0</v>
      </c>
      <c r="AU541" s="119">
        <v>0</v>
      </c>
      <c r="AV541" s="119">
        <v>0</v>
      </c>
      <c r="AW541" s="119">
        <v>0</v>
      </c>
      <c r="AX541" s="119">
        <v>0</v>
      </c>
      <c r="AY541" s="6">
        <v>88.888888888888886</v>
      </c>
      <c r="AZ541" s="6">
        <v>0</v>
      </c>
      <c r="BA541" s="6">
        <v>0</v>
      </c>
      <c r="BB541" s="6">
        <v>5</v>
      </c>
      <c r="BC541" s="6">
        <v>69</v>
      </c>
      <c r="BD541" s="6">
        <v>15.265486725663715</v>
      </c>
      <c r="BE541" s="6">
        <v>8</v>
      </c>
      <c r="BF541" s="6">
        <v>16.666666666666664</v>
      </c>
      <c r="BG541" s="6">
        <v>52</v>
      </c>
      <c r="BH541" s="6">
        <v>13</v>
      </c>
      <c r="BI541" s="6">
        <v>13</v>
      </c>
      <c r="BJ541" s="6">
        <v>81.25</v>
      </c>
      <c r="BK541" s="6">
        <v>352</v>
      </c>
    </row>
    <row r="542" spans="1:63" x14ac:dyDescent="0.35">
      <c r="A542" s="27">
        <v>536</v>
      </c>
      <c r="C542" s="17" t="s">
        <v>1</v>
      </c>
      <c r="D542" s="15">
        <v>123</v>
      </c>
      <c r="E542" s="18">
        <v>0</v>
      </c>
      <c r="F542" s="18">
        <v>0</v>
      </c>
      <c r="G542" s="18">
        <v>5</v>
      </c>
      <c r="H542" s="18">
        <v>88</v>
      </c>
      <c r="I542" s="18">
        <v>23</v>
      </c>
      <c r="J542" s="19">
        <v>59.349593495934961</v>
      </c>
      <c r="K542" s="19">
        <v>3</v>
      </c>
      <c r="L542" s="19">
        <v>6.666666666666667</v>
      </c>
      <c r="M542" s="18">
        <v>0</v>
      </c>
      <c r="N542" s="19">
        <v>0</v>
      </c>
      <c r="O542" s="19">
        <v>16</v>
      </c>
      <c r="P542" s="19">
        <v>100</v>
      </c>
      <c r="Q542" s="19">
        <v>60.49601417183348</v>
      </c>
      <c r="R542" s="18">
        <v>0</v>
      </c>
      <c r="S542" s="19">
        <v>0</v>
      </c>
      <c r="T542" s="18">
        <v>0</v>
      </c>
      <c r="U542" s="19">
        <v>0</v>
      </c>
      <c r="V542" s="18">
        <v>0</v>
      </c>
      <c r="W542" s="19">
        <v>0</v>
      </c>
      <c r="X542" s="19">
        <v>0</v>
      </c>
      <c r="Y542" s="19">
        <v>0</v>
      </c>
      <c r="Z542" s="19">
        <v>28.846153846153843</v>
      </c>
      <c r="AA542" s="19">
        <v>44.230769230769226</v>
      </c>
      <c r="AB542" s="18">
        <v>0</v>
      </c>
      <c r="AC542" s="19">
        <v>0</v>
      </c>
      <c r="AD542" s="19">
        <v>84.848484848484844</v>
      </c>
      <c r="AE542" s="19">
        <v>80.769230769230774</v>
      </c>
      <c r="AF542" s="19">
        <v>100</v>
      </c>
      <c r="AG542" s="19">
        <v>80.722891566265062</v>
      </c>
      <c r="AH542" s="19">
        <v>25</v>
      </c>
      <c r="AI542" s="19">
        <v>48.611111111111107</v>
      </c>
      <c r="AJ542" s="3">
        <v>644.64285714285711</v>
      </c>
      <c r="AK542" s="6">
        <v>0</v>
      </c>
      <c r="AL542" s="6">
        <v>44</v>
      </c>
      <c r="AM542" s="6">
        <v>43</v>
      </c>
      <c r="AN542" s="6">
        <v>6</v>
      </c>
      <c r="AO542" s="6">
        <v>0</v>
      </c>
      <c r="AP542" s="6">
        <v>0</v>
      </c>
      <c r="AQ542" s="6">
        <v>21</v>
      </c>
      <c r="AR542" s="6">
        <v>12</v>
      </c>
      <c r="AS542" s="6">
        <v>9.7560975609756095</v>
      </c>
      <c r="AT542" s="119">
        <v>0</v>
      </c>
      <c r="AU542" s="119">
        <v>0</v>
      </c>
      <c r="AV542" s="119">
        <v>0</v>
      </c>
      <c r="AW542" s="119">
        <v>0</v>
      </c>
      <c r="AX542" s="119">
        <v>0</v>
      </c>
      <c r="AY542" s="6">
        <v>43.859649122807014</v>
      </c>
      <c r="AZ542" s="6">
        <v>0</v>
      </c>
      <c r="BA542" s="6">
        <v>0</v>
      </c>
      <c r="BB542" s="6">
        <v>5</v>
      </c>
      <c r="BC542" s="6">
        <v>5</v>
      </c>
      <c r="BD542" s="6">
        <v>4.1322314049586781</v>
      </c>
      <c r="BE542" s="6">
        <v>0</v>
      </c>
      <c r="BF542" s="6">
        <v>0</v>
      </c>
      <c r="BG542" s="6">
        <v>0</v>
      </c>
      <c r="BH542" s="6">
        <v>0</v>
      </c>
      <c r="BI542" s="6">
        <v>5</v>
      </c>
      <c r="BJ542" s="6">
        <v>18.518518518518519</v>
      </c>
      <c r="BK542" s="6">
        <v>88</v>
      </c>
    </row>
    <row r="543" spans="1:63" x14ac:dyDescent="0.35">
      <c r="A543" s="27">
        <v>537</v>
      </c>
      <c r="C543" s="17" t="s">
        <v>7</v>
      </c>
      <c r="D543" s="15">
        <v>742</v>
      </c>
      <c r="E543" s="18">
        <v>0</v>
      </c>
      <c r="F543" s="18">
        <v>0</v>
      </c>
      <c r="G543" s="18">
        <v>11</v>
      </c>
      <c r="H543" s="18">
        <v>158</v>
      </c>
      <c r="I543" s="18">
        <v>572</v>
      </c>
      <c r="J543" s="19">
        <v>55.525606469002696</v>
      </c>
      <c r="K543" s="19">
        <v>0</v>
      </c>
      <c r="L543" s="19">
        <v>0</v>
      </c>
      <c r="M543" s="18">
        <v>0</v>
      </c>
      <c r="N543" s="19">
        <v>0</v>
      </c>
      <c r="O543" s="19">
        <v>95</v>
      </c>
      <c r="P543" s="19">
        <v>89.473684210526315</v>
      </c>
      <c r="Q543" s="19">
        <v>26.002430133657349</v>
      </c>
      <c r="R543" s="18">
        <v>0</v>
      </c>
      <c r="S543" s="19">
        <v>0</v>
      </c>
      <c r="T543" s="18">
        <v>0</v>
      </c>
      <c r="U543" s="19">
        <v>0</v>
      </c>
      <c r="V543" s="18">
        <v>0</v>
      </c>
      <c r="W543" s="19">
        <v>0</v>
      </c>
      <c r="X543" s="19">
        <v>0</v>
      </c>
      <c r="Y543" s="19">
        <v>0</v>
      </c>
      <c r="Z543" s="19">
        <v>16.666666666666664</v>
      </c>
      <c r="AA543" s="19">
        <v>50</v>
      </c>
      <c r="AB543" s="18">
        <v>5</v>
      </c>
      <c r="AC543" s="19">
        <v>5</v>
      </c>
      <c r="AD543" s="19">
        <v>60.227272727272727</v>
      </c>
      <c r="AE543" s="19">
        <v>55.223880597014926</v>
      </c>
      <c r="AF543" s="19">
        <v>100</v>
      </c>
      <c r="AG543" s="19">
        <v>58.865248226950349</v>
      </c>
      <c r="AH543" s="19">
        <v>40.816326530612244</v>
      </c>
      <c r="AI543" s="19">
        <v>30.612244897959183</v>
      </c>
      <c r="AJ543" s="3">
        <v>219.64285714285714</v>
      </c>
      <c r="AK543" s="6">
        <v>0</v>
      </c>
      <c r="AL543" s="6">
        <v>701</v>
      </c>
      <c r="AM543" s="6">
        <v>0</v>
      </c>
      <c r="AN543" s="6">
        <v>4</v>
      </c>
      <c r="AO543" s="6">
        <v>0</v>
      </c>
      <c r="AP543" s="6">
        <v>0</v>
      </c>
      <c r="AQ543" s="6">
        <v>31</v>
      </c>
      <c r="AR543" s="6">
        <v>8</v>
      </c>
      <c r="AS543" s="6">
        <v>1.0781671159029651</v>
      </c>
      <c r="AT543" s="119">
        <v>0</v>
      </c>
      <c r="AU543" s="119">
        <v>0</v>
      </c>
      <c r="AV543" s="119">
        <v>0</v>
      </c>
      <c r="AW543" s="119">
        <v>0</v>
      </c>
      <c r="AX543" s="119">
        <v>0</v>
      </c>
      <c r="AY543" s="6">
        <v>9.1822094691535163</v>
      </c>
      <c r="AZ543" s="6">
        <v>0</v>
      </c>
      <c r="BA543" s="6">
        <v>0</v>
      </c>
      <c r="BB543" s="6">
        <v>113</v>
      </c>
      <c r="BC543" s="6">
        <v>330</v>
      </c>
      <c r="BD543" s="6">
        <v>44.776119402985074</v>
      </c>
      <c r="BE543" s="6">
        <v>0</v>
      </c>
      <c r="BF543" s="6">
        <v>0</v>
      </c>
      <c r="BG543" s="6">
        <v>8</v>
      </c>
      <c r="BH543" s="6">
        <v>4.8192771084337354</v>
      </c>
      <c r="BI543" s="6">
        <v>324</v>
      </c>
      <c r="BJ543" s="6">
        <v>56.544502617801051</v>
      </c>
      <c r="BK543" s="6">
        <v>158</v>
      </c>
    </row>
    <row r="544" spans="1:63" x14ac:dyDescent="0.35">
      <c r="A544" s="27">
        <v>538</v>
      </c>
      <c r="C544" s="17" t="s">
        <v>273</v>
      </c>
      <c r="D544" s="15">
        <v>380</v>
      </c>
      <c r="E544" s="18">
        <v>3</v>
      </c>
      <c r="F544" s="18">
        <v>7</v>
      </c>
      <c r="G544" s="18">
        <v>15</v>
      </c>
      <c r="H544" s="18">
        <v>324</v>
      </c>
      <c r="I544" s="18">
        <v>33</v>
      </c>
      <c r="J544" s="19">
        <v>54.210526315789473</v>
      </c>
      <c r="K544" s="19">
        <v>20</v>
      </c>
      <c r="L544" s="19">
        <v>7.1684587813620064</v>
      </c>
      <c r="M544" s="18">
        <v>0</v>
      </c>
      <c r="N544" s="19">
        <v>0</v>
      </c>
      <c r="O544" s="19">
        <v>13</v>
      </c>
      <c r="P544" s="19">
        <v>100</v>
      </c>
      <c r="Q544" s="19">
        <v>64.0625</v>
      </c>
      <c r="R544" s="18">
        <v>0</v>
      </c>
      <c r="S544" s="19">
        <v>0</v>
      </c>
      <c r="T544" s="18">
        <v>3</v>
      </c>
      <c r="U544" s="19">
        <v>30</v>
      </c>
      <c r="V544" s="18">
        <v>0</v>
      </c>
      <c r="W544" s="19">
        <v>0</v>
      </c>
      <c r="X544" s="19">
        <v>3</v>
      </c>
      <c r="Y544" s="19">
        <v>20</v>
      </c>
      <c r="Z544" s="19">
        <v>19.402985074626866</v>
      </c>
      <c r="AA544" s="19">
        <v>68.656716417910445</v>
      </c>
      <c r="AB544" s="18">
        <v>17</v>
      </c>
      <c r="AC544" s="19">
        <v>6.0070671378091873</v>
      </c>
      <c r="AD544" s="19">
        <v>81.751824817518255</v>
      </c>
      <c r="AE544" s="19">
        <v>78.888888888888886</v>
      </c>
      <c r="AF544" s="19">
        <v>72.222222222222214</v>
      </c>
      <c r="AG544" s="19">
        <v>81.188118811881196</v>
      </c>
      <c r="AH544" s="19">
        <v>15.241635687732341</v>
      </c>
      <c r="AI544" s="19">
        <v>59.107806691449817</v>
      </c>
      <c r="AJ544" s="3">
        <v>885.10638297872345</v>
      </c>
      <c r="AK544" s="6">
        <v>41</v>
      </c>
      <c r="AL544" s="6">
        <v>95</v>
      </c>
      <c r="AM544" s="6">
        <v>3</v>
      </c>
      <c r="AN544" s="6">
        <v>0</v>
      </c>
      <c r="AO544" s="6">
        <v>0</v>
      </c>
      <c r="AP544" s="6">
        <v>0</v>
      </c>
      <c r="AQ544" s="6">
        <v>232</v>
      </c>
      <c r="AR544" s="6">
        <v>25</v>
      </c>
      <c r="AS544" s="6">
        <v>6.5789473684210522</v>
      </c>
      <c r="AT544" s="119">
        <v>0</v>
      </c>
      <c r="AU544" s="119">
        <v>0</v>
      </c>
      <c r="AV544" s="119">
        <v>0</v>
      </c>
      <c r="AW544" s="119">
        <v>0</v>
      </c>
      <c r="AX544" s="119">
        <v>0</v>
      </c>
      <c r="AY544" s="6">
        <v>27.604166666666668</v>
      </c>
      <c r="AZ544" s="6">
        <v>0</v>
      </c>
      <c r="BA544" s="6">
        <v>0</v>
      </c>
      <c r="BB544" s="6">
        <v>4</v>
      </c>
      <c r="BC544" s="6">
        <v>24</v>
      </c>
      <c r="BD544" s="6">
        <v>6.3157894736842106</v>
      </c>
      <c r="BE544" s="6">
        <v>0</v>
      </c>
      <c r="BF544" s="6">
        <v>0</v>
      </c>
      <c r="BG544" s="6">
        <v>6</v>
      </c>
      <c r="BH544" s="6">
        <v>1.7699115044247788</v>
      </c>
      <c r="BI544" s="6">
        <v>14</v>
      </c>
      <c r="BJ544" s="6">
        <v>43.75</v>
      </c>
      <c r="BK544" s="6">
        <v>324</v>
      </c>
    </row>
    <row r="545" spans="1:63" x14ac:dyDescent="0.35">
      <c r="A545" s="27">
        <v>539</v>
      </c>
      <c r="C545" s="17" t="s">
        <v>23</v>
      </c>
      <c r="D545" s="15">
        <v>2936</v>
      </c>
      <c r="E545" s="18">
        <v>59</v>
      </c>
      <c r="F545" s="18">
        <v>154</v>
      </c>
      <c r="G545" s="18">
        <v>374</v>
      </c>
      <c r="H545" s="18">
        <v>2336</v>
      </c>
      <c r="I545" s="18">
        <v>78</v>
      </c>
      <c r="J545" s="19">
        <v>33.719346049046322</v>
      </c>
      <c r="K545" s="19">
        <v>73</v>
      </c>
      <c r="L545" s="19">
        <v>3.0053519967064632</v>
      </c>
      <c r="M545" s="18">
        <v>5</v>
      </c>
      <c r="N545" s="19">
        <v>4.6296296296296298</v>
      </c>
      <c r="O545" s="19">
        <v>33</v>
      </c>
      <c r="P545" s="19">
        <v>87.878787878787875</v>
      </c>
      <c r="Q545" s="19">
        <v>71.651662686018739</v>
      </c>
      <c r="R545" s="18">
        <v>5</v>
      </c>
      <c r="S545" s="19">
        <v>1.5151515151515151</v>
      </c>
      <c r="T545" s="18">
        <v>8</v>
      </c>
      <c r="U545" s="19">
        <v>3.6529680365296802</v>
      </c>
      <c r="V545" s="18">
        <v>11</v>
      </c>
      <c r="W545" s="19">
        <v>10.2803738317757</v>
      </c>
      <c r="X545" s="18">
        <v>19</v>
      </c>
      <c r="Y545" s="19">
        <v>5.8282208588957047</v>
      </c>
      <c r="Z545" s="19">
        <v>11.884057971014492</v>
      </c>
      <c r="AA545" s="19">
        <v>79.468599033816417</v>
      </c>
      <c r="AB545" s="18">
        <v>211</v>
      </c>
      <c r="AC545" s="19">
        <v>9.5216606498194931</v>
      </c>
      <c r="AD545" s="19">
        <v>81.017612524461839</v>
      </c>
      <c r="AE545" s="19">
        <v>68.308921438082564</v>
      </c>
      <c r="AF545" s="19">
        <v>72.708962739174225</v>
      </c>
      <c r="AG545" s="19">
        <v>80.429594272076372</v>
      </c>
      <c r="AH545" s="19">
        <v>39.125910509885536</v>
      </c>
      <c r="AI545" s="19">
        <v>32.206035379812697</v>
      </c>
      <c r="AJ545" s="3">
        <v>620.14051522248246</v>
      </c>
      <c r="AK545" s="6">
        <v>60</v>
      </c>
      <c r="AL545" s="6">
        <v>265</v>
      </c>
      <c r="AM545" s="6">
        <v>1777</v>
      </c>
      <c r="AN545" s="6">
        <v>429</v>
      </c>
      <c r="AO545" s="6">
        <v>3</v>
      </c>
      <c r="AP545" s="6">
        <v>149</v>
      </c>
      <c r="AQ545" s="6">
        <v>181</v>
      </c>
      <c r="AR545" s="6">
        <v>1404</v>
      </c>
      <c r="AS545" s="6">
        <v>47.820163487738419</v>
      </c>
      <c r="AT545" s="119">
        <v>0</v>
      </c>
      <c r="AU545" s="119">
        <v>0</v>
      </c>
      <c r="AV545" s="119">
        <v>0</v>
      </c>
      <c r="AW545" s="119">
        <v>0</v>
      </c>
      <c r="AX545" s="119">
        <v>0</v>
      </c>
      <c r="AY545" s="6">
        <v>81.117397454031121</v>
      </c>
      <c r="AZ545" s="6">
        <v>16</v>
      </c>
      <c r="BA545" s="6">
        <v>0.75901328273244784</v>
      </c>
      <c r="BB545" s="6">
        <v>10</v>
      </c>
      <c r="BC545" s="6">
        <v>95</v>
      </c>
      <c r="BD545" s="6">
        <v>3.2668500687757911</v>
      </c>
      <c r="BE545" s="6">
        <v>8</v>
      </c>
      <c r="BF545" s="6">
        <v>2.1220159151193632</v>
      </c>
      <c r="BG545" s="6">
        <v>68</v>
      </c>
      <c r="BH545" s="6">
        <v>2.5269416573764398</v>
      </c>
      <c r="BI545" s="6">
        <v>10</v>
      </c>
      <c r="BJ545" s="6">
        <v>13.698630136986301</v>
      </c>
      <c r="BK545" s="6">
        <v>2336</v>
      </c>
    </row>
    <row r="546" spans="1:63" x14ac:dyDescent="0.35">
      <c r="A546" s="27">
        <v>540</v>
      </c>
      <c r="C546" s="17" t="s">
        <v>19</v>
      </c>
      <c r="D546" s="15">
        <v>406</v>
      </c>
      <c r="E546" s="18">
        <v>3</v>
      </c>
      <c r="F546" s="18">
        <v>15</v>
      </c>
      <c r="G546" s="18">
        <v>35</v>
      </c>
      <c r="H546" s="18">
        <v>333</v>
      </c>
      <c r="I546" s="18">
        <v>31</v>
      </c>
      <c r="J546" s="19">
        <v>56.650246305418719</v>
      </c>
      <c r="K546" s="19">
        <v>3</v>
      </c>
      <c r="L546" s="19">
        <v>1</v>
      </c>
      <c r="M546" s="18">
        <v>0</v>
      </c>
      <c r="N546" s="19">
        <v>0</v>
      </c>
      <c r="O546" s="19">
        <v>13</v>
      </c>
      <c r="P546" s="19">
        <v>100</v>
      </c>
      <c r="Q546" s="19">
        <v>33.281004709576138</v>
      </c>
      <c r="R546" s="18">
        <v>0</v>
      </c>
      <c r="S546" s="19">
        <v>0</v>
      </c>
      <c r="T546" s="18">
        <v>0</v>
      </c>
      <c r="U546" s="19">
        <v>0</v>
      </c>
      <c r="V546" s="18">
        <v>0</v>
      </c>
      <c r="W546" s="19">
        <v>0</v>
      </c>
      <c r="X546" s="19">
        <v>0</v>
      </c>
      <c r="Y546" s="19">
        <v>0</v>
      </c>
      <c r="Z546" s="19">
        <v>11.940298507462686</v>
      </c>
      <c r="AA546" s="19">
        <v>76.119402985074629</v>
      </c>
      <c r="AB546" s="18">
        <v>16</v>
      </c>
      <c r="AC546" s="19">
        <v>5.3511705685618729</v>
      </c>
      <c r="AD546" s="19">
        <v>90.647482014388487</v>
      </c>
      <c r="AE546" s="19">
        <v>70.466321243523311</v>
      </c>
      <c r="AF546" s="19">
        <v>55.172413793103445</v>
      </c>
      <c r="AG546" s="19">
        <v>82.481751824817522</v>
      </c>
      <c r="AH546" s="19">
        <v>20.27972027972028</v>
      </c>
      <c r="AI546" s="19">
        <v>46.853146853146853</v>
      </c>
      <c r="AJ546" s="3">
        <v>868.57142857142856</v>
      </c>
      <c r="AK546" s="6">
        <v>52</v>
      </c>
      <c r="AL546" s="6">
        <v>198</v>
      </c>
      <c r="AM546" s="6">
        <v>7</v>
      </c>
      <c r="AN546" s="6">
        <v>69</v>
      </c>
      <c r="AO546" s="6">
        <v>0</v>
      </c>
      <c r="AP546" s="6">
        <v>0</v>
      </c>
      <c r="AQ546" s="6">
        <v>74</v>
      </c>
      <c r="AR546" s="6">
        <v>83</v>
      </c>
      <c r="AS546" s="6">
        <v>20.44334975369458</v>
      </c>
      <c r="AT546" s="119">
        <v>0</v>
      </c>
      <c r="AU546" s="119">
        <v>0</v>
      </c>
      <c r="AV546" s="119">
        <v>0</v>
      </c>
      <c r="AW546" s="119">
        <v>0</v>
      </c>
      <c r="AX546" s="119">
        <v>0</v>
      </c>
      <c r="AY546" s="6">
        <v>46.173469387755098</v>
      </c>
      <c r="AZ546" s="6">
        <v>5</v>
      </c>
      <c r="BA546" s="6">
        <v>1.8115942028985508</v>
      </c>
      <c r="BB546" s="6">
        <v>0</v>
      </c>
      <c r="BC546" s="6">
        <v>24</v>
      </c>
      <c r="BD546" s="6">
        <v>5.8823529411764701</v>
      </c>
      <c r="BE546" s="6">
        <v>0</v>
      </c>
      <c r="BF546" s="6">
        <v>0</v>
      </c>
      <c r="BG546" s="6">
        <v>9</v>
      </c>
      <c r="BH546" s="6">
        <v>2.4793388429752068</v>
      </c>
      <c r="BI546" s="6">
        <v>10</v>
      </c>
      <c r="BJ546" s="6">
        <v>40</v>
      </c>
      <c r="BK546" s="6">
        <v>333</v>
      </c>
    </row>
    <row r="547" spans="1:63" x14ac:dyDescent="0.35">
      <c r="A547" s="27">
        <v>541</v>
      </c>
      <c r="C547" s="17" t="s">
        <v>12</v>
      </c>
      <c r="D547" s="15">
        <v>174</v>
      </c>
      <c r="E547" s="18">
        <v>0</v>
      </c>
      <c r="F547" s="18">
        <v>6</v>
      </c>
      <c r="G547" s="18">
        <v>7</v>
      </c>
      <c r="H547" s="18">
        <v>154</v>
      </c>
      <c r="I547" s="18">
        <v>4</v>
      </c>
      <c r="J547" s="19">
        <v>36.781609195402297</v>
      </c>
      <c r="K547" s="19">
        <v>21</v>
      </c>
      <c r="L547" s="19">
        <v>16.8</v>
      </c>
      <c r="M547" s="18">
        <v>0</v>
      </c>
      <c r="N547" s="19">
        <v>0</v>
      </c>
      <c r="O547" s="19">
        <v>13</v>
      </c>
      <c r="P547" s="19">
        <v>69.230769230769226</v>
      </c>
      <c r="Q547" s="19">
        <v>62.9375</v>
      </c>
      <c r="R547" s="18">
        <v>0</v>
      </c>
      <c r="S547" s="19">
        <v>0</v>
      </c>
      <c r="T547" s="18">
        <v>0</v>
      </c>
      <c r="U547" s="19">
        <v>0</v>
      </c>
      <c r="V547" s="18">
        <v>0</v>
      </c>
      <c r="W547" s="19">
        <v>0</v>
      </c>
      <c r="X547" s="18">
        <v>0</v>
      </c>
      <c r="Y547" s="19">
        <v>0</v>
      </c>
      <c r="Z547" s="19">
        <v>21.138211382113823</v>
      </c>
      <c r="AA547" s="19">
        <v>54.471544715447152</v>
      </c>
      <c r="AB547" s="18">
        <v>5</v>
      </c>
      <c r="AC547" s="19">
        <v>4.7619047619047619</v>
      </c>
      <c r="AD547" s="19">
        <v>72.277227722772281</v>
      </c>
      <c r="AE547" s="19">
        <v>48.387096774193552</v>
      </c>
      <c r="AF547" s="19">
        <v>51.724137931034484</v>
      </c>
      <c r="AG547" s="19">
        <v>65.289256198347118</v>
      </c>
      <c r="AH547" s="19">
        <v>24.742268041237114</v>
      </c>
      <c r="AI547" s="19">
        <v>53.608247422680414</v>
      </c>
      <c r="AJ547" s="3">
        <v>721.25</v>
      </c>
      <c r="AK547" s="6">
        <v>0</v>
      </c>
      <c r="AL547" s="6">
        <v>35</v>
      </c>
      <c r="AM547" s="6">
        <v>0</v>
      </c>
      <c r="AN547" s="6">
        <v>50</v>
      </c>
      <c r="AO547" s="6">
        <v>0</v>
      </c>
      <c r="AP547" s="6">
        <v>5</v>
      </c>
      <c r="AQ547" s="6">
        <v>84</v>
      </c>
      <c r="AR547" s="6">
        <v>43</v>
      </c>
      <c r="AS547" s="6">
        <v>24.712643678160919</v>
      </c>
      <c r="AT547" s="119">
        <v>0</v>
      </c>
      <c r="AU547" s="119">
        <v>0</v>
      </c>
      <c r="AV547" s="119">
        <v>0</v>
      </c>
      <c r="AW547" s="119">
        <v>0</v>
      </c>
      <c r="AX547" s="119">
        <v>0</v>
      </c>
      <c r="AY547" s="6">
        <v>73.372781065088759</v>
      </c>
      <c r="AZ547" s="6">
        <v>4</v>
      </c>
      <c r="BA547" s="6">
        <v>3.4782608695652173</v>
      </c>
      <c r="BB547" s="6">
        <v>0</v>
      </c>
      <c r="BC547" s="6">
        <v>25</v>
      </c>
      <c r="BD547" s="6">
        <v>14.534883720930234</v>
      </c>
      <c r="BE547" s="6">
        <v>0</v>
      </c>
      <c r="BF547" s="6">
        <v>0</v>
      </c>
      <c r="BG547" s="6">
        <v>17</v>
      </c>
      <c r="BH547" s="6">
        <v>10.691823899371069</v>
      </c>
      <c r="BI547" s="6">
        <v>4</v>
      </c>
      <c r="BJ547" s="6">
        <v>100</v>
      </c>
      <c r="BK547" s="6">
        <v>154</v>
      </c>
    </row>
    <row r="548" spans="1:63" x14ac:dyDescent="0.35">
      <c r="A548" s="27">
        <v>542</v>
      </c>
      <c r="C548" s="17" t="s">
        <v>13</v>
      </c>
      <c r="D548" s="15">
        <v>59</v>
      </c>
      <c r="E548" s="18">
        <v>0</v>
      </c>
      <c r="F548" s="18">
        <v>0</v>
      </c>
      <c r="G548" s="18">
        <v>10</v>
      </c>
      <c r="H548" s="18">
        <v>45</v>
      </c>
      <c r="I548" s="18">
        <v>3</v>
      </c>
      <c r="J548" s="19">
        <v>38.983050847457626</v>
      </c>
      <c r="K548" s="19">
        <v>5</v>
      </c>
      <c r="L548" s="19">
        <v>13.513513513513514</v>
      </c>
      <c r="M548" s="18">
        <v>0</v>
      </c>
      <c r="N548" s="19">
        <v>0</v>
      </c>
      <c r="O548" s="19">
        <v>6</v>
      </c>
      <c r="P548" s="19">
        <v>0</v>
      </c>
      <c r="Q548" s="19">
        <v>46.704871060171918</v>
      </c>
      <c r="R548" s="18">
        <v>0</v>
      </c>
      <c r="S548" s="19">
        <v>0</v>
      </c>
      <c r="T548" s="18">
        <v>0</v>
      </c>
      <c r="U548" s="19">
        <v>0</v>
      </c>
      <c r="V548" s="18">
        <v>3</v>
      </c>
      <c r="W548" s="19">
        <v>100</v>
      </c>
      <c r="X548" s="19">
        <v>3</v>
      </c>
      <c r="Y548" s="19">
        <v>100</v>
      </c>
      <c r="Z548" s="19">
        <v>0</v>
      </c>
      <c r="AA548" s="19">
        <v>35</v>
      </c>
      <c r="AB548" s="18">
        <v>6</v>
      </c>
      <c r="AC548" s="19">
        <v>20.689655172413794</v>
      </c>
      <c r="AD548" s="19">
        <v>61.904761904761905</v>
      </c>
      <c r="AE548" s="19">
        <v>35.294117647058826</v>
      </c>
      <c r="AF548" s="19">
        <v>0</v>
      </c>
      <c r="AG548" s="19">
        <v>52.272727272727273</v>
      </c>
      <c r="AH548" s="19">
        <v>25.925925925925924</v>
      </c>
      <c r="AI548" s="19">
        <v>59.259259259259252</v>
      </c>
      <c r="AJ548" s="3">
        <v>675</v>
      </c>
      <c r="AK548" s="6">
        <v>0</v>
      </c>
      <c r="AL548" s="6">
        <v>23</v>
      </c>
      <c r="AM548" s="6">
        <v>0</v>
      </c>
      <c r="AN548" s="6">
        <v>21</v>
      </c>
      <c r="AO548" s="6">
        <v>0</v>
      </c>
      <c r="AP548" s="6">
        <v>0</v>
      </c>
      <c r="AQ548" s="6">
        <v>13</v>
      </c>
      <c r="AR548" s="6">
        <v>4</v>
      </c>
      <c r="AS548" s="6">
        <v>6.7796610169491522</v>
      </c>
      <c r="AT548" s="119">
        <v>0</v>
      </c>
      <c r="AU548" s="119">
        <v>0</v>
      </c>
      <c r="AV548" s="119">
        <v>0</v>
      </c>
      <c r="AW548" s="119">
        <v>0</v>
      </c>
      <c r="AX548" s="119">
        <v>0</v>
      </c>
      <c r="AY548" s="6">
        <v>65.454545454545453</v>
      </c>
      <c r="AZ548" s="6">
        <v>4</v>
      </c>
      <c r="BA548" s="6">
        <v>13.793103448275861</v>
      </c>
      <c r="BB548" s="6">
        <v>0</v>
      </c>
      <c r="BC548" s="6">
        <v>8</v>
      </c>
      <c r="BD548" s="6">
        <v>15.09433962264151</v>
      </c>
      <c r="BE548" s="6">
        <v>0</v>
      </c>
      <c r="BF548" s="6">
        <v>0</v>
      </c>
      <c r="BG548" s="6">
        <v>12</v>
      </c>
      <c r="BH548" s="6">
        <v>23.076923076923077</v>
      </c>
      <c r="BI548" s="6">
        <v>3</v>
      </c>
      <c r="BJ548" s="6">
        <v>100</v>
      </c>
      <c r="BK548" s="6">
        <v>45</v>
      </c>
    </row>
    <row r="549" spans="1:63" x14ac:dyDescent="0.35">
      <c r="A549" s="27">
        <v>543</v>
      </c>
      <c r="C549" s="17" t="s">
        <v>4</v>
      </c>
      <c r="D549" s="15">
        <v>804</v>
      </c>
      <c r="E549" s="18">
        <v>0</v>
      </c>
      <c r="F549" s="18">
        <v>0</v>
      </c>
      <c r="G549" s="18">
        <v>9</v>
      </c>
      <c r="H549" s="18">
        <v>248</v>
      </c>
      <c r="I549" s="18">
        <v>547</v>
      </c>
      <c r="J549" s="19">
        <v>53.482587064676615</v>
      </c>
      <c r="K549" s="19">
        <v>5</v>
      </c>
      <c r="L549" s="19">
        <v>4.2016806722689077</v>
      </c>
      <c r="M549" s="18">
        <v>0</v>
      </c>
      <c r="N549" s="19">
        <v>0</v>
      </c>
      <c r="O549" s="19">
        <v>48</v>
      </c>
      <c r="P549" s="19">
        <v>87.5</v>
      </c>
      <c r="Q549" s="19">
        <v>67.213114754098356</v>
      </c>
      <c r="R549" s="18">
        <v>0</v>
      </c>
      <c r="S549" s="19">
        <v>0</v>
      </c>
      <c r="T549" s="18">
        <v>0</v>
      </c>
      <c r="U549" s="19">
        <v>0</v>
      </c>
      <c r="V549" s="18">
        <v>0</v>
      </c>
      <c r="W549" s="19">
        <v>0</v>
      </c>
      <c r="X549" s="18">
        <v>0</v>
      </c>
      <c r="Y549" s="19">
        <v>0</v>
      </c>
      <c r="Z549" s="19">
        <v>42.342342342342342</v>
      </c>
      <c r="AA549" s="19">
        <v>40.54054054054054</v>
      </c>
      <c r="AB549" s="18">
        <v>14</v>
      </c>
      <c r="AC549" s="19">
        <v>6.7632850241545892</v>
      </c>
      <c r="AD549" s="19">
        <v>82.394366197183103</v>
      </c>
      <c r="AE549" s="19">
        <v>72.815533980582529</v>
      </c>
      <c r="AF549" s="19">
        <v>100</v>
      </c>
      <c r="AG549" s="19">
        <v>76.63551401869158</v>
      </c>
      <c r="AH549" s="19">
        <v>24.731182795698924</v>
      </c>
      <c r="AI549" s="19">
        <v>41.397849462365592</v>
      </c>
      <c r="AJ549" s="3">
        <v>277.68987341772151</v>
      </c>
      <c r="AK549" s="6">
        <v>3</v>
      </c>
      <c r="AL549" s="6">
        <v>688</v>
      </c>
      <c r="AM549" s="6">
        <v>0</v>
      </c>
      <c r="AN549" s="6">
        <v>0</v>
      </c>
      <c r="AO549" s="6">
        <v>0</v>
      </c>
      <c r="AP549" s="6">
        <v>3</v>
      </c>
      <c r="AQ549" s="6">
        <v>92</v>
      </c>
      <c r="AR549" s="6">
        <v>31</v>
      </c>
      <c r="AS549" s="6">
        <v>3.8557213930348255</v>
      </c>
      <c r="AT549" s="119">
        <v>0</v>
      </c>
      <c r="AU549" s="119">
        <v>0</v>
      </c>
      <c r="AV549" s="119">
        <v>0</v>
      </c>
      <c r="AW549" s="119">
        <v>0</v>
      </c>
      <c r="AX549" s="119">
        <v>0</v>
      </c>
      <c r="AY549" s="6">
        <v>17.607526881720432</v>
      </c>
      <c r="AZ549" s="6">
        <v>0</v>
      </c>
      <c r="BA549" s="6">
        <v>0</v>
      </c>
      <c r="BB549" s="6">
        <v>158</v>
      </c>
      <c r="BC549" s="6">
        <v>181</v>
      </c>
      <c r="BD549" s="6">
        <v>22.767295597484278</v>
      </c>
      <c r="BE549" s="6">
        <v>0</v>
      </c>
      <c r="BF549" s="6">
        <v>0</v>
      </c>
      <c r="BG549" s="6">
        <v>5</v>
      </c>
      <c r="BH549" s="6">
        <v>2</v>
      </c>
      <c r="BI549" s="6">
        <v>177</v>
      </c>
      <c r="BJ549" s="6">
        <v>32.596685082872931</v>
      </c>
      <c r="BK549" s="6">
        <v>248</v>
      </c>
    </row>
    <row r="550" spans="1:63" x14ac:dyDescent="0.35">
      <c r="A550" s="27">
        <v>544</v>
      </c>
      <c r="C550" s="17" t="s">
        <v>274</v>
      </c>
      <c r="D550" s="15">
        <v>204</v>
      </c>
      <c r="E550" s="18">
        <v>4</v>
      </c>
      <c r="F550" s="18">
        <v>12</v>
      </c>
      <c r="G550" s="18">
        <v>14</v>
      </c>
      <c r="H550" s="18">
        <v>181</v>
      </c>
      <c r="I550" s="18">
        <v>3</v>
      </c>
      <c r="J550" s="19">
        <v>58.82352941176471</v>
      </c>
      <c r="K550" s="19">
        <v>13</v>
      </c>
      <c r="L550" s="19">
        <v>8.0745341614906838</v>
      </c>
      <c r="M550" s="18">
        <v>0</v>
      </c>
      <c r="N550" s="19">
        <v>0</v>
      </c>
      <c r="O550" s="19">
        <v>3</v>
      </c>
      <c r="P550" s="19">
        <v>100</v>
      </c>
      <c r="Q550" s="19">
        <v>31.25</v>
      </c>
      <c r="R550" s="18">
        <v>0</v>
      </c>
      <c r="S550" s="19">
        <v>0</v>
      </c>
      <c r="T550" s="18">
        <v>0</v>
      </c>
      <c r="U550" s="19">
        <v>0</v>
      </c>
      <c r="V550" s="18">
        <v>0</v>
      </c>
      <c r="W550" s="19">
        <v>0</v>
      </c>
      <c r="X550" s="18">
        <v>0</v>
      </c>
      <c r="Y550" s="19">
        <v>0</v>
      </c>
      <c r="Z550" s="19">
        <v>26.143790849673206</v>
      </c>
      <c r="AA550" s="19">
        <v>52.941176470588239</v>
      </c>
      <c r="AB550" s="18">
        <v>12</v>
      </c>
      <c r="AC550" s="19">
        <v>7.59493670886076</v>
      </c>
      <c r="AD550" s="19">
        <v>94.20289855072464</v>
      </c>
      <c r="AE550" s="19">
        <v>68.421052631578945</v>
      </c>
      <c r="AF550" s="19">
        <v>67.857142857142861</v>
      </c>
      <c r="AG550" s="19">
        <v>80.392156862745097</v>
      </c>
      <c r="AH550" s="19">
        <v>31.081081081081081</v>
      </c>
      <c r="AI550" s="19">
        <v>45.945945945945951</v>
      </c>
      <c r="AJ550" s="3">
        <v>687.5</v>
      </c>
      <c r="AK550" s="6">
        <v>8</v>
      </c>
      <c r="AL550" s="6">
        <v>68</v>
      </c>
      <c r="AM550" s="6">
        <v>0</v>
      </c>
      <c r="AN550" s="6">
        <v>0</v>
      </c>
      <c r="AO550" s="6">
        <v>0</v>
      </c>
      <c r="AP550" s="6">
        <v>0</v>
      </c>
      <c r="AQ550" s="6">
        <v>127</v>
      </c>
      <c r="AR550" s="6">
        <v>33</v>
      </c>
      <c r="AS550" s="6">
        <v>16.176470588235293</v>
      </c>
      <c r="AT550" s="119">
        <v>0</v>
      </c>
      <c r="AU550" s="119">
        <v>0</v>
      </c>
      <c r="AV550" s="119">
        <v>0</v>
      </c>
      <c r="AW550" s="119">
        <v>0</v>
      </c>
      <c r="AX550" s="119">
        <v>0</v>
      </c>
      <c r="AY550" s="6">
        <v>56.852791878172596</v>
      </c>
      <c r="AZ550" s="6">
        <v>0</v>
      </c>
      <c r="BA550" s="6">
        <v>0</v>
      </c>
      <c r="BB550" s="6">
        <v>0</v>
      </c>
      <c r="BC550" s="6">
        <v>27</v>
      </c>
      <c r="BD550" s="6">
        <v>13.23529411764706</v>
      </c>
      <c r="BE550" s="6">
        <v>0</v>
      </c>
      <c r="BF550" s="6">
        <v>0</v>
      </c>
      <c r="BG550" s="6">
        <v>17</v>
      </c>
      <c r="BH550" s="6">
        <v>9.0425531914893629</v>
      </c>
      <c r="BI550" s="6">
        <v>6</v>
      </c>
      <c r="BJ550" s="6">
        <v>100</v>
      </c>
      <c r="BK550" s="6">
        <v>181</v>
      </c>
    </row>
    <row r="551" spans="1:63" x14ac:dyDescent="0.35">
      <c r="A551" s="27">
        <v>545</v>
      </c>
      <c r="C551" s="17" t="s">
        <v>15</v>
      </c>
      <c r="D551" s="15">
        <v>99</v>
      </c>
      <c r="E551" s="18">
        <v>0</v>
      </c>
      <c r="F551" s="18">
        <v>0</v>
      </c>
      <c r="G551" s="18">
        <v>0</v>
      </c>
      <c r="H551" s="18">
        <v>62</v>
      </c>
      <c r="I551" s="18">
        <v>29</v>
      </c>
      <c r="J551" s="19">
        <v>45.454545454545453</v>
      </c>
      <c r="K551" s="19">
        <v>0</v>
      </c>
      <c r="L551" s="19">
        <v>0</v>
      </c>
      <c r="M551" s="18">
        <v>0</v>
      </c>
      <c r="N551" s="19">
        <v>0</v>
      </c>
      <c r="O551" s="19">
        <v>7</v>
      </c>
      <c r="P551" s="19">
        <v>57.142857142857139</v>
      </c>
      <c r="Q551" s="19">
        <v>43.515850144092219</v>
      </c>
      <c r="R551" s="18">
        <v>0</v>
      </c>
      <c r="S551" s="19">
        <v>0</v>
      </c>
      <c r="T551" s="18">
        <v>0</v>
      </c>
      <c r="U551" s="19">
        <v>0</v>
      </c>
      <c r="V551" s="18">
        <v>0</v>
      </c>
      <c r="W551" s="19">
        <v>0</v>
      </c>
      <c r="X551" s="18">
        <v>0</v>
      </c>
      <c r="Y551" s="19">
        <v>0</v>
      </c>
      <c r="Z551" s="19">
        <v>23.076923076923077</v>
      </c>
      <c r="AA551" s="19">
        <v>46.153846153846153</v>
      </c>
      <c r="AB551" s="18">
        <v>6</v>
      </c>
      <c r="AC551" s="19">
        <v>21.428571428571427</v>
      </c>
      <c r="AD551" s="19">
        <v>41.935483870967744</v>
      </c>
      <c r="AE551" s="19">
        <v>31.03448275862069</v>
      </c>
      <c r="AF551" s="19">
        <v>0</v>
      </c>
      <c r="AG551" s="19">
        <v>38.596491228070171</v>
      </c>
      <c r="AH551" s="19">
        <v>28.571428571428569</v>
      </c>
      <c r="AI551" s="19">
        <v>52.380952380952387</v>
      </c>
      <c r="AJ551" s="3">
        <v>365</v>
      </c>
      <c r="AK551" s="6">
        <v>0</v>
      </c>
      <c r="AL551" s="6">
        <v>51</v>
      </c>
      <c r="AM551" s="6">
        <v>0</v>
      </c>
      <c r="AN551" s="6">
        <v>32</v>
      </c>
      <c r="AO551" s="6">
        <v>0</v>
      </c>
      <c r="AP551" s="6">
        <v>0</v>
      </c>
      <c r="AQ551" s="6">
        <v>7</v>
      </c>
      <c r="AR551" s="6">
        <v>0</v>
      </c>
      <c r="AS551" s="6">
        <v>0</v>
      </c>
      <c r="AT551" s="119">
        <v>0</v>
      </c>
      <c r="AU551" s="119">
        <v>0</v>
      </c>
      <c r="AV551" s="119">
        <v>0</v>
      </c>
      <c r="AW551" s="119">
        <v>0</v>
      </c>
      <c r="AX551" s="119">
        <v>0</v>
      </c>
      <c r="AY551" s="6">
        <v>31.764705882352938</v>
      </c>
      <c r="AZ551" s="6">
        <v>3</v>
      </c>
      <c r="BA551" s="6">
        <v>15.789473684210526</v>
      </c>
      <c r="BB551" s="6">
        <v>3</v>
      </c>
      <c r="BC551" s="6">
        <v>19</v>
      </c>
      <c r="BD551" s="6">
        <v>20.652173913043477</v>
      </c>
      <c r="BE551" s="6">
        <v>0</v>
      </c>
      <c r="BF551" s="6">
        <v>0</v>
      </c>
      <c r="BG551" s="6">
        <v>9</v>
      </c>
      <c r="BH551" s="6">
        <v>12.857142857142856</v>
      </c>
      <c r="BI551" s="6">
        <v>6</v>
      </c>
      <c r="BJ551" s="6">
        <v>23.076923076923077</v>
      </c>
      <c r="BK551" s="6">
        <v>62</v>
      </c>
    </row>
    <row r="552" spans="1:63" x14ac:dyDescent="0.35">
      <c r="A552" s="27">
        <v>546</v>
      </c>
      <c r="C552" s="17" t="s">
        <v>134</v>
      </c>
      <c r="D552" s="15">
        <v>936</v>
      </c>
      <c r="E552" s="18">
        <v>16</v>
      </c>
      <c r="F552" s="18">
        <v>41</v>
      </c>
      <c r="G552" s="18">
        <v>73</v>
      </c>
      <c r="H552" s="18">
        <v>748</v>
      </c>
      <c r="I552" s="18">
        <v>64</v>
      </c>
      <c r="J552" s="19">
        <v>51.282051282051277</v>
      </c>
      <c r="K552" s="19">
        <v>38</v>
      </c>
      <c r="L552" s="19">
        <v>6.0221870047543584</v>
      </c>
      <c r="M552" s="18">
        <v>0</v>
      </c>
      <c r="N552" s="19">
        <v>0</v>
      </c>
      <c r="O552" s="19">
        <v>26</v>
      </c>
      <c r="P552" s="19">
        <v>69.230769230769226</v>
      </c>
      <c r="Q552" s="19">
        <v>48.197596795727634</v>
      </c>
      <c r="R552" s="18">
        <v>3</v>
      </c>
      <c r="S552" s="19">
        <v>5.3571428571428568</v>
      </c>
      <c r="T552" s="18">
        <v>0</v>
      </c>
      <c r="U552" s="19">
        <v>0</v>
      </c>
      <c r="V552" s="18">
        <v>0</v>
      </c>
      <c r="W552" s="19">
        <v>0</v>
      </c>
      <c r="X552" s="19">
        <v>0</v>
      </c>
      <c r="Y552" s="19">
        <v>0</v>
      </c>
      <c r="Z552" s="19">
        <v>51.111111111111107</v>
      </c>
      <c r="AA552" s="19">
        <v>26.666666666666668</v>
      </c>
      <c r="AB552" s="18">
        <v>10</v>
      </c>
      <c r="AC552" s="19">
        <v>7.1942446043165464</v>
      </c>
      <c r="AD552" s="19">
        <v>61.320754716981128</v>
      </c>
      <c r="AE552" s="19">
        <v>54.54545454545454</v>
      </c>
      <c r="AF552" s="19">
        <v>100</v>
      </c>
      <c r="AG552" s="19">
        <v>55.882352941176471</v>
      </c>
      <c r="AH552" s="19">
        <v>37.815126050420169</v>
      </c>
      <c r="AI552" s="19">
        <v>30.252100840336134</v>
      </c>
      <c r="AJ552" s="3">
        <v>1017.578125</v>
      </c>
      <c r="AK552" s="6">
        <v>251</v>
      </c>
      <c r="AL552" s="6">
        <v>287</v>
      </c>
      <c r="AM552" s="6">
        <v>24</v>
      </c>
      <c r="AN552" s="6">
        <v>48</v>
      </c>
      <c r="AO552" s="6">
        <v>0</v>
      </c>
      <c r="AP552" s="6">
        <v>14</v>
      </c>
      <c r="AQ552" s="6">
        <v>276</v>
      </c>
      <c r="AR552" s="6">
        <v>178</v>
      </c>
      <c r="AS552" s="6">
        <v>19.017094017094017</v>
      </c>
      <c r="AT552" s="119">
        <v>0</v>
      </c>
      <c r="AU552" s="119">
        <v>0</v>
      </c>
      <c r="AV552" s="119">
        <v>0</v>
      </c>
      <c r="AW552" s="119">
        <v>0</v>
      </c>
      <c r="AX552" s="119">
        <v>0</v>
      </c>
      <c r="AY552" s="6">
        <v>12.727272727272727</v>
      </c>
      <c r="AZ552" s="6">
        <v>5</v>
      </c>
      <c r="BA552" s="6">
        <v>0.86655112651646449</v>
      </c>
      <c r="BB552" s="6">
        <v>23</v>
      </c>
      <c r="BC552" s="6">
        <v>89</v>
      </c>
      <c r="BD552" s="6">
        <v>9.6529284164859011</v>
      </c>
      <c r="BE552" s="6">
        <v>6</v>
      </c>
      <c r="BF552" s="6">
        <v>8.8235294117647065</v>
      </c>
      <c r="BG552" s="6">
        <v>79</v>
      </c>
      <c r="BH552" s="6">
        <v>9.6224116930572485</v>
      </c>
      <c r="BI552" s="6">
        <v>13</v>
      </c>
      <c r="BJ552" s="6">
        <v>18.840579710144929</v>
      </c>
      <c r="BK552" s="6">
        <v>748</v>
      </c>
    </row>
    <row r="553" spans="1:63" x14ac:dyDescent="0.35">
      <c r="A553" s="27">
        <v>547</v>
      </c>
      <c r="C553" s="17" t="s">
        <v>20</v>
      </c>
      <c r="D553" s="15">
        <v>124</v>
      </c>
      <c r="E553" s="18">
        <v>0</v>
      </c>
      <c r="F553" s="18">
        <v>3</v>
      </c>
      <c r="G553" s="18">
        <v>10</v>
      </c>
      <c r="H553" s="18">
        <v>95</v>
      </c>
      <c r="I553" s="18">
        <v>16</v>
      </c>
      <c r="J553" s="19">
        <v>45.967741935483872</v>
      </c>
      <c r="K553" s="19">
        <v>0</v>
      </c>
      <c r="L553" s="19">
        <v>0</v>
      </c>
      <c r="M553" s="18">
        <v>0</v>
      </c>
      <c r="N553" s="19">
        <v>0</v>
      </c>
      <c r="O553" s="19">
        <v>0</v>
      </c>
      <c r="P553" s="19">
        <v>0</v>
      </c>
      <c r="Q553" s="19">
        <v>16.176470588235293</v>
      </c>
      <c r="R553" s="18">
        <v>0</v>
      </c>
      <c r="S553" s="19">
        <v>0</v>
      </c>
      <c r="T553" s="18">
        <v>6</v>
      </c>
      <c r="U553" s="19">
        <v>19.35483870967742</v>
      </c>
      <c r="V553" s="18">
        <v>0</v>
      </c>
      <c r="W553" s="19">
        <v>0</v>
      </c>
      <c r="X553" s="18">
        <v>6</v>
      </c>
      <c r="Y553" s="19">
        <v>10.909090909090908</v>
      </c>
      <c r="Z553" s="19">
        <v>15.972222222222221</v>
      </c>
      <c r="AA553" s="19">
        <v>65.277777777777786</v>
      </c>
      <c r="AB553" s="18">
        <v>32</v>
      </c>
      <c r="AC553" s="19">
        <v>4.5325779036827196</v>
      </c>
      <c r="AD553" s="19">
        <v>87.362637362637358</v>
      </c>
      <c r="AE553" s="19">
        <v>80.512820512820511</v>
      </c>
      <c r="AF553" s="19">
        <v>77.235772357723576</v>
      </c>
      <c r="AG553" s="19">
        <v>85.924713584288043</v>
      </c>
      <c r="AH553" s="19">
        <v>20.333839150227618</v>
      </c>
      <c r="AI553" s="19">
        <v>56.600910470409715</v>
      </c>
      <c r="AJ553" s="3">
        <v>1020.8333333333334</v>
      </c>
      <c r="AK553" s="6">
        <v>0</v>
      </c>
      <c r="AL553" s="6">
        <v>55</v>
      </c>
      <c r="AM553" s="6">
        <v>27</v>
      </c>
      <c r="AN553" s="6">
        <v>0</v>
      </c>
      <c r="AO553" s="6">
        <v>0</v>
      </c>
      <c r="AP553" s="6">
        <v>0</v>
      </c>
      <c r="AQ553" s="6">
        <v>34</v>
      </c>
      <c r="AR553" s="6">
        <v>24</v>
      </c>
      <c r="AS553" s="6">
        <v>19.35483870967742</v>
      </c>
      <c r="AT553" s="119">
        <v>0</v>
      </c>
      <c r="AU553" s="119">
        <v>0</v>
      </c>
      <c r="AV553" s="119">
        <v>0</v>
      </c>
      <c r="AW553" s="119">
        <v>0</v>
      </c>
      <c r="AX553" s="119">
        <v>0</v>
      </c>
      <c r="AY553" s="6">
        <v>40.894220283533258</v>
      </c>
      <c r="AZ553" s="6">
        <v>0</v>
      </c>
      <c r="BA553" s="6">
        <v>0</v>
      </c>
      <c r="BB553" s="6">
        <v>7</v>
      </c>
      <c r="BC553" s="6">
        <v>3</v>
      </c>
      <c r="BD553" s="6">
        <v>2.5</v>
      </c>
      <c r="BE553" s="6">
        <v>0</v>
      </c>
      <c r="BF553" s="6">
        <v>0</v>
      </c>
      <c r="BG553" s="6">
        <v>0</v>
      </c>
      <c r="BH553" s="6">
        <v>0</v>
      </c>
      <c r="BI553" s="6">
        <v>0</v>
      </c>
      <c r="BJ553" s="6">
        <v>0</v>
      </c>
      <c r="BK553" s="6">
        <v>95</v>
      </c>
    </row>
    <row r="554" spans="1:63" x14ac:dyDescent="0.35">
      <c r="A554" s="27">
        <v>548</v>
      </c>
      <c r="C554" s="17" t="s">
        <v>29</v>
      </c>
      <c r="D554" s="15">
        <v>513</v>
      </c>
      <c r="E554" s="18">
        <v>0</v>
      </c>
      <c r="F554" s="18">
        <v>0</v>
      </c>
      <c r="G554" s="18">
        <v>7</v>
      </c>
      <c r="H554" s="18">
        <v>221</v>
      </c>
      <c r="I554" s="18">
        <v>284</v>
      </c>
      <c r="J554" s="19">
        <v>53.801169590643269</v>
      </c>
      <c r="K554" s="19">
        <v>6</v>
      </c>
      <c r="L554" s="19">
        <v>11.538461538461538</v>
      </c>
      <c r="M554" s="18">
        <v>0</v>
      </c>
      <c r="N554" s="19">
        <v>0</v>
      </c>
      <c r="O554" s="19">
        <v>57</v>
      </c>
      <c r="P554" s="19">
        <v>75.438596491228068</v>
      </c>
      <c r="Q554" s="19">
        <v>18.918918918918919</v>
      </c>
      <c r="R554" s="18">
        <v>0</v>
      </c>
      <c r="S554" s="19">
        <v>0</v>
      </c>
      <c r="T554" s="18">
        <v>0</v>
      </c>
      <c r="U554" s="19">
        <v>0</v>
      </c>
      <c r="V554" s="18">
        <v>0</v>
      </c>
      <c r="W554" s="19">
        <v>0</v>
      </c>
      <c r="X554" s="18">
        <v>0</v>
      </c>
      <c r="Y554" s="19">
        <v>0</v>
      </c>
      <c r="Z554" s="19">
        <v>37.313432835820898</v>
      </c>
      <c r="AA554" s="19">
        <v>55.223880597014926</v>
      </c>
      <c r="AB554" s="18">
        <v>8</v>
      </c>
      <c r="AC554" s="19">
        <v>8.3333333333333321</v>
      </c>
      <c r="AD554" s="19">
        <v>87.5</v>
      </c>
      <c r="AE554" s="19">
        <v>72.093023255813947</v>
      </c>
      <c r="AF554" s="19">
        <v>70</v>
      </c>
      <c r="AG554" s="19">
        <v>85.714285714285708</v>
      </c>
      <c r="AH554" s="19">
        <v>18.072289156626507</v>
      </c>
      <c r="AI554" s="19">
        <v>54.216867469879517</v>
      </c>
      <c r="AJ554" s="3">
        <v>278.125</v>
      </c>
      <c r="AK554" s="6">
        <v>0</v>
      </c>
      <c r="AL554" s="6">
        <v>447</v>
      </c>
      <c r="AM554" s="6">
        <v>0</v>
      </c>
      <c r="AN554" s="6">
        <v>25</v>
      </c>
      <c r="AO554" s="6">
        <v>0</v>
      </c>
      <c r="AP554" s="6">
        <v>0</v>
      </c>
      <c r="AQ554" s="6">
        <v>22</v>
      </c>
      <c r="AR554" s="6">
        <v>9</v>
      </c>
      <c r="AS554" s="6">
        <v>1.7543859649122806</v>
      </c>
      <c r="AT554" s="119">
        <v>0</v>
      </c>
      <c r="AU554" s="119">
        <v>0</v>
      </c>
      <c r="AV554" s="119">
        <v>0</v>
      </c>
      <c r="AW554" s="119">
        <v>0</v>
      </c>
      <c r="AX554" s="119">
        <v>0</v>
      </c>
      <c r="AY554" s="6">
        <v>45.299145299145302</v>
      </c>
      <c r="AZ554" s="6">
        <v>0</v>
      </c>
      <c r="BA554" s="6">
        <v>0</v>
      </c>
      <c r="BB554" s="6">
        <v>42</v>
      </c>
      <c r="BC554" s="6">
        <v>176</v>
      </c>
      <c r="BD554" s="6">
        <v>34.851485148514847</v>
      </c>
      <c r="BE554" s="6">
        <v>0</v>
      </c>
      <c r="BF554" s="6">
        <v>0</v>
      </c>
      <c r="BG554" s="6">
        <v>13</v>
      </c>
      <c r="BH554" s="6">
        <v>5.93607305936073</v>
      </c>
      <c r="BI554" s="6">
        <v>161</v>
      </c>
      <c r="BJ554" s="6">
        <v>57.092198581560282</v>
      </c>
      <c r="BK554" s="6">
        <v>221</v>
      </c>
    </row>
    <row r="555" spans="1:63" x14ac:dyDescent="0.35">
      <c r="A555" s="27">
        <v>549</v>
      </c>
      <c r="C555" s="17" t="s">
        <v>24</v>
      </c>
      <c r="D555" s="15">
        <v>263</v>
      </c>
      <c r="E555" s="18">
        <v>3</v>
      </c>
      <c r="F555" s="18">
        <v>13</v>
      </c>
      <c r="G555" s="18">
        <v>36</v>
      </c>
      <c r="H555" s="18">
        <v>210</v>
      </c>
      <c r="I555" s="18">
        <v>3</v>
      </c>
      <c r="J555" s="19">
        <v>31.178707224334602</v>
      </c>
      <c r="K555" s="19">
        <v>14</v>
      </c>
      <c r="L555" s="19">
        <v>6.7632850241545892</v>
      </c>
      <c r="M555" s="18">
        <v>0</v>
      </c>
      <c r="N555" s="19">
        <v>0</v>
      </c>
      <c r="O555" s="19">
        <v>3</v>
      </c>
      <c r="P555" s="19">
        <v>100</v>
      </c>
      <c r="Q555" s="19">
        <v>34.084880636604773</v>
      </c>
      <c r="R555" s="18">
        <v>0</v>
      </c>
      <c r="S555" s="19">
        <v>0</v>
      </c>
      <c r="T555" s="18">
        <v>0</v>
      </c>
      <c r="U555" s="19">
        <v>0</v>
      </c>
      <c r="V555" s="18">
        <v>0</v>
      </c>
      <c r="W555" s="19">
        <v>0</v>
      </c>
      <c r="X555" s="18">
        <v>0</v>
      </c>
      <c r="Y555" s="19">
        <v>0</v>
      </c>
      <c r="Z555" s="19">
        <v>13.297872340425531</v>
      </c>
      <c r="AA555" s="19">
        <v>64.361702127659569</v>
      </c>
      <c r="AB555" s="18">
        <v>22</v>
      </c>
      <c r="AC555" s="19">
        <v>11.518324607329843</v>
      </c>
      <c r="AD555" s="19">
        <v>81.333333333333329</v>
      </c>
      <c r="AE555" s="19">
        <v>49.230769230769234</v>
      </c>
      <c r="AF555" s="19">
        <v>69.090909090909093</v>
      </c>
      <c r="AG555" s="19">
        <v>74.509803921568633</v>
      </c>
      <c r="AH555" s="19">
        <v>38.125</v>
      </c>
      <c r="AI555" s="19">
        <v>36.875</v>
      </c>
      <c r="AJ555" s="3">
        <v>614.375</v>
      </c>
      <c r="AK555" s="6">
        <v>0</v>
      </c>
      <c r="AL555" s="6">
        <v>6</v>
      </c>
      <c r="AM555" s="6">
        <v>0</v>
      </c>
      <c r="AN555" s="6">
        <v>244</v>
      </c>
      <c r="AO555" s="6">
        <v>0</v>
      </c>
      <c r="AP555" s="6">
        <v>0</v>
      </c>
      <c r="AQ555" s="6">
        <v>10</v>
      </c>
      <c r="AR555" s="6">
        <v>87</v>
      </c>
      <c r="AS555" s="6">
        <v>33.079847908745244</v>
      </c>
      <c r="AT555" s="119">
        <v>0</v>
      </c>
      <c r="AU555" s="119">
        <v>0</v>
      </c>
      <c r="AV555" s="119">
        <v>0</v>
      </c>
      <c r="AW555" s="119">
        <v>0</v>
      </c>
      <c r="AX555" s="119">
        <v>0</v>
      </c>
      <c r="AY555" s="6">
        <v>91.40625</v>
      </c>
      <c r="AZ555" s="6">
        <v>0</v>
      </c>
      <c r="BA555" s="6">
        <v>0</v>
      </c>
      <c r="BB555" s="6">
        <v>0</v>
      </c>
      <c r="BC555" s="6">
        <v>22</v>
      </c>
      <c r="BD555" s="6">
        <v>8.1784386617100377</v>
      </c>
      <c r="BE555" s="6">
        <v>3</v>
      </c>
      <c r="BF555" s="6">
        <v>8.5714285714285712</v>
      </c>
      <c r="BG555" s="6">
        <v>18</v>
      </c>
      <c r="BH555" s="6">
        <v>7.3170731707317067</v>
      </c>
      <c r="BI555" s="6">
        <v>0</v>
      </c>
      <c r="BJ555" s="6">
        <v>0</v>
      </c>
      <c r="BK555" s="6">
        <v>210</v>
      </c>
    </row>
    <row r="556" spans="1:63" x14ac:dyDescent="0.35">
      <c r="A556" s="27">
        <v>550</v>
      </c>
      <c r="C556" s="17" t="s">
        <v>21</v>
      </c>
      <c r="D556" s="15">
        <v>1269</v>
      </c>
      <c r="E556" s="18">
        <v>15</v>
      </c>
      <c r="F556" s="18">
        <v>43</v>
      </c>
      <c r="G556" s="18">
        <v>90</v>
      </c>
      <c r="H556" s="18">
        <v>964</v>
      </c>
      <c r="I556" s="18">
        <v>167</v>
      </c>
      <c r="J556" s="19">
        <v>60.677698975571317</v>
      </c>
      <c r="K556" s="19">
        <v>40</v>
      </c>
      <c r="L556" s="19">
        <v>5.6258790436005626</v>
      </c>
      <c r="M556" s="18">
        <v>0</v>
      </c>
      <c r="N556" s="19">
        <v>0</v>
      </c>
      <c r="O556" s="19">
        <v>74</v>
      </c>
      <c r="P556" s="19">
        <v>93.243243243243242</v>
      </c>
      <c r="Q556" s="19">
        <v>45.844504021447719</v>
      </c>
      <c r="R556" s="18">
        <v>4</v>
      </c>
      <c r="S556" s="19">
        <v>6.25</v>
      </c>
      <c r="T556" s="18">
        <v>5</v>
      </c>
      <c r="U556" s="19">
        <v>17.857142857142858</v>
      </c>
      <c r="V556" s="18">
        <v>5</v>
      </c>
      <c r="W556" s="19">
        <v>12.820512820512819</v>
      </c>
      <c r="X556" s="18">
        <v>10</v>
      </c>
      <c r="Y556" s="19">
        <v>14.705882352941178</v>
      </c>
      <c r="Z556" s="19">
        <v>25.57427258805513</v>
      </c>
      <c r="AA556" s="19">
        <v>60.183767228177643</v>
      </c>
      <c r="AB556" s="18">
        <v>34</v>
      </c>
      <c r="AC556" s="19">
        <v>3.8548752834467117</v>
      </c>
      <c r="AD556" s="19">
        <v>86.2796833773087</v>
      </c>
      <c r="AE556" s="19">
        <v>79.931389365351635</v>
      </c>
      <c r="AF556" s="19">
        <v>83.663366336633658</v>
      </c>
      <c r="AG556" s="19">
        <v>82.795698924731184</v>
      </c>
      <c r="AH556" s="19">
        <v>23.266745005875443</v>
      </c>
      <c r="AI556" s="19">
        <v>43.243243243243242</v>
      </c>
      <c r="AJ556" s="3">
        <v>735.17857142857144</v>
      </c>
      <c r="AK556" s="6">
        <v>8</v>
      </c>
      <c r="AL556" s="6">
        <v>1111</v>
      </c>
      <c r="AM556" s="6">
        <v>0</v>
      </c>
      <c r="AN556" s="6">
        <v>0</v>
      </c>
      <c r="AO556" s="6">
        <v>0</v>
      </c>
      <c r="AP556" s="6">
        <v>0</v>
      </c>
      <c r="AQ556" s="6">
        <v>124</v>
      </c>
      <c r="AR556" s="6">
        <v>252</v>
      </c>
      <c r="AS556" s="6">
        <v>19.858156028368796</v>
      </c>
      <c r="AT556" s="119">
        <v>0</v>
      </c>
      <c r="AU556" s="119">
        <v>0</v>
      </c>
      <c r="AV556" s="119">
        <v>0</v>
      </c>
      <c r="AW556" s="119">
        <v>0</v>
      </c>
      <c r="AX556" s="119">
        <v>0</v>
      </c>
      <c r="AY556" s="6">
        <v>59.723352318958497</v>
      </c>
      <c r="AZ556" s="6">
        <v>0</v>
      </c>
      <c r="BA556" s="6">
        <v>0</v>
      </c>
      <c r="BB556" s="6">
        <v>51</v>
      </c>
      <c r="BC556" s="6">
        <v>29</v>
      </c>
      <c r="BD556" s="6">
        <v>2.3052464228934819</v>
      </c>
      <c r="BE556" s="6">
        <v>0</v>
      </c>
      <c r="BF556" s="6">
        <v>0</v>
      </c>
      <c r="BG556" s="6">
        <v>18</v>
      </c>
      <c r="BH556" s="6">
        <v>1.7142857142857144</v>
      </c>
      <c r="BI556" s="6">
        <v>8</v>
      </c>
      <c r="BJ556" s="6">
        <v>5</v>
      </c>
      <c r="BK556" s="6">
        <v>964</v>
      </c>
    </row>
    <row r="557" spans="1:63" x14ac:dyDescent="0.35">
      <c r="A557" s="27">
        <v>551</v>
      </c>
      <c r="C557" s="17" t="s">
        <v>9</v>
      </c>
      <c r="D557" s="15">
        <v>240</v>
      </c>
      <c r="E557" s="18">
        <v>0</v>
      </c>
      <c r="F557" s="18">
        <v>0</v>
      </c>
      <c r="G557" s="18">
        <v>3</v>
      </c>
      <c r="H557" s="18">
        <v>145</v>
      </c>
      <c r="I557" s="18">
        <v>91</v>
      </c>
      <c r="J557" s="19">
        <v>58.333333333333336</v>
      </c>
      <c r="K557" s="19">
        <v>7</v>
      </c>
      <c r="L557" s="19">
        <v>8.75</v>
      </c>
      <c r="M557" s="18">
        <v>0</v>
      </c>
      <c r="N557" s="19">
        <v>0</v>
      </c>
      <c r="O557" s="19">
        <v>19</v>
      </c>
      <c r="P557" s="19">
        <v>68.421052631578945</v>
      </c>
      <c r="Q557" s="19">
        <v>35.374149659863946</v>
      </c>
      <c r="R557" s="18">
        <v>0</v>
      </c>
      <c r="S557" s="19">
        <v>0</v>
      </c>
      <c r="T557" s="18">
        <v>0</v>
      </c>
      <c r="U557" s="19">
        <v>0</v>
      </c>
      <c r="V557" s="18">
        <v>0</v>
      </c>
      <c r="W557" s="19">
        <v>0</v>
      </c>
      <c r="X557" s="18">
        <v>0</v>
      </c>
      <c r="Y557" s="19">
        <v>0</v>
      </c>
      <c r="Z557" s="19">
        <v>26.506024096385545</v>
      </c>
      <c r="AA557" s="19">
        <v>66.265060240963862</v>
      </c>
      <c r="AB557" s="18">
        <v>6</v>
      </c>
      <c r="AC557" s="19">
        <v>4.918032786885246</v>
      </c>
      <c r="AD557" s="19">
        <v>78.260869565217391</v>
      </c>
      <c r="AE557" s="19">
        <v>81.081081081081081</v>
      </c>
      <c r="AF557" s="19">
        <v>100</v>
      </c>
      <c r="AG557" s="19">
        <v>76.428571428571416</v>
      </c>
      <c r="AH557" s="19">
        <v>21.818181818181817</v>
      </c>
      <c r="AI557" s="19">
        <v>54.54545454545454</v>
      </c>
      <c r="AJ557" s="3">
        <v>612.5</v>
      </c>
      <c r="AK557" s="6">
        <v>0</v>
      </c>
      <c r="AL557" s="6">
        <v>183</v>
      </c>
      <c r="AM557" s="6">
        <v>0</v>
      </c>
      <c r="AN557" s="6">
        <v>0</v>
      </c>
      <c r="AO557" s="6">
        <v>0</v>
      </c>
      <c r="AP557" s="6">
        <v>0</v>
      </c>
      <c r="AQ557" s="6">
        <v>54</v>
      </c>
      <c r="AR557" s="6">
        <v>7</v>
      </c>
      <c r="AS557" s="6">
        <v>2.9166666666666665</v>
      </c>
      <c r="AT557" s="119">
        <v>0</v>
      </c>
      <c r="AU557" s="119">
        <v>0</v>
      </c>
      <c r="AV557" s="119">
        <v>0</v>
      </c>
      <c r="AW557" s="119">
        <v>0</v>
      </c>
      <c r="AX557" s="119">
        <v>0</v>
      </c>
      <c r="AY557" s="6">
        <v>34.334763948497852</v>
      </c>
      <c r="AZ557" s="6">
        <v>0</v>
      </c>
      <c r="BA557" s="6">
        <v>0</v>
      </c>
      <c r="BB557" s="6">
        <v>36</v>
      </c>
      <c r="BC557" s="6">
        <v>28</v>
      </c>
      <c r="BD557" s="6">
        <v>11.618257261410788</v>
      </c>
      <c r="BE557" s="6">
        <v>0</v>
      </c>
      <c r="BF557" s="6">
        <v>0</v>
      </c>
      <c r="BG557" s="6">
        <v>7</v>
      </c>
      <c r="BH557" s="6">
        <v>4.6979865771812079</v>
      </c>
      <c r="BI557" s="6">
        <v>29</v>
      </c>
      <c r="BJ557" s="6">
        <v>30.208333333333332</v>
      </c>
      <c r="BK557" s="6">
        <v>145</v>
      </c>
    </row>
    <row r="558" spans="1:63" x14ac:dyDescent="0.35">
      <c r="A558" s="27">
        <v>552</v>
      </c>
      <c r="C558" s="17" t="s">
        <v>3</v>
      </c>
      <c r="D558" s="15">
        <v>30</v>
      </c>
      <c r="E558" s="18">
        <v>0</v>
      </c>
      <c r="F558" s="18">
        <v>0</v>
      </c>
      <c r="G558" s="18">
        <v>0</v>
      </c>
      <c r="H558" s="18">
        <v>25</v>
      </c>
      <c r="I558" s="18">
        <v>7</v>
      </c>
      <c r="J558" s="19">
        <v>70</v>
      </c>
      <c r="K558" s="19">
        <v>0</v>
      </c>
      <c r="L558" s="19">
        <v>0</v>
      </c>
      <c r="M558" s="18">
        <v>0</v>
      </c>
      <c r="N558" s="19">
        <v>0</v>
      </c>
      <c r="O558" s="19">
        <v>4</v>
      </c>
      <c r="P558" s="19">
        <v>100</v>
      </c>
      <c r="Q558" s="19">
        <v>43.870967741935488</v>
      </c>
      <c r="R558" s="18">
        <v>0</v>
      </c>
      <c r="S558" s="19">
        <v>0</v>
      </c>
      <c r="T558" s="18">
        <v>0</v>
      </c>
      <c r="U558" s="19">
        <v>0</v>
      </c>
      <c r="V558" s="18">
        <v>0</v>
      </c>
      <c r="W558" s="19">
        <v>0</v>
      </c>
      <c r="X558" s="18">
        <v>0</v>
      </c>
      <c r="Y558" s="19">
        <v>0</v>
      </c>
      <c r="Z558" s="19">
        <v>30.76923076923077</v>
      </c>
      <c r="AA558" s="19">
        <v>38.461538461538467</v>
      </c>
      <c r="AB558" s="18">
        <v>7</v>
      </c>
      <c r="AC558" s="19">
        <v>29.166666666666668</v>
      </c>
      <c r="AD558" s="19">
        <v>100</v>
      </c>
      <c r="AE558" s="19">
        <v>76.923076923076934</v>
      </c>
      <c r="AF558" s="19">
        <v>0</v>
      </c>
      <c r="AG558" s="19">
        <v>74.074074074074076</v>
      </c>
      <c r="AH558" s="19">
        <v>66.666666666666657</v>
      </c>
      <c r="AI558" s="19">
        <v>0</v>
      </c>
      <c r="AJ558" s="3">
        <v>550</v>
      </c>
      <c r="AK558" s="6">
        <v>0</v>
      </c>
      <c r="AL558" s="6">
        <v>28</v>
      </c>
      <c r="AM558" s="6">
        <v>0</v>
      </c>
      <c r="AN558" s="6">
        <v>0</v>
      </c>
      <c r="AO558" s="6">
        <v>0</v>
      </c>
      <c r="AP558" s="6">
        <v>3</v>
      </c>
      <c r="AQ558" s="6">
        <v>3</v>
      </c>
      <c r="AR558" s="6">
        <v>0</v>
      </c>
      <c r="AS558" s="6">
        <v>0</v>
      </c>
      <c r="AT558" s="119">
        <v>0</v>
      </c>
      <c r="AU558" s="119">
        <v>0</v>
      </c>
      <c r="AV558" s="119">
        <v>0</v>
      </c>
      <c r="AW558" s="119">
        <v>0</v>
      </c>
      <c r="AX558" s="119">
        <v>0</v>
      </c>
      <c r="AY558" s="6">
        <v>78.125</v>
      </c>
      <c r="AZ558" s="6">
        <v>0</v>
      </c>
      <c r="BA558" s="6">
        <v>0</v>
      </c>
      <c r="BB558" s="6">
        <v>0</v>
      </c>
      <c r="BC558" s="6">
        <v>0</v>
      </c>
      <c r="BD558" s="6">
        <v>0</v>
      </c>
      <c r="BE558" s="6">
        <v>0</v>
      </c>
      <c r="BF558" s="6">
        <v>0</v>
      </c>
      <c r="BG558" s="6">
        <v>0</v>
      </c>
      <c r="BH558" s="6">
        <v>0</v>
      </c>
      <c r="BI558" s="6">
        <v>0</v>
      </c>
      <c r="BJ558" s="6">
        <v>0</v>
      </c>
      <c r="BK558" s="6">
        <v>25</v>
      </c>
    </row>
    <row r="559" spans="1:63" x14ac:dyDescent="0.35">
      <c r="A559" s="27">
        <v>553</v>
      </c>
      <c r="C559" s="17" t="s">
        <v>275</v>
      </c>
      <c r="D559" s="15">
        <v>284</v>
      </c>
      <c r="E559" s="18">
        <v>4</v>
      </c>
      <c r="F559" s="18">
        <v>6</v>
      </c>
      <c r="G559" s="18">
        <v>9</v>
      </c>
      <c r="H559" s="18">
        <v>240</v>
      </c>
      <c r="I559" s="18">
        <v>28</v>
      </c>
      <c r="J559" s="19">
        <v>57.04225352112676</v>
      </c>
      <c r="K559" s="19">
        <v>3</v>
      </c>
      <c r="L559" s="19">
        <v>1.6216216216216217</v>
      </c>
      <c r="M559" s="18">
        <v>0</v>
      </c>
      <c r="N559" s="19">
        <v>0</v>
      </c>
      <c r="O559" s="19">
        <v>3</v>
      </c>
      <c r="P559" s="19">
        <v>100</v>
      </c>
      <c r="Q559" s="19">
        <v>42.021276595744681</v>
      </c>
      <c r="R559" s="18">
        <v>0</v>
      </c>
      <c r="S559" s="19">
        <v>0</v>
      </c>
      <c r="T559" s="18">
        <v>0</v>
      </c>
      <c r="U559" s="19">
        <v>0</v>
      </c>
      <c r="V559" s="18">
        <v>0</v>
      </c>
      <c r="W559" s="19">
        <v>0</v>
      </c>
      <c r="X559" s="18">
        <v>0</v>
      </c>
      <c r="Y559" s="19">
        <v>0</v>
      </c>
      <c r="Z559" s="19">
        <v>14.973262032085561</v>
      </c>
      <c r="AA559" s="19">
        <v>81.283422459893046</v>
      </c>
      <c r="AB559" s="18">
        <v>15</v>
      </c>
      <c r="AC559" s="19">
        <v>6.7264573991031389</v>
      </c>
      <c r="AD559" s="19">
        <v>83.018867924528308</v>
      </c>
      <c r="AE559" s="19">
        <v>84.444444444444443</v>
      </c>
      <c r="AF559" s="19">
        <v>81.818181818181827</v>
      </c>
      <c r="AG559" s="19">
        <v>86.666666666666671</v>
      </c>
      <c r="AH559" s="19">
        <v>7.7294685990338161</v>
      </c>
      <c r="AI559" s="19">
        <v>65.217391304347828</v>
      </c>
      <c r="AJ559" s="3">
        <v>1092.1052631578948</v>
      </c>
      <c r="AK559" s="6">
        <v>38</v>
      </c>
      <c r="AL559" s="6">
        <v>85</v>
      </c>
      <c r="AM559" s="6">
        <v>6</v>
      </c>
      <c r="AN559" s="6">
        <v>12</v>
      </c>
      <c r="AO559" s="6">
        <v>0</v>
      </c>
      <c r="AP559" s="6">
        <v>10</v>
      </c>
      <c r="AQ559" s="6">
        <v>126</v>
      </c>
      <c r="AR559" s="6">
        <v>35</v>
      </c>
      <c r="AS559" s="6">
        <v>12.323943661971832</v>
      </c>
      <c r="AT559" s="119">
        <v>0</v>
      </c>
      <c r="AU559" s="119">
        <v>0</v>
      </c>
      <c r="AV559" s="119">
        <v>0</v>
      </c>
      <c r="AW559" s="119">
        <v>0</v>
      </c>
      <c r="AX559" s="119">
        <v>0</v>
      </c>
      <c r="AY559" s="6">
        <v>32.851985559566785</v>
      </c>
      <c r="AZ559" s="6">
        <v>0</v>
      </c>
      <c r="BA559" s="6">
        <v>0</v>
      </c>
      <c r="BB559" s="6">
        <v>6</v>
      </c>
      <c r="BC559" s="6">
        <v>0</v>
      </c>
      <c r="BD559" s="6">
        <v>0</v>
      </c>
      <c r="BE559" s="6">
        <v>0</v>
      </c>
      <c r="BF559" s="6">
        <v>0</v>
      </c>
      <c r="BG559" s="6">
        <v>0</v>
      </c>
      <c r="BH559" s="6">
        <v>0</v>
      </c>
      <c r="BI559" s="6">
        <v>0</v>
      </c>
      <c r="BJ559" s="6">
        <v>0</v>
      </c>
      <c r="BK559" s="6">
        <v>240</v>
      </c>
    </row>
    <row r="560" spans="1:63" x14ac:dyDescent="0.35">
      <c r="A560" s="27">
        <v>554</v>
      </c>
      <c r="C560" s="17" t="s">
        <v>28</v>
      </c>
      <c r="D560" s="15">
        <v>172</v>
      </c>
      <c r="E560" s="18">
        <v>0</v>
      </c>
      <c r="F560" s="18">
        <v>4</v>
      </c>
      <c r="G560" s="18">
        <v>11</v>
      </c>
      <c r="H560" s="18">
        <v>141</v>
      </c>
      <c r="I560" s="18">
        <v>18</v>
      </c>
      <c r="J560" s="19">
        <v>51.162790697674424</v>
      </c>
      <c r="K560" s="19">
        <v>15</v>
      </c>
      <c r="L560" s="19">
        <v>18.9873417721519</v>
      </c>
      <c r="M560" s="18">
        <v>0</v>
      </c>
      <c r="N560" s="19">
        <v>0</v>
      </c>
      <c r="O560" s="19">
        <v>32</v>
      </c>
      <c r="P560" s="19">
        <v>100</v>
      </c>
      <c r="Q560" s="19">
        <v>48.424796747967477</v>
      </c>
      <c r="R560" s="18">
        <v>0</v>
      </c>
      <c r="S560" s="19">
        <v>0</v>
      </c>
      <c r="T560" s="18">
        <v>0</v>
      </c>
      <c r="U560" s="19">
        <v>0</v>
      </c>
      <c r="V560" s="18">
        <v>0</v>
      </c>
      <c r="W560" s="19">
        <v>0</v>
      </c>
      <c r="X560" s="18">
        <v>0</v>
      </c>
      <c r="Y560" s="19">
        <v>0</v>
      </c>
      <c r="Z560" s="19">
        <v>42.857142857142854</v>
      </c>
      <c r="AA560" s="19">
        <v>17.142857142857142</v>
      </c>
      <c r="AB560" s="18">
        <v>19</v>
      </c>
      <c r="AC560" s="19">
        <v>25</v>
      </c>
      <c r="AD560" s="19">
        <v>46.575342465753423</v>
      </c>
      <c r="AE560" s="19">
        <v>40</v>
      </c>
      <c r="AF560" s="19">
        <v>44.444444444444443</v>
      </c>
      <c r="AG560" s="19">
        <v>43.548387096774192</v>
      </c>
      <c r="AH560" s="19">
        <v>45</v>
      </c>
      <c r="AI560" s="19">
        <v>26.666666666666668</v>
      </c>
      <c r="AJ560" s="3">
        <v>318.75</v>
      </c>
      <c r="AK560" s="6">
        <v>0</v>
      </c>
      <c r="AL560" s="6">
        <v>0</v>
      </c>
      <c r="AM560" s="6">
        <v>0</v>
      </c>
      <c r="AN560" s="6">
        <v>163</v>
      </c>
      <c r="AO560" s="6">
        <v>0</v>
      </c>
      <c r="AP560" s="6">
        <v>0</v>
      </c>
      <c r="AQ560" s="6">
        <v>0</v>
      </c>
      <c r="AR560" s="6">
        <v>9</v>
      </c>
      <c r="AS560" s="6">
        <v>5.2325581395348841</v>
      </c>
      <c r="AT560" s="119">
        <v>0</v>
      </c>
      <c r="AU560" s="119">
        <v>0</v>
      </c>
      <c r="AV560" s="119">
        <v>0</v>
      </c>
      <c r="AW560" s="119">
        <v>0</v>
      </c>
      <c r="AX560" s="119">
        <v>0</v>
      </c>
      <c r="AY560" s="6">
        <v>92.024539877300612</v>
      </c>
      <c r="AZ560" s="6">
        <v>5</v>
      </c>
      <c r="BA560" s="6">
        <v>6.9444444444444446</v>
      </c>
      <c r="BB560" s="6">
        <v>0</v>
      </c>
      <c r="BC560" s="6">
        <v>24</v>
      </c>
      <c r="BD560" s="6">
        <v>14.545454545454545</v>
      </c>
      <c r="BE560" s="6">
        <v>0</v>
      </c>
      <c r="BF560" s="6">
        <v>0</v>
      </c>
      <c r="BG560" s="6">
        <v>19</v>
      </c>
      <c r="BH560" s="6">
        <v>12.925170068027212</v>
      </c>
      <c r="BI560" s="6">
        <v>9</v>
      </c>
      <c r="BJ560" s="6">
        <v>50</v>
      </c>
      <c r="BK560" s="6">
        <v>141</v>
      </c>
    </row>
    <row r="561" spans="1:63" x14ac:dyDescent="0.35">
      <c r="A561" s="27">
        <v>555</v>
      </c>
      <c r="C561" s="17" t="s">
        <v>25</v>
      </c>
      <c r="D561" s="15">
        <v>70</v>
      </c>
      <c r="E561" s="18">
        <v>0</v>
      </c>
      <c r="F561" s="18">
        <v>0</v>
      </c>
      <c r="G561" s="18">
        <v>12</v>
      </c>
      <c r="H561" s="18">
        <v>60</v>
      </c>
      <c r="I561" s="18">
        <v>0</v>
      </c>
      <c r="J561" s="19">
        <v>57.142857142857139</v>
      </c>
      <c r="K561" s="19">
        <v>5</v>
      </c>
      <c r="L561" s="19">
        <v>10.416666666666668</v>
      </c>
      <c r="M561" s="18">
        <v>0</v>
      </c>
      <c r="N561" s="19">
        <v>0</v>
      </c>
      <c r="O561" s="19">
        <v>14</v>
      </c>
      <c r="P561" s="19">
        <v>100</v>
      </c>
      <c r="Q561" s="19">
        <v>32.8125</v>
      </c>
      <c r="R561" s="18">
        <v>0</v>
      </c>
      <c r="S561" s="19">
        <v>0</v>
      </c>
      <c r="T561" s="18">
        <v>0</v>
      </c>
      <c r="U561" s="19">
        <v>0</v>
      </c>
      <c r="V561" s="18">
        <v>0</v>
      </c>
      <c r="W561" s="19">
        <v>0</v>
      </c>
      <c r="X561" s="19">
        <v>0</v>
      </c>
      <c r="Y561" s="19">
        <v>0</v>
      </c>
      <c r="Z561" s="19">
        <v>39.130434782608695</v>
      </c>
      <c r="AA561" s="19">
        <v>26.086956521739129</v>
      </c>
      <c r="AB561" s="18">
        <v>4</v>
      </c>
      <c r="AC561" s="19">
        <v>8.1632653061224492</v>
      </c>
      <c r="AD561" s="19">
        <v>88.888888888888886</v>
      </c>
      <c r="AE561" s="19">
        <v>52</v>
      </c>
      <c r="AF561" s="19">
        <v>0</v>
      </c>
      <c r="AG561" s="19">
        <v>62.264150943396224</v>
      </c>
      <c r="AH561" s="19">
        <v>42.553191489361701</v>
      </c>
      <c r="AI561" s="19">
        <v>27.659574468085108</v>
      </c>
      <c r="AJ561" s="3">
        <v>542.85714285714289</v>
      </c>
      <c r="AK561" s="6">
        <v>0</v>
      </c>
      <c r="AL561" s="6">
        <v>62</v>
      </c>
      <c r="AM561" s="6">
        <v>0</v>
      </c>
      <c r="AN561" s="6">
        <v>0</v>
      </c>
      <c r="AO561" s="6">
        <v>0</v>
      </c>
      <c r="AP561" s="6">
        <v>0</v>
      </c>
      <c r="AQ561" s="6">
        <v>10</v>
      </c>
      <c r="AR561" s="6">
        <v>0</v>
      </c>
      <c r="AS561" s="6">
        <v>0</v>
      </c>
      <c r="AT561" s="119">
        <v>0</v>
      </c>
      <c r="AU561" s="119">
        <v>0</v>
      </c>
      <c r="AV561" s="119">
        <v>0</v>
      </c>
      <c r="AW561" s="119">
        <v>0</v>
      </c>
      <c r="AX561" s="119">
        <v>0</v>
      </c>
      <c r="AY561" s="6">
        <v>62.544169611307424</v>
      </c>
      <c r="AZ561" s="6">
        <v>0</v>
      </c>
      <c r="BA561" s="6">
        <v>0</v>
      </c>
      <c r="BB561" s="6">
        <v>0</v>
      </c>
      <c r="BC561" s="6">
        <v>0</v>
      </c>
      <c r="BD561" s="6">
        <v>0</v>
      </c>
      <c r="BE561" s="6">
        <v>0</v>
      </c>
      <c r="BF561" s="6">
        <v>0</v>
      </c>
      <c r="BG561" s="6">
        <v>0</v>
      </c>
      <c r="BH561" s="6">
        <v>0</v>
      </c>
      <c r="BI561" s="6">
        <v>0</v>
      </c>
      <c r="BJ561" s="6">
        <v>0</v>
      </c>
      <c r="BK561" s="6">
        <v>60</v>
      </c>
    </row>
    <row r="562" spans="1:63" x14ac:dyDescent="0.35">
      <c r="A562" s="27">
        <v>556</v>
      </c>
      <c r="C562" s="17" t="s">
        <v>11</v>
      </c>
      <c r="D562" s="15">
        <v>297</v>
      </c>
      <c r="E562" s="18">
        <v>0</v>
      </c>
      <c r="F562" s="18">
        <v>12</v>
      </c>
      <c r="G562" s="18">
        <v>30</v>
      </c>
      <c r="H562" s="18">
        <v>232</v>
      </c>
      <c r="I562" s="18">
        <v>32</v>
      </c>
      <c r="J562" s="19">
        <v>44.781144781144782</v>
      </c>
      <c r="K562" s="19">
        <v>8</v>
      </c>
      <c r="L562" s="19">
        <v>4.2328042328042326</v>
      </c>
      <c r="M562" s="18">
        <v>0</v>
      </c>
      <c r="N562" s="19">
        <v>0</v>
      </c>
      <c r="O562" s="19">
        <v>5</v>
      </c>
      <c r="P562" s="19">
        <v>100</v>
      </c>
      <c r="Q562" s="19">
        <v>47.431693989071036</v>
      </c>
      <c r="R562" s="18">
        <v>0</v>
      </c>
      <c r="S562" s="19">
        <v>0</v>
      </c>
      <c r="T562" s="18">
        <v>0</v>
      </c>
      <c r="U562" s="19">
        <v>0</v>
      </c>
      <c r="V562" s="18">
        <v>0</v>
      </c>
      <c r="W562" s="19">
        <v>0</v>
      </c>
      <c r="X562" s="18">
        <v>0</v>
      </c>
      <c r="Y562" s="19">
        <v>0</v>
      </c>
      <c r="Z562" s="19">
        <v>17.901234567901234</v>
      </c>
      <c r="AA562" s="19">
        <v>65.432098765432102</v>
      </c>
      <c r="AB562" s="18">
        <v>12</v>
      </c>
      <c r="AC562" s="19">
        <v>5.8536585365853666</v>
      </c>
      <c r="AD562" s="19">
        <v>81.451612903225808</v>
      </c>
      <c r="AE562" s="19">
        <v>70.754716981132077</v>
      </c>
      <c r="AF562" s="19">
        <v>69.767441860465112</v>
      </c>
      <c r="AG562" s="19">
        <v>78.531073446327682</v>
      </c>
      <c r="AH562" s="19">
        <v>29.120879120879124</v>
      </c>
      <c r="AI562" s="19">
        <v>43.956043956043956</v>
      </c>
      <c r="AJ562" s="3">
        <v>737.16216216216219</v>
      </c>
      <c r="AK562" s="6">
        <v>87</v>
      </c>
      <c r="AL562" s="6">
        <v>85</v>
      </c>
      <c r="AM562" s="6">
        <v>36</v>
      </c>
      <c r="AN562" s="6">
        <v>48</v>
      </c>
      <c r="AO562" s="6">
        <v>0</v>
      </c>
      <c r="AP562" s="6">
        <v>0</v>
      </c>
      <c r="AQ562" s="6">
        <v>45</v>
      </c>
      <c r="AR562" s="6">
        <v>67</v>
      </c>
      <c r="AS562" s="6">
        <v>22.558922558922561</v>
      </c>
      <c r="AT562" s="119">
        <v>0</v>
      </c>
      <c r="AU562" s="119">
        <v>0</v>
      </c>
      <c r="AV562" s="119">
        <v>0</v>
      </c>
      <c r="AW562" s="119">
        <v>0</v>
      </c>
      <c r="AX562" s="119">
        <v>0</v>
      </c>
      <c r="AY562" s="6">
        <v>87.5</v>
      </c>
      <c r="AZ562" s="6">
        <v>0</v>
      </c>
      <c r="BA562" s="6">
        <v>0</v>
      </c>
      <c r="BB562" s="6">
        <v>5</v>
      </c>
      <c r="BC562" s="6">
        <v>5</v>
      </c>
      <c r="BD562" s="6">
        <v>1.7006802721088436</v>
      </c>
      <c r="BE562" s="6">
        <v>0</v>
      </c>
      <c r="BF562" s="6">
        <v>0</v>
      </c>
      <c r="BG562" s="6">
        <v>5</v>
      </c>
      <c r="BH562" s="6">
        <v>1.9455252918287937</v>
      </c>
      <c r="BI562" s="6">
        <v>0</v>
      </c>
      <c r="BJ562" s="6">
        <v>0</v>
      </c>
      <c r="BK562" s="6">
        <v>232</v>
      </c>
    </row>
    <row r="563" spans="1:63" x14ac:dyDescent="0.35">
      <c r="A563" s="27">
        <v>557</v>
      </c>
      <c r="C563" s="17" t="s">
        <v>276</v>
      </c>
      <c r="D563" s="15">
        <v>131</v>
      </c>
      <c r="E563" s="18">
        <v>0</v>
      </c>
      <c r="F563" s="18">
        <v>0</v>
      </c>
      <c r="G563" s="18">
        <v>4</v>
      </c>
      <c r="H563" s="18">
        <v>104</v>
      </c>
      <c r="I563" s="18">
        <v>25</v>
      </c>
      <c r="J563" s="19">
        <v>46.564885496183209</v>
      </c>
      <c r="K563" s="19">
        <v>3</v>
      </c>
      <c r="L563" s="19">
        <v>5.3571428571428568</v>
      </c>
      <c r="M563" s="18">
        <v>0</v>
      </c>
      <c r="N563" s="19">
        <v>0</v>
      </c>
      <c r="O563" s="19">
        <v>8</v>
      </c>
      <c r="P563" s="19">
        <v>100</v>
      </c>
      <c r="Q563" s="19">
        <v>44.186046511627907</v>
      </c>
      <c r="R563" s="18">
        <v>0</v>
      </c>
      <c r="S563" s="19">
        <v>0</v>
      </c>
      <c r="T563" s="18">
        <v>0</v>
      </c>
      <c r="U563" s="19">
        <v>0</v>
      </c>
      <c r="V563" s="18">
        <v>0</v>
      </c>
      <c r="W563" s="19">
        <v>0</v>
      </c>
      <c r="X563" s="18">
        <v>0</v>
      </c>
      <c r="Y563" s="19">
        <v>0</v>
      </c>
      <c r="Z563" s="19">
        <v>20.930232558139537</v>
      </c>
      <c r="AA563" s="19">
        <v>44.186046511627907</v>
      </c>
      <c r="AB563" s="18">
        <v>8</v>
      </c>
      <c r="AC563" s="19">
        <v>9.6385542168674707</v>
      </c>
      <c r="AD563" s="19">
        <v>75</v>
      </c>
      <c r="AE563" s="19">
        <v>63.829787234042556</v>
      </c>
      <c r="AF563" s="19">
        <v>0</v>
      </c>
      <c r="AG563" s="19">
        <v>73.19587628865979</v>
      </c>
      <c r="AH563" s="19">
        <v>28.378378378378379</v>
      </c>
      <c r="AI563" s="19">
        <v>43.243243243243242</v>
      </c>
      <c r="AJ563" s="3">
        <v>650</v>
      </c>
      <c r="AK563" s="6">
        <v>19</v>
      </c>
      <c r="AL563" s="6">
        <v>66</v>
      </c>
      <c r="AM563" s="6">
        <v>0</v>
      </c>
      <c r="AN563" s="6">
        <v>5</v>
      </c>
      <c r="AO563" s="6">
        <v>0</v>
      </c>
      <c r="AP563" s="6">
        <v>0</v>
      </c>
      <c r="AQ563" s="6">
        <v>31</v>
      </c>
      <c r="AR563" s="6">
        <v>3</v>
      </c>
      <c r="AS563" s="6">
        <v>2.2900763358778624</v>
      </c>
      <c r="AT563" s="119">
        <v>0</v>
      </c>
      <c r="AU563" s="119">
        <v>0</v>
      </c>
      <c r="AV563" s="119">
        <v>0</v>
      </c>
      <c r="AW563" s="119">
        <v>0</v>
      </c>
      <c r="AX563" s="119">
        <v>0</v>
      </c>
      <c r="AY563" s="6">
        <v>32.307692307692307</v>
      </c>
      <c r="AZ563" s="6">
        <v>0</v>
      </c>
      <c r="BA563" s="6">
        <v>0</v>
      </c>
      <c r="BB563" s="6">
        <v>5</v>
      </c>
      <c r="BC563" s="6">
        <v>27</v>
      </c>
      <c r="BD563" s="6">
        <v>21.774193548387096</v>
      </c>
      <c r="BE563" s="6">
        <v>0</v>
      </c>
      <c r="BF563" s="6">
        <v>0</v>
      </c>
      <c r="BG563" s="6">
        <v>18</v>
      </c>
      <c r="BH563" s="6">
        <v>16.071428571428573</v>
      </c>
      <c r="BI563" s="6">
        <v>12</v>
      </c>
      <c r="BJ563" s="6">
        <v>57.142857142857139</v>
      </c>
      <c r="BK563" s="6">
        <v>104</v>
      </c>
    </row>
    <row r="564" spans="1:63" x14ac:dyDescent="0.35">
      <c r="A564" s="27">
        <v>558</v>
      </c>
      <c r="C564" s="17" t="s">
        <v>14</v>
      </c>
      <c r="D564" s="15">
        <v>203</v>
      </c>
      <c r="E564" s="18">
        <v>0</v>
      </c>
      <c r="F564" s="18">
        <v>0</v>
      </c>
      <c r="G564" s="18">
        <v>8</v>
      </c>
      <c r="H564" s="18">
        <v>167</v>
      </c>
      <c r="I564" s="18">
        <v>30</v>
      </c>
      <c r="J564" s="19">
        <v>46.798029556650242</v>
      </c>
      <c r="K564" s="19">
        <v>8</v>
      </c>
      <c r="L564" s="19">
        <v>12.698412698412698</v>
      </c>
      <c r="M564" s="18">
        <v>0</v>
      </c>
      <c r="N564" s="19">
        <v>0</v>
      </c>
      <c r="O564" s="19">
        <v>19</v>
      </c>
      <c r="P564" s="19">
        <v>78.94736842105263</v>
      </c>
      <c r="Q564" s="19">
        <v>34.536082474226802</v>
      </c>
      <c r="R564" s="18">
        <v>0</v>
      </c>
      <c r="S564" s="19">
        <v>0</v>
      </c>
      <c r="T564" s="18">
        <v>0</v>
      </c>
      <c r="U564" s="19">
        <v>0</v>
      </c>
      <c r="V564" s="18">
        <v>0</v>
      </c>
      <c r="W564" s="19">
        <v>0</v>
      </c>
      <c r="X564" s="18">
        <v>0</v>
      </c>
      <c r="Y564" s="19">
        <v>0</v>
      </c>
      <c r="Z564" s="19">
        <v>21.052631578947366</v>
      </c>
      <c r="AA564" s="19">
        <v>54.385964912280706</v>
      </c>
      <c r="AB564" s="18">
        <v>12</v>
      </c>
      <c r="AC564" s="19">
        <v>10.810810810810811</v>
      </c>
      <c r="AD564" s="19">
        <v>69.767441860465112</v>
      </c>
      <c r="AE564" s="19">
        <v>50.617283950617285</v>
      </c>
      <c r="AF564" s="19">
        <v>82.758620689655174</v>
      </c>
      <c r="AG564" s="19">
        <v>56.060606060606055</v>
      </c>
      <c r="AH564" s="19">
        <v>41.758241758241759</v>
      </c>
      <c r="AI564" s="19">
        <v>31.868131868131865</v>
      </c>
      <c r="AJ564" s="3">
        <v>456.66666666666669</v>
      </c>
      <c r="AK564" s="6">
        <v>0</v>
      </c>
      <c r="AL564" s="6">
        <v>4</v>
      </c>
      <c r="AM564" s="6">
        <v>0</v>
      </c>
      <c r="AN564" s="6">
        <v>130</v>
      </c>
      <c r="AO564" s="6">
        <v>0</v>
      </c>
      <c r="AP564" s="6">
        <v>0</v>
      </c>
      <c r="AQ564" s="6">
        <v>53</v>
      </c>
      <c r="AR564" s="6">
        <v>29</v>
      </c>
      <c r="AS564" s="6">
        <v>14.285714285714285</v>
      </c>
      <c r="AT564" s="119">
        <v>0</v>
      </c>
      <c r="AU564" s="119">
        <v>0</v>
      </c>
      <c r="AV564" s="119">
        <v>0</v>
      </c>
      <c r="AW564" s="119">
        <v>0</v>
      </c>
      <c r="AX564" s="119">
        <v>0</v>
      </c>
      <c r="AY564" s="6">
        <v>56.02094240837696</v>
      </c>
      <c r="AZ564" s="6">
        <v>0</v>
      </c>
      <c r="BA564" s="6">
        <v>0</v>
      </c>
      <c r="BB564" s="6">
        <v>6</v>
      </c>
      <c r="BC564" s="6">
        <v>53</v>
      </c>
      <c r="BD564" s="6">
        <v>26.108374384236456</v>
      </c>
      <c r="BE564" s="6">
        <v>0</v>
      </c>
      <c r="BF564" s="6">
        <v>0</v>
      </c>
      <c r="BG564" s="6">
        <v>38</v>
      </c>
      <c r="BH564" s="6">
        <v>22.61904761904762</v>
      </c>
      <c r="BI564" s="6">
        <v>14</v>
      </c>
      <c r="BJ564" s="6">
        <v>46.666666666666664</v>
      </c>
      <c r="BK564" s="6">
        <v>167</v>
      </c>
    </row>
    <row r="565" spans="1:63" x14ac:dyDescent="0.35">
      <c r="A565" s="27">
        <v>559</v>
      </c>
      <c r="C565" s="17" t="s">
        <v>18</v>
      </c>
      <c r="D565" s="15">
        <v>7669</v>
      </c>
      <c r="E565" s="18">
        <v>31</v>
      </c>
      <c r="F565" s="18">
        <v>142</v>
      </c>
      <c r="G565" s="18">
        <v>490</v>
      </c>
      <c r="H565" s="18">
        <v>5370</v>
      </c>
      <c r="I565" s="18">
        <v>1659</v>
      </c>
      <c r="J565" s="19">
        <v>55.874299126352845</v>
      </c>
      <c r="K565" s="19">
        <v>299</v>
      </c>
      <c r="L565" s="19">
        <v>13.19505736981465</v>
      </c>
      <c r="M565" s="18">
        <v>7</v>
      </c>
      <c r="N565" s="19">
        <v>2.8688524590163933</v>
      </c>
      <c r="O565" s="19">
        <v>748</v>
      </c>
      <c r="P565" s="19">
        <v>85.160427807486627</v>
      </c>
      <c r="Q565" s="19">
        <v>32.279909706546277</v>
      </c>
      <c r="R565" s="18">
        <v>10</v>
      </c>
      <c r="S565" s="19">
        <v>3.2679738562091507</v>
      </c>
      <c r="T565" s="18">
        <v>11</v>
      </c>
      <c r="U565" s="19">
        <v>8.2706766917293226</v>
      </c>
      <c r="V565" s="18">
        <v>12</v>
      </c>
      <c r="W565" s="19">
        <v>7.4534161490683228</v>
      </c>
      <c r="X565" s="18">
        <v>23</v>
      </c>
      <c r="Y565" s="19">
        <v>7.7441077441077439</v>
      </c>
      <c r="Z565" s="19">
        <v>22.635814889336018</v>
      </c>
      <c r="AA565" s="19">
        <v>46.327967806841045</v>
      </c>
      <c r="AB565" s="18">
        <v>344</v>
      </c>
      <c r="AC565" s="19">
        <v>8.4148727984344411</v>
      </c>
      <c r="AD565" s="19">
        <v>73.803191489361694</v>
      </c>
      <c r="AE565" s="19">
        <v>60.353866317169071</v>
      </c>
      <c r="AF565" s="19">
        <v>55.743243243243242</v>
      </c>
      <c r="AG565" s="19">
        <v>66.864997948297088</v>
      </c>
      <c r="AH565" s="19">
        <v>37.144435238884284</v>
      </c>
      <c r="AI565" s="19">
        <v>30.903065451532726</v>
      </c>
      <c r="AJ565" s="3">
        <v>440.91743119266056</v>
      </c>
      <c r="AK565" s="6">
        <v>3633</v>
      </c>
      <c r="AL565" s="6">
        <v>1789</v>
      </c>
      <c r="AM565" s="6">
        <v>0</v>
      </c>
      <c r="AN565" s="6">
        <v>3</v>
      </c>
      <c r="AO565" s="6">
        <v>0</v>
      </c>
      <c r="AP565" s="6">
        <v>27</v>
      </c>
      <c r="AQ565" s="6">
        <v>2038</v>
      </c>
      <c r="AR565" s="6">
        <v>624</v>
      </c>
      <c r="AS565" s="6">
        <v>8.1366540618072758</v>
      </c>
      <c r="AT565" s="119">
        <v>0</v>
      </c>
      <c r="AU565" s="119">
        <v>0</v>
      </c>
      <c r="AV565" s="119">
        <v>0</v>
      </c>
      <c r="AW565" s="119">
        <v>0</v>
      </c>
      <c r="AX565" s="119">
        <v>0</v>
      </c>
      <c r="AY565" s="6">
        <v>25.910495901088566</v>
      </c>
      <c r="AZ565" s="6">
        <v>12</v>
      </c>
      <c r="BA565" s="6">
        <v>0.59084194977843429</v>
      </c>
      <c r="BB565" s="6">
        <v>235</v>
      </c>
      <c r="BC565" s="6">
        <v>3093</v>
      </c>
      <c r="BD565" s="6">
        <v>40.537352555701176</v>
      </c>
      <c r="BE565" s="6">
        <v>42</v>
      </c>
      <c r="BF565" s="6">
        <v>8.5192697768762677</v>
      </c>
      <c r="BG565" s="6">
        <v>1831</v>
      </c>
      <c r="BH565" s="6">
        <v>31.336642135889097</v>
      </c>
      <c r="BI565" s="6">
        <v>1240</v>
      </c>
      <c r="BJ565" s="6">
        <v>74.969770253929866</v>
      </c>
      <c r="BK565" s="6">
        <v>5370</v>
      </c>
    </row>
    <row r="566" spans="1:63" x14ac:dyDescent="0.35">
      <c r="A566" s="27">
        <v>560</v>
      </c>
      <c r="C566" s="17"/>
      <c r="D566" s="15">
        <v>25894</v>
      </c>
      <c r="E566" s="18">
        <v>408</v>
      </c>
      <c r="F566" s="18">
        <v>1054</v>
      </c>
      <c r="G566" s="18">
        <v>1906</v>
      </c>
      <c r="H566" s="18">
        <v>17849</v>
      </c>
      <c r="I566" s="18">
        <v>5080</v>
      </c>
      <c r="J566" s="19">
        <v>50.575422877886766</v>
      </c>
      <c r="K566" s="19">
        <v>868</v>
      </c>
      <c r="L566" s="19">
        <v>7.3515711018887098</v>
      </c>
      <c r="M566" s="18">
        <v>15</v>
      </c>
      <c r="N566" s="19">
        <v>2.3510971786833856</v>
      </c>
      <c r="O566" s="19">
        <v>1514</v>
      </c>
      <c r="P566" s="19">
        <v>85.468956406869225</v>
      </c>
      <c r="Q566" s="19">
        <v>13.385826771653544</v>
      </c>
      <c r="R566" s="18">
        <v>41</v>
      </c>
      <c r="S566" s="19">
        <v>3.7857802400738687</v>
      </c>
      <c r="T566" s="18">
        <v>55</v>
      </c>
      <c r="U566" s="19">
        <v>9.5155709342560559</v>
      </c>
      <c r="V566" s="18">
        <v>56</v>
      </c>
      <c r="W566" s="19">
        <v>11.451942740286299</v>
      </c>
      <c r="X566" s="18">
        <v>111</v>
      </c>
      <c r="Y566" s="19">
        <v>10.402999062792876</v>
      </c>
      <c r="Z566" s="19">
        <v>18.979013045944413</v>
      </c>
      <c r="AA566" s="19">
        <v>60.703346568349403</v>
      </c>
      <c r="AB566" s="18">
        <v>1035</v>
      </c>
      <c r="AC566" s="19">
        <v>8.2352005092297897</v>
      </c>
      <c r="AD566" s="19">
        <v>76.698113207547166</v>
      </c>
      <c r="AE566" s="19">
        <v>64.648941662364479</v>
      </c>
      <c r="AF566" s="19">
        <v>68.563000421407509</v>
      </c>
      <c r="AG566" s="19">
        <v>71.569659192099095</v>
      </c>
      <c r="AH566" s="19">
        <v>32.722723617192386</v>
      </c>
      <c r="AI566" s="19">
        <v>37.342507371995353</v>
      </c>
      <c r="AJ566" s="3">
        <v>522.79735682819387</v>
      </c>
      <c r="AK566" s="6">
        <v>4685</v>
      </c>
      <c r="AL566" s="6">
        <v>7679</v>
      </c>
      <c r="AM566" s="6">
        <v>1975</v>
      </c>
      <c r="AN566" s="6">
        <v>1909</v>
      </c>
      <c r="AO566" s="6">
        <v>13</v>
      </c>
      <c r="AP566" s="6">
        <v>233</v>
      </c>
      <c r="AQ566" s="6">
        <v>5099</v>
      </c>
      <c r="AR566" s="6">
        <v>3539</v>
      </c>
      <c r="AS566" s="6">
        <v>13.667258824438095</v>
      </c>
      <c r="AT566" s="6">
        <v>0</v>
      </c>
      <c r="AU566" s="6">
        <v>0</v>
      </c>
      <c r="AV566" s="6">
        <v>0</v>
      </c>
      <c r="AW566" s="6">
        <v>0</v>
      </c>
      <c r="AX566" s="6">
        <v>0</v>
      </c>
      <c r="AY566" s="6">
        <v>42.833891814265201</v>
      </c>
      <c r="AZ566" s="6">
        <v>70</v>
      </c>
      <c r="BA566" s="6">
        <v>0.77916295636687438</v>
      </c>
      <c r="BB566" s="6">
        <v>949</v>
      </c>
      <c r="BC566" s="6">
        <v>5434</v>
      </c>
      <c r="BD566" s="6">
        <v>24.776582163049426</v>
      </c>
      <c r="BE566" s="6">
        <v>86</v>
      </c>
      <c r="BF566" s="6">
        <v>5.8265582655826558</v>
      </c>
      <c r="BG566" s="6">
        <v>2865</v>
      </c>
      <c r="BH566" s="6">
        <v>17.069828408007627</v>
      </c>
      <c r="BI566" s="6">
        <v>2494</v>
      </c>
      <c r="BJ566" s="6">
        <v>54.621112571178273</v>
      </c>
      <c r="BK566" s="6">
        <v>17849</v>
      </c>
    </row>
    <row r="567" spans="1:63" x14ac:dyDescent="0.35">
      <c r="A567" s="27">
        <v>561</v>
      </c>
      <c r="B567" s="20" t="s">
        <v>47</v>
      </c>
      <c r="C567" s="17" t="s">
        <v>26</v>
      </c>
      <c r="D567" s="15">
        <v>35</v>
      </c>
      <c r="E567" s="18">
        <v>0</v>
      </c>
      <c r="F567" s="18">
        <v>0</v>
      </c>
      <c r="G567" s="18">
        <v>0</v>
      </c>
      <c r="H567" s="18">
        <v>28</v>
      </c>
      <c r="I567" s="18">
        <v>3</v>
      </c>
      <c r="J567" s="19">
        <v>57.142857142857139</v>
      </c>
      <c r="K567" s="19">
        <v>4</v>
      </c>
      <c r="L567" s="19">
        <v>25</v>
      </c>
      <c r="M567" s="18">
        <v>0</v>
      </c>
      <c r="N567" s="19">
        <v>0</v>
      </c>
      <c r="O567" s="19">
        <v>3</v>
      </c>
      <c r="P567" s="19">
        <v>100</v>
      </c>
      <c r="Q567" s="19">
        <v>38.529411764705884</v>
      </c>
      <c r="R567" s="18">
        <v>0</v>
      </c>
      <c r="S567" s="19">
        <v>0</v>
      </c>
      <c r="T567" s="18">
        <v>0</v>
      </c>
      <c r="U567" s="19">
        <v>0</v>
      </c>
      <c r="V567" s="18">
        <v>0</v>
      </c>
      <c r="W567" s="19">
        <v>0</v>
      </c>
      <c r="X567" s="18">
        <v>0</v>
      </c>
      <c r="Y567" s="19">
        <v>0</v>
      </c>
      <c r="Z567" s="19">
        <v>0</v>
      </c>
      <c r="AA567" s="19">
        <v>35.714285714285715</v>
      </c>
      <c r="AB567" s="18">
        <v>3</v>
      </c>
      <c r="AC567" s="19">
        <v>16.666666666666664</v>
      </c>
      <c r="AD567" s="19">
        <v>69.230769230769226</v>
      </c>
      <c r="AE567" s="19">
        <v>52.941176470588239</v>
      </c>
      <c r="AF567" s="19">
        <v>0</v>
      </c>
      <c r="AG567" s="19">
        <v>68.181818181818173</v>
      </c>
      <c r="AH567" s="19">
        <v>61.53846153846154</v>
      </c>
      <c r="AI567" s="19">
        <v>0</v>
      </c>
      <c r="AJ567" s="3">
        <v>500</v>
      </c>
      <c r="AK567" s="6">
        <v>0</v>
      </c>
      <c r="AL567" s="6">
        <v>0</v>
      </c>
      <c r="AM567" s="6">
        <v>0</v>
      </c>
      <c r="AN567" s="6">
        <v>22</v>
      </c>
      <c r="AO567" s="6">
        <v>0</v>
      </c>
      <c r="AP567" s="6">
        <v>0</v>
      </c>
      <c r="AQ567" s="6">
        <v>7</v>
      </c>
      <c r="AR567" s="6">
        <v>0</v>
      </c>
      <c r="AS567" s="6">
        <v>0</v>
      </c>
      <c r="AT567" s="119">
        <v>0</v>
      </c>
      <c r="AU567" s="119">
        <v>0</v>
      </c>
      <c r="AV567" s="119">
        <v>0</v>
      </c>
      <c r="AW567" s="119">
        <v>0</v>
      </c>
      <c r="AX567" s="119">
        <v>0</v>
      </c>
      <c r="AY567" s="6">
        <v>44.827586206896555</v>
      </c>
      <c r="AZ567" s="6">
        <v>0</v>
      </c>
      <c r="BA567" s="6">
        <v>0</v>
      </c>
      <c r="BB567" s="6">
        <v>0</v>
      </c>
      <c r="BC567" s="6">
        <v>4</v>
      </c>
      <c r="BD567" s="6">
        <v>14.285714285714285</v>
      </c>
      <c r="BE567" s="6">
        <v>0</v>
      </c>
      <c r="BF567" s="6">
        <v>0</v>
      </c>
      <c r="BG567" s="6">
        <v>4</v>
      </c>
      <c r="BH567" s="6">
        <v>14.814814814814813</v>
      </c>
      <c r="BI567" s="6">
        <v>0</v>
      </c>
      <c r="BJ567" s="6">
        <v>0</v>
      </c>
      <c r="BK567" s="6">
        <v>28</v>
      </c>
    </row>
    <row r="568" spans="1:63" x14ac:dyDescent="0.35">
      <c r="A568" s="27">
        <v>562</v>
      </c>
      <c r="C568" s="17" t="s">
        <v>22</v>
      </c>
      <c r="D568" s="15">
        <v>60</v>
      </c>
      <c r="E568" s="18">
        <v>0</v>
      </c>
      <c r="F568" s="18">
        <v>0</v>
      </c>
      <c r="G568" s="18">
        <v>4</v>
      </c>
      <c r="H568" s="18">
        <v>48</v>
      </c>
      <c r="I568" s="18">
        <v>5</v>
      </c>
      <c r="J568" s="19">
        <v>53.333333333333336</v>
      </c>
      <c r="K568" s="19">
        <v>0</v>
      </c>
      <c r="L568" s="19">
        <v>0</v>
      </c>
      <c r="M568" s="18">
        <v>0</v>
      </c>
      <c r="N568" s="19">
        <v>0</v>
      </c>
      <c r="O568" s="19">
        <v>3</v>
      </c>
      <c r="P568" s="19">
        <v>100</v>
      </c>
      <c r="Q568" s="19">
        <v>34.979423868312757</v>
      </c>
      <c r="R568" s="18">
        <v>0</v>
      </c>
      <c r="S568" s="19">
        <v>0</v>
      </c>
      <c r="T568" s="18">
        <v>0</v>
      </c>
      <c r="U568" s="19">
        <v>0</v>
      </c>
      <c r="V568" s="18">
        <v>0</v>
      </c>
      <c r="W568" s="19">
        <v>0</v>
      </c>
      <c r="X568" s="19">
        <v>0</v>
      </c>
      <c r="Y568" s="19">
        <v>0</v>
      </c>
      <c r="Z568" s="19">
        <v>11.538461538461538</v>
      </c>
      <c r="AA568" s="19">
        <v>88.461538461538453</v>
      </c>
      <c r="AB568" s="18">
        <v>3</v>
      </c>
      <c r="AC568" s="19">
        <v>7.3170731707317067</v>
      </c>
      <c r="AD568" s="19">
        <v>55.172413793103445</v>
      </c>
      <c r="AE568" s="19">
        <v>61.764705882352942</v>
      </c>
      <c r="AF568" s="19">
        <v>100</v>
      </c>
      <c r="AG568" s="19">
        <v>73.333333333333329</v>
      </c>
      <c r="AH568" s="19">
        <v>8.3333333333333321</v>
      </c>
      <c r="AI568" s="19">
        <v>50</v>
      </c>
      <c r="AJ568" s="3">
        <v>687.5</v>
      </c>
      <c r="AK568" s="6">
        <v>0</v>
      </c>
      <c r="AL568" s="6">
        <v>0</v>
      </c>
      <c r="AM568" s="6">
        <v>0</v>
      </c>
      <c r="AN568" s="6">
        <v>52</v>
      </c>
      <c r="AO568" s="6">
        <v>0</v>
      </c>
      <c r="AP568" s="6">
        <v>0</v>
      </c>
      <c r="AQ568" s="6">
        <v>3</v>
      </c>
      <c r="AR568" s="6">
        <v>10</v>
      </c>
      <c r="AS568" s="6">
        <v>16.666666666666664</v>
      </c>
      <c r="AT568" s="119">
        <v>0</v>
      </c>
      <c r="AU568" s="119">
        <v>0</v>
      </c>
      <c r="AV568" s="119">
        <v>0</v>
      </c>
      <c r="AW568" s="119">
        <v>0</v>
      </c>
      <c r="AX568" s="119">
        <v>0</v>
      </c>
      <c r="AY568" s="6">
        <v>18.96551724137931</v>
      </c>
      <c r="AZ568" s="6">
        <v>0</v>
      </c>
      <c r="BA568" s="6">
        <v>0</v>
      </c>
      <c r="BB568" s="6">
        <v>0</v>
      </c>
      <c r="BC568" s="6">
        <v>0</v>
      </c>
      <c r="BD568" s="6">
        <v>0</v>
      </c>
      <c r="BE568" s="6">
        <v>0</v>
      </c>
      <c r="BF568" s="6">
        <v>0</v>
      </c>
      <c r="BG568" s="6">
        <v>0</v>
      </c>
      <c r="BH568" s="6">
        <v>0</v>
      </c>
      <c r="BI568" s="6">
        <v>0</v>
      </c>
      <c r="BJ568" s="6">
        <v>0</v>
      </c>
      <c r="BK568" s="6">
        <v>48</v>
      </c>
    </row>
    <row r="569" spans="1:63" x14ac:dyDescent="0.35">
      <c r="A569" s="27">
        <v>563</v>
      </c>
      <c r="C569" s="17" t="s">
        <v>133</v>
      </c>
      <c r="D569" s="15">
        <v>51</v>
      </c>
      <c r="E569" s="18">
        <v>0</v>
      </c>
      <c r="F569" s="18">
        <v>0</v>
      </c>
      <c r="G569" s="18">
        <v>0</v>
      </c>
      <c r="H569" s="18">
        <v>41</v>
      </c>
      <c r="I569" s="18">
        <v>12</v>
      </c>
      <c r="J569" s="19">
        <v>54.901960784313729</v>
      </c>
      <c r="K569" s="19">
        <v>0</v>
      </c>
      <c r="L569" s="19">
        <v>0</v>
      </c>
      <c r="M569" s="18">
        <v>0</v>
      </c>
      <c r="N569" s="19">
        <v>0</v>
      </c>
      <c r="O569" s="19">
        <v>4</v>
      </c>
      <c r="P569" s="19">
        <v>100</v>
      </c>
      <c r="Q569" s="19">
        <v>37.875288683602768</v>
      </c>
      <c r="R569" s="18">
        <v>0</v>
      </c>
      <c r="S569" s="19">
        <v>0</v>
      </c>
      <c r="T569" s="18">
        <v>0</v>
      </c>
      <c r="U569" s="19">
        <v>0</v>
      </c>
      <c r="V569" s="18">
        <v>0</v>
      </c>
      <c r="W569" s="19">
        <v>0</v>
      </c>
      <c r="X569" s="19">
        <v>0</v>
      </c>
      <c r="Y569" s="19">
        <v>0</v>
      </c>
      <c r="Z569" s="19">
        <v>17.647058823529413</v>
      </c>
      <c r="AA569" s="19">
        <v>82.35294117647058</v>
      </c>
      <c r="AB569" s="18">
        <v>4</v>
      </c>
      <c r="AC569" s="19">
        <v>10.526315789473683</v>
      </c>
      <c r="AD569" s="19">
        <v>100</v>
      </c>
      <c r="AE569" s="19">
        <v>80.952380952380949</v>
      </c>
      <c r="AF569" s="19">
        <v>0</v>
      </c>
      <c r="AG569" s="19">
        <v>89.743589743589752</v>
      </c>
      <c r="AH569" s="19">
        <v>37.142857142857146</v>
      </c>
      <c r="AI569" s="19">
        <v>51.428571428571423</v>
      </c>
      <c r="AJ569" s="3">
        <v>675</v>
      </c>
      <c r="AK569" s="6">
        <v>0</v>
      </c>
      <c r="AL569" s="6">
        <v>28</v>
      </c>
      <c r="AM569" s="6">
        <v>0</v>
      </c>
      <c r="AN569" s="6">
        <v>5</v>
      </c>
      <c r="AO569" s="6">
        <v>0</v>
      </c>
      <c r="AP569" s="6">
        <v>0</v>
      </c>
      <c r="AQ569" s="6">
        <v>19</v>
      </c>
      <c r="AR569" s="6">
        <v>0</v>
      </c>
      <c r="AS569" s="6">
        <v>0</v>
      </c>
      <c r="AT569" s="119">
        <v>0</v>
      </c>
      <c r="AU569" s="119">
        <v>0</v>
      </c>
      <c r="AV569" s="119">
        <v>0</v>
      </c>
      <c r="AW569" s="119">
        <v>0</v>
      </c>
      <c r="AX569" s="119">
        <v>0</v>
      </c>
      <c r="AY569" s="6">
        <v>9.8039215686274517</v>
      </c>
      <c r="AZ569" s="6">
        <v>0</v>
      </c>
      <c r="BA569" s="6">
        <v>0</v>
      </c>
      <c r="BB569" s="6">
        <v>0</v>
      </c>
      <c r="BC569" s="6">
        <v>11</v>
      </c>
      <c r="BD569" s="6">
        <v>20.37037037037037</v>
      </c>
      <c r="BE569" s="6">
        <v>0</v>
      </c>
      <c r="BF569" s="6">
        <v>0</v>
      </c>
      <c r="BG569" s="6">
        <v>5</v>
      </c>
      <c r="BH569" s="6">
        <v>11.111111111111111</v>
      </c>
      <c r="BI569" s="6">
        <v>3</v>
      </c>
      <c r="BJ569" s="6">
        <v>27.27272727272727</v>
      </c>
      <c r="BK569" s="6">
        <v>41</v>
      </c>
    </row>
    <row r="570" spans="1:63" x14ac:dyDescent="0.35">
      <c r="A570" s="27">
        <v>564</v>
      </c>
      <c r="C570" s="17" t="s">
        <v>136</v>
      </c>
      <c r="D570" s="15">
        <v>1874</v>
      </c>
      <c r="E570" s="18">
        <v>7</v>
      </c>
      <c r="F570" s="18">
        <v>121</v>
      </c>
      <c r="G570" s="18">
        <v>354</v>
      </c>
      <c r="H570" s="18">
        <v>1335</v>
      </c>
      <c r="I570" s="18">
        <v>66</v>
      </c>
      <c r="J570" s="19">
        <v>50.586979722518677</v>
      </c>
      <c r="K570" s="19">
        <v>59</v>
      </c>
      <c r="L570" s="19">
        <v>5.1304347826086953</v>
      </c>
      <c r="M570" s="18">
        <v>19</v>
      </c>
      <c r="N570" s="19">
        <v>11.377245508982035</v>
      </c>
      <c r="O570" s="19">
        <v>94</v>
      </c>
      <c r="P570" s="19">
        <v>82.978723404255319</v>
      </c>
      <c r="Q570" s="19">
        <v>52.660406885759002</v>
      </c>
      <c r="R570" s="18">
        <v>65</v>
      </c>
      <c r="S570" s="19">
        <v>34.031413612565444</v>
      </c>
      <c r="T570" s="18">
        <v>4</v>
      </c>
      <c r="U570" s="19">
        <v>4.1666666666666661</v>
      </c>
      <c r="V570" s="18">
        <v>21</v>
      </c>
      <c r="W570" s="19">
        <v>20.792079207920793</v>
      </c>
      <c r="X570" s="19">
        <v>25</v>
      </c>
      <c r="Y570" s="19">
        <v>12.820512820512819</v>
      </c>
      <c r="Z570" s="19">
        <v>18.117408906882591</v>
      </c>
      <c r="AA570" s="19">
        <v>5.4655870445344128</v>
      </c>
      <c r="AB570" s="18">
        <v>105</v>
      </c>
      <c r="AC570" s="19">
        <v>10.009532888465204</v>
      </c>
      <c r="AD570" s="19">
        <v>79.878048780487802</v>
      </c>
      <c r="AE570" s="19">
        <v>40.983606557377051</v>
      </c>
      <c r="AF570" s="19">
        <v>45.967741935483872</v>
      </c>
      <c r="AG570" s="19">
        <v>65.738758029978584</v>
      </c>
      <c r="AH570" s="19">
        <v>73.462414578587698</v>
      </c>
      <c r="AI570" s="19">
        <v>8.6560364464692476</v>
      </c>
      <c r="AJ570" s="3">
        <v>430.39568345323744</v>
      </c>
      <c r="AK570" s="6">
        <v>44</v>
      </c>
      <c r="AL570" s="6">
        <v>1760</v>
      </c>
      <c r="AM570" s="6">
        <v>0</v>
      </c>
      <c r="AN570" s="6">
        <v>0</v>
      </c>
      <c r="AO570" s="6">
        <v>0</v>
      </c>
      <c r="AP570" s="6">
        <v>0</v>
      </c>
      <c r="AQ570" s="6">
        <v>13</v>
      </c>
      <c r="AR570" s="6">
        <v>569</v>
      </c>
      <c r="AS570" s="6">
        <v>30.362860192102453</v>
      </c>
      <c r="AT570" s="119">
        <v>0</v>
      </c>
      <c r="AU570" s="119">
        <v>0</v>
      </c>
      <c r="AV570" s="119">
        <v>0</v>
      </c>
      <c r="AW570" s="119">
        <v>0</v>
      </c>
      <c r="AX570" s="119">
        <v>0</v>
      </c>
      <c r="AY570" s="6">
        <v>82.384532760472609</v>
      </c>
      <c r="AZ570" s="6">
        <v>13</v>
      </c>
      <c r="BA570" s="6">
        <v>1.3078470824949699</v>
      </c>
      <c r="BB570" s="6">
        <v>9</v>
      </c>
      <c r="BC570" s="6">
        <v>976</v>
      </c>
      <c r="BD570" s="6">
        <v>52.332439678284182</v>
      </c>
      <c r="BE570" s="6">
        <v>58</v>
      </c>
      <c r="BF570" s="6">
        <v>16.38418079096045</v>
      </c>
      <c r="BG570" s="6">
        <v>920</v>
      </c>
      <c r="BH570" s="6">
        <v>54.664289958407608</v>
      </c>
      <c r="BI570" s="6">
        <v>52</v>
      </c>
      <c r="BJ570" s="6">
        <v>81.25</v>
      </c>
      <c r="BK570" s="6">
        <v>1335</v>
      </c>
    </row>
    <row r="571" spans="1:63" x14ac:dyDescent="0.35">
      <c r="A571" s="27">
        <v>565</v>
      </c>
      <c r="C571" s="17" t="s">
        <v>16</v>
      </c>
      <c r="D571" s="15">
        <v>195</v>
      </c>
      <c r="E571" s="18">
        <v>0</v>
      </c>
      <c r="F571" s="18">
        <v>0</v>
      </c>
      <c r="G571" s="18">
        <v>6</v>
      </c>
      <c r="H571" s="18">
        <v>140</v>
      </c>
      <c r="I571" s="18">
        <v>48</v>
      </c>
      <c r="J571" s="19">
        <v>52.307692307692314</v>
      </c>
      <c r="K571" s="19">
        <v>0</v>
      </c>
      <c r="L571" s="19">
        <v>0</v>
      </c>
      <c r="M571" s="18">
        <v>0</v>
      </c>
      <c r="N571" s="19">
        <v>0</v>
      </c>
      <c r="O571" s="19">
        <v>7</v>
      </c>
      <c r="P571" s="19">
        <v>100</v>
      </c>
      <c r="Q571" s="19">
        <v>40.384615384615387</v>
      </c>
      <c r="R571" s="18">
        <v>0</v>
      </c>
      <c r="S571" s="19">
        <v>0</v>
      </c>
      <c r="T571" s="18">
        <v>0</v>
      </c>
      <c r="U571" s="19">
        <v>0</v>
      </c>
      <c r="V571" s="18">
        <v>0</v>
      </c>
      <c r="W571" s="19">
        <v>0</v>
      </c>
      <c r="X571" s="19">
        <v>0</v>
      </c>
      <c r="Y571" s="19">
        <v>0</v>
      </c>
      <c r="Z571" s="19">
        <v>14.285714285714285</v>
      </c>
      <c r="AA571" s="19">
        <v>22.222222222222221</v>
      </c>
      <c r="AB571" s="18">
        <v>8</v>
      </c>
      <c r="AC571" s="19">
        <v>8.3333333333333321</v>
      </c>
      <c r="AD571" s="19">
        <v>73.529411764705884</v>
      </c>
      <c r="AE571" s="19">
        <v>47.435897435897431</v>
      </c>
      <c r="AF571" s="19">
        <v>0</v>
      </c>
      <c r="AG571" s="19">
        <v>60.606060606060609</v>
      </c>
      <c r="AH571" s="19">
        <v>61.95652173913043</v>
      </c>
      <c r="AI571" s="19">
        <v>17.391304347826086</v>
      </c>
      <c r="AJ571" s="3">
        <v>377.77777777777777</v>
      </c>
      <c r="AK571" s="6">
        <v>146</v>
      </c>
      <c r="AL571" s="6">
        <v>15</v>
      </c>
      <c r="AM571" s="6">
        <v>0</v>
      </c>
      <c r="AN571" s="6">
        <v>0</v>
      </c>
      <c r="AO571" s="6">
        <v>0</v>
      </c>
      <c r="AP571" s="6">
        <v>0</v>
      </c>
      <c r="AQ571" s="6">
        <v>37</v>
      </c>
      <c r="AR571" s="6">
        <v>11</v>
      </c>
      <c r="AS571" s="6">
        <v>5.6410256410256414</v>
      </c>
      <c r="AT571" s="119">
        <v>0</v>
      </c>
      <c r="AU571" s="119">
        <v>0</v>
      </c>
      <c r="AV571" s="119">
        <v>0</v>
      </c>
      <c r="AW571" s="119">
        <v>0</v>
      </c>
      <c r="AX571" s="119">
        <v>0</v>
      </c>
      <c r="AY571" s="6">
        <v>9.375</v>
      </c>
      <c r="AZ571" s="6">
        <v>0</v>
      </c>
      <c r="BA571" s="6">
        <v>0</v>
      </c>
      <c r="BB571" s="6">
        <v>0</v>
      </c>
      <c r="BC571" s="6">
        <v>82</v>
      </c>
      <c r="BD571" s="6">
        <v>41</v>
      </c>
      <c r="BE571" s="6">
        <v>0</v>
      </c>
      <c r="BF571" s="6">
        <v>0</v>
      </c>
      <c r="BG571" s="6">
        <v>39</v>
      </c>
      <c r="BH571" s="6">
        <v>27.659574468085108</v>
      </c>
      <c r="BI571" s="6">
        <v>41</v>
      </c>
      <c r="BJ571" s="6">
        <v>83.673469387755105</v>
      </c>
      <c r="BK571" s="6">
        <v>140</v>
      </c>
    </row>
    <row r="572" spans="1:63" x14ac:dyDescent="0.35">
      <c r="A572" s="27">
        <v>566</v>
      </c>
      <c r="C572" s="17" t="s">
        <v>137</v>
      </c>
      <c r="D572" s="15">
        <v>4285</v>
      </c>
      <c r="E572" s="18">
        <v>45</v>
      </c>
      <c r="F572" s="18">
        <v>212</v>
      </c>
      <c r="G572" s="18">
        <v>316</v>
      </c>
      <c r="H572" s="18">
        <v>3222</v>
      </c>
      <c r="I572" s="18">
        <v>532</v>
      </c>
      <c r="J572" s="19">
        <v>56.942823803967322</v>
      </c>
      <c r="K572" s="19">
        <v>138</v>
      </c>
      <c r="L572" s="19">
        <v>6.2784349408553233</v>
      </c>
      <c r="M572" s="18">
        <v>0</v>
      </c>
      <c r="N572" s="19">
        <v>0</v>
      </c>
      <c r="O572" s="19">
        <v>254</v>
      </c>
      <c r="P572" s="19">
        <v>86.614173228346459</v>
      </c>
      <c r="Q572" s="19">
        <v>34.782608695652172</v>
      </c>
      <c r="R572" s="18">
        <v>5</v>
      </c>
      <c r="S572" s="19">
        <v>3.8461538461538463</v>
      </c>
      <c r="T572" s="18">
        <v>0</v>
      </c>
      <c r="U572" s="19">
        <v>0</v>
      </c>
      <c r="V572" s="18">
        <v>0</v>
      </c>
      <c r="W572" s="19">
        <v>0</v>
      </c>
      <c r="X572" s="18">
        <v>0</v>
      </c>
      <c r="Y572" s="19">
        <v>0</v>
      </c>
      <c r="Z572" s="19">
        <v>16.283524904214559</v>
      </c>
      <c r="AA572" s="19">
        <v>73.180076628352481</v>
      </c>
      <c r="AB572" s="18">
        <v>140</v>
      </c>
      <c r="AC572" s="19">
        <v>5.4495912806539506</v>
      </c>
      <c r="AD572" s="19">
        <v>80.386100386100395</v>
      </c>
      <c r="AE572" s="19">
        <v>67.537898588604278</v>
      </c>
      <c r="AF572" s="19">
        <v>45.985401459854018</v>
      </c>
      <c r="AG572" s="19">
        <v>77.38181818181819</v>
      </c>
      <c r="AH572" s="19">
        <v>21.233738984473352</v>
      </c>
      <c r="AI572" s="19">
        <v>46.286193873268985</v>
      </c>
      <c r="AJ572" s="3">
        <v>601.39664804469271</v>
      </c>
      <c r="AK572" s="6">
        <v>332</v>
      </c>
      <c r="AL572" s="6">
        <v>487</v>
      </c>
      <c r="AM572" s="6">
        <v>0</v>
      </c>
      <c r="AN572" s="6">
        <v>9</v>
      </c>
      <c r="AO572" s="6">
        <v>0</v>
      </c>
      <c r="AP572" s="6">
        <v>7</v>
      </c>
      <c r="AQ572" s="6">
        <v>3366</v>
      </c>
      <c r="AR572" s="6">
        <v>761</v>
      </c>
      <c r="AS572" s="6">
        <v>17.759626604434072</v>
      </c>
      <c r="AT572" s="119">
        <v>0</v>
      </c>
      <c r="AU572" s="119">
        <v>0</v>
      </c>
      <c r="AV572" s="119">
        <v>0</v>
      </c>
      <c r="AW572" s="119">
        <v>0</v>
      </c>
      <c r="AX572" s="119">
        <v>0</v>
      </c>
      <c r="AY572" s="6">
        <v>13.487385050695591</v>
      </c>
      <c r="AZ572" s="6">
        <v>10</v>
      </c>
      <c r="BA572" s="6">
        <v>0.47303689687795647</v>
      </c>
      <c r="BB572" s="6">
        <v>44</v>
      </c>
      <c r="BC572" s="6">
        <v>1328</v>
      </c>
      <c r="BD572" s="6">
        <v>31.006303992528601</v>
      </c>
      <c r="BE572" s="6">
        <v>18</v>
      </c>
      <c r="BF572" s="6">
        <v>5.6426332288401255</v>
      </c>
      <c r="BG572" s="6">
        <v>845</v>
      </c>
      <c r="BH572" s="6">
        <v>23.85657820440429</v>
      </c>
      <c r="BI572" s="6">
        <v>461</v>
      </c>
      <c r="BJ572" s="6">
        <v>86.981132075471706</v>
      </c>
      <c r="BK572" s="6">
        <v>3222</v>
      </c>
    </row>
    <row r="573" spans="1:63" x14ac:dyDescent="0.35">
      <c r="A573" s="27">
        <v>567</v>
      </c>
      <c r="C573" s="17" t="s">
        <v>2</v>
      </c>
      <c r="D573" s="15">
        <v>9</v>
      </c>
      <c r="E573" s="18">
        <v>0</v>
      </c>
      <c r="F573" s="18">
        <v>0</v>
      </c>
      <c r="G573" s="18">
        <v>0</v>
      </c>
      <c r="H573" s="18">
        <v>4</v>
      </c>
      <c r="I573" s="18">
        <v>0</v>
      </c>
      <c r="J573" s="19">
        <v>0</v>
      </c>
      <c r="K573" s="19">
        <v>0</v>
      </c>
      <c r="L573" s="19">
        <v>0</v>
      </c>
      <c r="M573" s="18">
        <v>0</v>
      </c>
      <c r="N573" s="19">
        <v>0</v>
      </c>
      <c r="O573" s="19">
        <v>0</v>
      </c>
      <c r="P573" s="19">
        <v>0</v>
      </c>
      <c r="Q573" s="19">
        <v>29.464285714285715</v>
      </c>
      <c r="R573" s="18">
        <v>0</v>
      </c>
      <c r="S573" s="19">
        <v>0</v>
      </c>
      <c r="T573" s="18">
        <v>0</v>
      </c>
      <c r="U573" s="19">
        <v>0</v>
      </c>
      <c r="V573" s="18">
        <v>0</v>
      </c>
      <c r="W573" s="19">
        <v>0</v>
      </c>
      <c r="X573" s="18">
        <v>0</v>
      </c>
      <c r="Y573" s="19">
        <v>0</v>
      </c>
      <c r="Z573" s="19">
        <v>0</v>
      </c>
      <c r="AA573" s="19">
        <v>100</v>
      </c>
      <c r="AB573" s="18">
        <v>0</v>
      </c>
      <c r="AC573" s="19">
        <v>0</v>
      </c>
      <c r="AD573" s="19">
        <v>100</v>
      </c>
      <c r="AE573" s="19">
        <v>0</v>
      </c>
      <c r="AF573" s="19">
        <v>0</v>
      </c>
      <c r="AG573" s="19">
        <v>100</v>
      </c>
      <c r="AH573" s="19">
        <v>0</v>
      </c>
      <c r="AI573" s="19">
        <v>100</v>
      </c>
      <c r="AJ573" s="3">
        <v>1050</v>
      </c>
      <c r="AK573" s="6">
        <v>0</v>
      </c>
      <c r="AL573" s="6">
        <v>3</v>
      </c>
      <c r="AM573" s="6">
        <v>0</v>
      </c>
      <c r="AN573" s="6">
        <v>0</v>
      </c>
      <c r="AO573" s="6">
        <v>0</v>
      </c>
      <c r="AP573" s="6">
        <v>0</v>
      </c>
      <c r="AQ573" s="6">
        <v>4</v>
      </c>
      <c r="AR573" s="6">
        <v>0</v>
      </c>
      <c r="AS573" s="6">
        <v>0</v>
      </c>
      <c r="AT573" s="119">
        <v>0</v>
      </c>
      <c r="AU573" s="119">
        <v>0</v>
      </c>
      <c r="AV573" s="119">
        <v>0</v>
      </c>
      <c r="AW573" s="119">
        <v>0</v>
      </c>
      <c r="AX573" s="119">
        <v>0</v>
      </c>
      <c r="AY573" s="6">
        <v>0</v>
      </c>
      <c r="AZ573" s="6">
        <v>0</v>
      </c>
      <c r="BA573" s="6">
        <v>0</v>
      </c>
      <c r="BB573" s="6">
        <v>0</v>
      </c>
      <c r="BC573" s="6">
        <v>0</v>
      </c>
      <c r="BD573" s="6">
        <v>0</v>
      </c>
      <c r="BE573" s="6">
        <v>0</v>
      </c>
      <c r="BF573" s="6">
        <v>0</v>
      </c>
      <c r="BG573" s="6">
        <v>0</v>
      </c>
      <c r="BH573" s="6">
        <v>0</v>
      </c>
      <c r="BI573" s="6">
        <v>0</v>
      </c>
      <c r="BJ573" s="6">
        <v>0</v>
      </c>
      <c r="BK573" s="6">
        <v>4</v>
      </c>
    </row>
    <row r="574" spans="1:63" x14ac:dyDescent="0.35">
      <c r="A574" s="27">
        <v>568</v>
      </c>
      <c r="C574" s="17" t="s">
        <v>6</v>
      </c>
      <c r="D574" s="15">
        <v>130</v>
      </c>
      <c r="E574" s="18">
        <v>0</v>
      </c>
      <c r="F574" s="18">
        <v>0</v>
      </c>
      <c r="G574" s="18">
        <v>0</v>
      </c>
      <c r="H574" s="18">
        <v>47</v>
      </c>
      <c r="I574" s="18">
        <v>82</v>
      </c>
      <c r="J574" s="19">
        <v>50.769230769230766</v>
      </c>
      <c r="K574" s="19">
        <v>0</v>
      </c>
      <c r="L574" s="19">
        <v>0</v>
      </c>
      <c r="M574" s="18">
        <v>0</v>
      </c>
      <c r="N574" s="19">
        <v>0</v>
      </c>
      <c r="O574" s="19">
        <v>4</v>
      </c>
      <c r="P574" s="19">
        <v>100</v>
      </c>
      <c r="Q574" s="19">
        <v>15.714285714285714</v>
      </c>
      <c r="R574" s="18">
        <v>0</v>
      </c>
      <c r="S574" s="19">
        <v>0</v>
      </c>
      <c r="T574" s="18">
        <v>0</v>
      </c>
      <c r="U574" s="19">
        <v>0</v>
      </c>
      <c r="V574" s="18">
        <v>0</v>
      </c>
      <c r="W574" s="19">
        <v>0</v>
      </c>
      <c r="X574" s="19">
        <v>0</v>
      </c>
      <c r="Y574" s="19">
        <v>0</v>
      </c>
      <c r="Z574" s="19">
        <v>0</v>
      </c>
      <c r="AA574" s="19">
        <v>54.54545454545454</v>
      </c>
      <c r="AB574" s="18">
        <v>0</v>
      </c>
      <c r="AC574" s="19">
        <v>0</v>
      </c>
      <c r="AD574" s="19">
        <v>66.666666666666657</v>
      </c>
      <c r="AE574" s="19">
        <v>62.962962962962962</v>
      </c>
      <c r="AF574" s="19">
        <v>0</v>
      </c>
      <c r="AG574" s="19">
        <v>61.363636363636367</v>
      </c>
      <c r="AH574" s="19">
        <v>27.586206896551722</v>
      </c>
      <c r="AI574" s="19">
        <v>31.03448275862069</v>
      </c>
      <c r="AJ574" s="3">
        <v>310</v>
      </c>
      <c r="AK574" s="6">
        <v>0</v>
      </c>
      <c r="AL574" s="6">
        <v>103</v>
      </c>
      <c r="AM574" s="6">
        <v>0</v>
      </c>
      <c r="AN574" s="6">
        <v>0</v>
      </c>
      <c r="AO574" s="6">
        <v>0</v>
      </c>
      <c r="AP574" s="6">
        <v>0</v>
      </c>
      <c r="AQ574" s="6">
        <v>20</v>
      </c>
      <c r="AR574" s="6">
        <v>0</v>
      </c>
      <c r="AS574" s="6">
        <v>0</v>
      </c>
      <c r="AT574" s="119">
        <v>0</v>
      </c>
      <c r="AU574" s="119">
        <v>0</v>
      </c>
      <c r="AV574" s="119">
        <v>0</v>
      </c>
      <c r="AW574" s="119">
        <v>0</v>
      </c>
      <c r="AX574" s="119">
        <v>0</v>
      </c>
      <c r="AY574" s="6">
        <v>8.4745762711864394</v>
      </c>
      <c r="AZ574" s="6">
        <v>0</v>
      </c>
      <c r="BA574" s="6">
        <v>0</v>
      </c>
      <c r="BB574" s="6">
        <v>17</v>
      </c>
      <c r="BC574" s="6">
        <v>9</v>
      </c>
      <c r="BD574" s="6">
        <v>6.7669172932330826</v>
      </c>
      <c r="BE574" s="6">
        <v>0</v>
      </c>
      <c r="BF574" s="6">
        <v>0</v>
      </c>
      <c r="BG574" s="6">
        <v>0</v>
      </c>
      <c r="BH574" s="6">
        <v>0</v>
      </c>
      <c r="BI574" s="6">
        <v>6</v>
      </c>
      <c r="BJ574" s="6">
        <v>7.7922077922077921</v>
      </c>
      <c r="BK574" s="6">
        <v>47</v>
      </c>
    </row>
    <row r="575" spans="1:63" x14ac:dyDescent="0.35">
      <c r="A575" s="27">
        <v>569</v>
      </c>
      <c r="C575" s="17" t="s">
        <v>10</v>
      </c>
      <c r="D575" s="15">
        <v>170</v>
      </c>
      <c r="E575" s="18">
        <v>0</v>
      </c>
      <c r="F575" s="18">
        <v>12</v>
      </c>
      <c r="G575" s="18">
        <v>11</v>
      </c>
      <c r="H575" s="18">
        <v>84</v>
      </c>
      <c r="I575" s="18">
        <v>63</v>
      </c>
      <c r="J575" s="19">
        <v>44.117647058823529</v>
      </c>
      <c r="K575" s="19">
        <v>7</v>
      </c>
      <c r="L575" s="19">
        <v>14.583333333333334</v>
      </c>
      <c r="M575" s="18">
        <v>0</v>
      </c>
      <c r="N575" s="19">
        <v>0</v>
      </c>
      <c r="O575" s="19">
        <v>9</v>
      </c>
      <c r="P575" s="19">
        <v>66.666666666666657</v>
      </c>
      <c r="Q575" s="19">
        <v>21.212121212121211</v>
      </c>
      <c r="R575" s="18">
        <v>0</v>
      </c>
      <c r="S575" s="19">
        <v>0</v>
      </c>
      <c r="T575" s="18">
        <v>0</v>
      </c>
      <c r="U575" s="19">
        <v>0</v>
      </c>
      <c r="V575" s="18">
        <v>0</v>
      </c>
      <c r="W575" s="19">
        <v>0</v>
      </c>
      <c r="X575" s="19">
        <v>0</v>
      </c>
      <c r="Y575" s="19">
        <v>0</v>
      </c>
      <c r="Z575" s="19">
        <v>0</v>
      </c>
      <c r="AA575" s="19">
        <v>93.478260869565219</v>
      </c>
      <c r="AB575" s="18">
        <v>0</v>
      </c>
      <c r="AC575" s="19">
        <v>0</v>
      </c>
      <c r="AD575" s="19">
        <v>92.5</v>
      </c>
      <c r="AE575" s="19">
        <v>71.05263157894737</v>
      </c>
      <c r="AF575" s="19">
        <v>55.555555555555557</v>
      </c>
      <c r="AG575" s="19">
        <v>79.729729729729726</v>
      </c>
      <c r="AH575" s="19">
        <v>19.35483870967742</v>
      </c>
      <c r="AI575" s="19">
        <v>40.322580645161288</v>
      </c>
      <c r="AJ575" s="3">
        <v>558.92857142857144</v>
      </c>
      <c r="AK575" s="6">
        <v>0</v>
      </c>
      <c r="AL575" s="6">
        <v>130</v>
      </c>
      <c r="AM575" s="6">
        <v>0</v>
      </c>
      <c r="AN575" s="6">
        <v>14</v>
      </c>
      <c r="AO575" s="6">
        <v>0</v>
      </c>
      <c r="AP575" s="6">
        <v>0</v>
      </c>
      <c r="AQ575" s="6">
        <v>13</v>
      </c>
      <c r="AR575" s="6">
        <v>19</v>
      </c>
      <c r="AS575" s="6">
        <v>11.176470588235295</v>
      </c>
      <c r="AT575" s="119">
        <v>0</v>
      </c>
      <c r="AU575" s="119">
        <v>0</v>
      </c>
      <c r="AV575" s="119">
        <v>0</v>
      </c>
      <c r="AW575" s="119">
        <v>0</v>
      </c>
      <c r="AX575" s="119">
        <v>0</v>
      </c>
      <c r="AY575" s="6">
        <v>29.559748427672954</v>
      </c>
      <c r="AZ575" s="6">
        <v>0</v>
      </c>
      <c r="BA575" s="6">
        <v>0</v>
      </c>
      <c r="BB575" s="6">
        <v>11</v>
      </c>
      <c r="BC575" s="6">
        <v>15</v>
      </c>
      <c r="BD575" s="6">
        <v>9.0361445783132535</v>
      </c>
      <c r="BE575" s="6">
        <v>0</v>
      </c>
      <c r="BF575" s="6">
        <v>0</v>
      </c>
      <c r="BG575" s="6">
        <v>4</v>
      </c>
      <c r="BH575" s="6">
        <v>4.5977011494252871</v>
      </c>
      <c r="BI575" s="6">
        <v>9</v>
      </c>
      <c r="BJ575" s="6">
        <v>14.285714285714285</v>
      </c>
      <c r="BK575" s="6">
        <v>84</v>
      </c>
    </row>
    <row r="576" spans="1:63" x14ac:dyDescent="0.35">
      <c r="A576" s="27">
        <v>570</v>
      </c>
      <c r="C576" s="17" t="s">
        <v>272</v>
      </c>
      <c r="D576" s="15">
        <v>9</v>
      </c>
      <c r="E576" s="18">
        <v>0</v>
      </c>
      <c r="F576" s="18">
        <v>0</v>
      </c>
      <c r="G576" s="18">
        <v>0</v>
      </c>
      <c r="H576" s="18">
        <v>5</v>
      </c>
      <c r="I576" s="18">
        <v>0</v>
      </c>
      <c r="J576" s="19">
        <v>66.666666666666657</v>
      </c>
      <c r="K576" s="19">
        <v>0</v>
      </c>
      <c r="L576" s="19">
        <v>0</v>
      </c>
      <c r="M576" s="18">
        <v>0</v>
      </c>
      <c r="N576" s="19">
        <v>0</v>
      </c>
      <c r="O576" s="19">
        <v>0</v>
      </c>
      <c r="P576" s="19">
        <v>0</v>
      </c>
      <c r="Q576" s="19">
        <v>38.169425511197666</v>
      </c>
      <c r="R576" s="18">
        <v>0</v>
      </c>
      <c r="S576" s="19">
        <v>0</v>
      </c>
      <c r="T576" s="18">
        <v>0</v>
      </c>
      <c r="U576" s="19">
        <v>0</v>
      </c>
      <c r="V576" s="18">
        <v>0</v>
      </c>
      <c r="W576" s="19">
        <v>0</v>
      </c>
      <c r="X576" s="19">
        <v>0</v>
      </c>
      <c r="Y576" s="19">
        <v>0</v>
      </c>
      <c r="Z576" s="19">
        <v>0</v>
      </c>
      <c r="AA576" s="19">
        <v>0</v>
      </c>
      <c r="AB576" s="18">
        <v>0</v>
      </c>
      <c r="AC576" s="19">
        <v>0</v>
      </c>
      <c r="AD576" s="19">
        <v>0</v>
      </c>
      <c r="AE576" s="19">
        <v>100</v>
      </c>
      <c r="AF576" s="19">
        <v>0</v>
      </c>
      <c r="AG576" s="19">
        <v>100</v>
      </c>
      <c r="AH576" s="19">
        <v>0</v>
      </c>
      <c r="AI576" s="19">
        <v>0</v>
      </c>
      <c r="AJ576" s="3">
        <v>0</v>
      </c>
      <c r="AK576" s="6">
        <v>0</v>
      </c>
      <c r="AL576" s="6">
        <v>7</v>
      </c>
      <c r="AM576" s="6">
        <v>0</v>
      </c>
      <c r="AN576" s="6">
        <v>0</v>
      </c>
      <c r="AO576" s="6">
        <v>0</v>
      </c>
      <c r="AP576" s="6">
        <v>0</v>
      </c>
      <c r="AQ576" s="6">
        <v>0</v>
      </c>
      <c r="AR576" s="6">
        <v>0</v>
      </c>
      <c r="AS576" s="6">
        <v>0</v>
      </c>
      <c r="AT576" s="119">
        <v>0</v>
      </c>
      <c r="AU576" s="119">
        <v>0</v>
      </c>
      <c r="AV576" s="119">
        <v>0</v>
      </c>
      <c r="AW576" s="119">
        <v>0</v>
      </c>
      <c r="AX576" s="119">
        <v>0</v>
      </c>
      <c r="AY576" s="6">
        <v>0</v>
      </c>
      <c r="AZ576" s="6">
        <v>0</v>
      </c>
      <c r="BA576" s="6">
        <v>0</v>
      </c>
      <c r="BB576" s="6">
        <v>0</v>
      </c>
      <c r="BC576" s="6">
        <v>0</v>
      </c>
      <c r="BD576" s="6">
        <v>0</v>
      </c>
      <c r="BE576" s="6">
        <v>0</v>
      </c>
      <c r="BF576" s="6">
        <v>0</v>
      </c>
      <c r="BG576" s="6">
        <v>0</v>
      </c>
      <c r="BH576" s="6">
        <v>0</v>
      </c>
      <c r="BI576" s="6">
        <v>0</v>
      </c>
      <c r="BJ576" s="6">
        <v>0</v>
      </c>
      <c r="BK576" s="6">
        <v>5</v>
      </c>
    </row>
    <row r="577" spans="1:63" x14ac:dyDescent="0.35">
      <c r="A577" s="27">
        <v>571</v>
      </c>
      <c r="C577" s="17" t="s">
        <v>1</v>
      </c>
      <c r="D577" s="15">
        <v>110</v>
      </c>
      <c r="E577" s="18">
        <v>0</v>
      </c>
      <c r="F577" s="18">
        <v>0</v>
      </c>
      <c r="G577" s="18">
        <v>8</v>
      </c>
      <c r="H577" s="18">
        <v>82</v>
      </c>
      <c r="I577" s="18">
        <v>23</v>
      </c>
      <c r="J577" s="19">
        <v>60</v>
      </c>
      <c r="K577" s="19">
        <v>3</v>
      </c>
      <c r="L577" s="19">
        <v>8.8235294117647065</v>
      </c>
      <c r="M577" s="18">
        <v>0</v>
      </c>
      <c r="N577" s="19">
        <v>0</v>
      </c>
      <c r="O577" s="19">
        <v>6</v>
      </c>
      <c r="P577" s="19">
        <v>100</v>
      </c>
      <c r="Q577" s="19">
        <v>46.520146520146518</v>
      </c>
      <c r="R577" s="18">
        <v>0</v>
      </c>
      <c r="S577" s="19">
        <v>0</v>
      </c>
      <c r="T577" s="18">
        <v>0</v>
      </c>
      <c r="U577" s="19">
        <v>0</v>
      </c>
      <c r="V577" s="18">
        <v>0</v>
      </c>
      <c r="W577" s="19">
        <v>0</v>
      </c>
      <c r="X577" s="19">
        <v>0</v>
      </c>
      <c r="Y577" s="19">
        <v>0</v>
      </c>
      <c r="Z577" s="19">
        <v>33.333333333333329</v>
      </c>
      <c r="AA577" s="19">
        <v>48.148148148148145</v>
      </c>
      <c r="AB577" s="18">
        <v>0</v>
      </c>
      <c r="AC577" s="19">
        <v>0</v>
      </c>
      <c r="AD577" s="19">
        <v>100</v>
      </c>
      <c r="AE577" s="19">
        <v>77.777777777777786</v>
      </c>
      <c r="AF577" s="19">
        <v>0</v>
      </c>
      <c r="AG577" s="19">
        <v>90.410958904109577</v>
      </c>
      <c r="AH577" s="19">
        <v>19.696969696969695</v>
      </c>
      <c r="AI577" s="19">
        <v>45.454545454545453</v>
      </c>
      <c r="AJ577" s="3">
        <v>875</v>
      </c>
      <c r="AK577" s="6">
        <v>0</v>
      </c>
      <c r="AL577" s="6">
        <v>40</v>
      </c>
      <c r="AM577" s="6">
        <v>48</v>
      </c>
      <c r="AN577" s="6">
        <v>4</v>
      </c>
      <c r="AO577" s="6">
        <v>0</v>
      </c>
      <c r="AP577" s="6">
        <v>0</v>
      </c>
      <c r="AQ577" s="6">
        <v>17</v>
      </c>
      <c r="AR577" s="6">
        <v>3</v>
      </c>
      <c r="AS577" s="6">
        <v>2.7272727272727271</v>
      </c>
      <c r="AT577" s="119">
        <v>0</v>
      </c>
      <c r="AU577" s="119">
        <v>0</v>
      </c>
      <c r="AV577" s="119">
        <v>0</v>
      </c>
      <c r="AW577" s="119">
        <v>0</v>
      </c>
      <c r="AX577" s="119">
        <v>0</v>
      </c>
      <c r="AY577" s="6">
        <v>24.770642201834864</v>
      </c>
      <c r="AZ577" s="6">
        <v>0</v>
      </c>
      <c r="BA577" s="6">
        <v>0</v>
      </c>
      <c r="BB577" s="6">
        <v>0</v>
      </c>
      <c r="BC577" s="6">
        <v>0</v>
      </c>
      <c r="BD577" s="6">
        <v>0</v>
      </c>
      <c r="BE577" s="6">
        <v>0</v>
      </c>
      <c r="BF577" s="6">
        <v>0</v>
      </c>
      <c r="BG577" s="6">
        <v>0</v>
      </c>
      <c r="BH577" s="6">
        <v>0</v>
      </c>
      <c r="BI577" s="6">
        <v>0</v>
      </c>
      <c r="BJ577" s="6">
        <v>0</v>
      </c>
      <c r="BK577" s="6">
        <v>82</v>
      </c>
    </row>
    <row r="578" spans="1:63" x14ac:dyDescent="0.35">
      <c r="A578" s="27">
        <v>572</v>
      </c>
      <c r="C578" s="17" t="s">
        <v>7</v>
      </c>
      <c r="D578" s="15">
        <v>194</v>
      </c>
      <c r="E578" s="18">
        <v>0</v>
      </c>
      <c r="F578" s="18">
        <v>0</v>
      </c>
      <c r="G578" s="18">
        <v>5</v>
      </c>
      <c r="H578" s="18">
        <v>56</v>
      </c>
      <c r="I578" s="18">
        <v>133</v>
      </c>
      <c r="J578" s="19">
        <v>55.670103092783506</v>
      </c>
      <c r="K578" s="19">
        <v>0</v>
      </c>
      <c r="L578" s="19">
        <v>0</v>
      </c>
      <c r="M578" s="18">
        <v>0</v>
      </c>
      <c r="N578" s="19">
        <v>0</v>
      </c>
      <c r="O578" s="19">
        <v>7</v>
      </c>
      <c r="P578" s="19">
        <v>100</v>
      </c>
      <c r="Q578" s="19">
        <v>30.909090909090907</v>
      </c>
      <c r="R578" s="18">
        <v>0</v>
      </c>
      <c r="S578" s="19">
        <v>0</v>
      </c>
      <c r="T578" s="18">
        <v>0</v>
      </c>
      <c r="U578" s="19">
        <v>0</v>
      </c>
      <c r="V578" s="18">
        <v>0</v>
      </c>
      <c r="W578" s="19">
        <v>0</v>
      </c>
      <c r="X578" s="19">
        <v>0</v>
      </c>
      <c r="Y578" s="19">
        <v>0</v>
      </c>
      <c r="Z578" s="19">
        <v>0</v>
      </c>
      <c r="AA578" s="19">
        <v>100</v>
      </c>
      <c r="AB578" s="18">
        <v>0</v>
      </c>
      <c r="AC578" s="19">
        <v>0</v>
      </c>
      <c r="AD578" s="19">
        <v>100</v>
      </c>
      <c r="AE578" s="19">
        <v>69.230769230769226</v>
      </c>
      <c r="AF578" s="19">
        <v>0</v>
      </c>
      <c r="AG578" s="19">
        <v>86.79245283018868</v>
      </c>
      <c r="AH578" s="19">
        <v>33.962264150943398</v>
      </c>
      <c r="AI578" s="19">
        <v>24.528301886792452</v>
      </c>
      <c r="AJ578" s="3">
        <v>272.5</v>
      </c>
      <c r="AK578" s="6">
        <v>0</v>
      </c>
      <c r="AL578" s="6">
        <v>171</v>
      </c>
      <c r="AM578" s="6">
        <v>0</v>
      </c>
      <c r="AN578" s="6">
        <v>0</v>
      </c>
      <c r="AO578" s="6">
        <v>0</v>
      </c>
      <c r="AP578" s="6">
        <v>0</v>
      </c>
      <c r="AQ578" s="6">
        <v>17</v>
      </c>
      <c r="AR578" s="6">
        <v>4</v>
      </c>
      <c r="AS578" s="6">
        <v>2.0618556701030926</v>
      </c>
      <c r="AT578" s="119">
        <v>0</v>
      </c>
      <c r="AU578" s="119">
        <v>0</v>
      </c>
      <c r="AV578" s="119">
        <v>0</v>
      </c>
      <c r="AW578" s="119">
        <v>0</v>
      </c>
      <c r="AX578" s="119">
        <v>0</v>
      </c>
      <c r="AY578" s="6">
        <v>9.3922651933701662</v>
      </c>
      <c r="AZ578" s="6">
        <v>0</v>
      </c>
      <c r="BA578" s="6">
        <v>0</v>
      </c>
      <c r="BB578" s="6">
        <v>30</v>
      </c>
      <c r="BC578" s="6">
        <v>32</v>
      </c>
      <c r="BD578" s="6">
        <v>17.021276595744681</v>
      </c>
      <c r="BE578" s="6">
        <v>0</v>
      </c>
      <c r="BF578" s="6">
        <v>0</v>
      </c>
      <c r="BG578" s="6">
        <v>4</v>
      </c>
      <c r="BH578" s="6">
        <v>7.1428571428571423</v>
      </c>
      <c r="BI578" s="6">
        <v>26</v>
      </c>
      <c r="BJ578" s="6">
        <v>19.402985074626866</v>
      </c>
      <c r="BK578" s="6">
        <v>56</v>
      </c>
    </row>
    <row r="579" spans="1:63" x14ac:dyDescent="0.35">
      <c r="A579" s="27">
        <v>573</v>
      </c>
      <c r="C579" s="17" t="s">
        <v>273</v>
      </c>
      <c r="D579" s="15">
        <v>653</v>
      </c>
      <c r="E579" s="18">
        <v>17</v>
      </c>
      <c r="F579" s="18">
        <v>33</v>
      </c>
      <c r="G579" s="18">
        <v>40</v>
      </c>
      <c r="H579" s="18">
        <v>485</v>
      </c>
      <c r="I579" s="18">
        <v>92</v>
      </c>
      <c r="J579" s="19">
        <v>50.689127105666152</v>
      </c>
      <c r="K579" s="19">
        <v>10</v>
      </c>
      <c r="L579" s="19">
        <v>3.3444816053511706</v>
      </c>
      <c r="M579" s="18">
        <v>0</v>
      </c>
      <c r="N579" s="19">
        <v>0</v>
      </c>
      <c r="O579" s="19">
        <v>30</v>
      </c>
      <c r="P579" s="19">
        <v>70</v>
      </c>
      <c r="Q579" s="19">
        <v>38.780487804878049</v>
      </c>
      <c r="R579" s="18">
        <v>0</v>
      </c>
      <c r="S579" s="19">
        <v>0</v>
      </c>
      <c r="T579" s="18">
        <v>9</v>
      </c>
      <c r="U579" s="19">
        <v>36</v>
      </c>
      <c r="V579" s="18">
        <v>0</v>
      </c>
      <c r="W579" s="19">
        <v>0</v>
      </c>
      <c r="X579" s="19">
        <v>9</v>
      </c>
      <c r="Y579" s="19">
        <v>25.714285714285712</v>
      </c>
      <c r="Z579" s="19">
        <v>18.637992831541219</v>
      </c>
      <c r="AA579" s="19">
        <v>75.98566308243727</v>
      </c>
      <c r="AB579" s="18">
        <v>21</v>
      </c>
      <c r="AC579" s="19">
        <v>4.9645390070921991</v>
      </c>
      <c r="AD579" s="19">
        <v>82.251082251082252</v>
      </c>
      <c r="AE579" s="19">
        <v>75.294117647058826</v>
      </c>
      <c r="AF579" s="19">
        <v>41.025641025641022</v>
      </c>
      <c r="AG579" s="19">
        <v>82.420091324200911</v>
      </c>
      <c r="AH579" s="19">
        <v>20.356234096692109</v>
      </c>
      <c r="AI579" s="19">
        <v>50.127226463104321</v>
      </c>
      <c r="AJ579" s="3">
        <v>759.09090909090912</v>
      </c>
      <c r="AK579" s="6">
        <v>38</v>
      </c>
      <c r="AL579" s="6">
        <v>255</v>
      </c>
      <c r="AM579" s="6">
        <v>0</v>
      </c>
      <c r="AN579" s="6">
        <v>0</v>
      </c>
      <c r="AO579" s="6">
        <v>0</v>
      </c>
      <c r="AP579" s="6">
        <v>0</v>
      </c>
      <c r="AQ579" s="6">
        <v>341</v>
      </c>
      <c r="AR579" s="6">
        <v>76</v>
      </c>
      <c r="AS579" s="6">
        <v>11.638591117917304</v>
      </c>
      <c r="AT579" s="119">
        <v>0</v>
      </c>
      <c r="AU579" s="119">
        <v>0</v>
      </c>
      <c r="AV579" s="119">
        <v>0</v>
      </c>
      <c r="AW579" s="119">
        <v>0</v>
      </c>
      <c r="AX579" s="119">
        <v>0</v>
      </c>
      <c r="AY579" s="6">
        <v>12.658227848101266</v>
      </c>
      <c r="AZ579" s="6">
        <v>0</v>
      </c>
      <c r="BA579" s="6">
        <v>0</v>
      </c>
      <c r="BB579" s="6">
        <v>11</v>
      </c>
      <c r="BC579" s="6">
        <v>70</v>
      </c>
      <c r="BD579" s="6">
        <v>10.835913312693499</v>
      </c>
      <c r="BE579" s="6">
        <v>0</v>
      </c>
      <c r="BF579" s="6">
        <v>0</v>
      </c>
      <c r="BG579" s="6">
        <v>43</v>
      </c>
      <c r="BH579" s="6">
        <v>8.2375478927203059</v>
      </c>
      <c r="BI579" s="6">
        <v>23</v>
      </c>
      <c r="BJ579" s="6">
        <v>26.744186046511626</v>
      </c>
      <c r="BK579" s="6">
        <v>485</v>
      </c>
    </row>
    <row r="580" spans="1:63" x14ac:dyDescent="0.35">
      <c r="A580" s="27">
        <v>574</v>
      </c>
      <c r="C580" s="17" t="s">
        <v>23</v>
      </c>
      <c r="D580" s="15">
        <v>2531</v>
      </c>
      <c r="E580" s="18">
        <v>58</v>
      </c>
      <c r="F580" s="18">
        <v>240</v>
      </c>
      <c r="G580" s="18">
        <v>174</v>
      </c>
      <c r="H580" s="18">
        <v>1926</v>
      </c>
      <c r="I580" s="18">
        <v>200</v>
      </c>
      <c r="J580" s="19">
        <v>49.032003160806006</v>
      </c>
      <c r="K580" s="19">
        <v>54</v>
      </c>
      <c r="L580" s="19">
        <v>3.4593209481101859</v>
      </c>
      <c r="M580" s="18">
        <v>0</v>
      </c>
      <c r="N580" s="19">
        <v>0</v>
      </c>
      <c r="O580" s="19">
        <v>52</v>
      </c>
      <c r="P580" s="19">
        <v>80.769230769230774</v>
      </c>
      <c r="Q580" s="19">
        <v>16.393442622950818</v>
      </c>
      <c r="R580" s="18">
        <v>5</v>
      </c>
      <c r="S580" s="19">
        <v>5.1546391752577314</v>
      </c>
      <c r="T580" s="18">
        <v>5</v>
      </c>
      <c r="U580" s="19">
        <v>10.204081632653061</v>
      </c>
      <c r="V580" s="18">
        <v>3</v>
      </c>
      <c r="W580" s="19">
        <v>6.25</v>
      </c>
      <c r="X580" s="19">
        <v>8</v>
      </c>
      <c r="Y580" s="19">
        <v>8.6021505376344098</v>
      </c>
      <c r="Z580" s="19">
        <v>16.621067031463749</v>
      </c>
      <c r="AA580" s="19">
        <v>76.880984952120386</v>
      </c>
      <c r="AB580" s="18">
        <v>62</v>
      </c>
      <c r="AC580" s="19">
        <v>3.4103410341034106</v>
      </c>
      <c r="AD580" s="19">
        <v>92.692692692692688</v>
      </c>
      <c r="AE580" s="19">
        <v>81.477398015435497</v>
      </c>
      <c r="AF580" s="19">
        <v>79.250720461095099</v>
      </c>
      <c r="AG580" s="19">
        <v>88.903143040410512</v>
      </c>
      <c r="AH580" s="19">
        <v>19.27570093457944</v>
      </c>
      <c r="AI580" s="19">
        <v>54.205607476635507</v>
      </c>
      <c r="AJ580" s="3">
        <v>975.1219512195122</v>
      </c>
      <c r="AK580" s="6">
        <v>11</v>
      </c>
      <c r="AL580" s="6">
        <v>518</v>
      </c>
      <c r="AM580" s="6">
        <v>1299</v>
      </c>
      <c r="AN580" s="6">
        <v>71</v>
      </c>
      <c r="AO580" s="6">
        <v>0</v>
      </c>
      <c r="AP580" s="6">
        <v>429</v>
      </c>
      <c r="AQ580" s="6">
        <v>144</v>
      </c>
      <c r="AR580" s="6">
        <v>535</v>
      </c>
      <c r="AS580" s="6">
        <v>21.137890161991308</v>
      </c>
      <c r="AT580" s="119">
        <v>0</v>
      </c>
      <c r="AU580" s="119">
        <v>0</v>
      </c>
      <c r="AV580" s="119">
        <v>0</v>
      </c>
      <c r="AW580" s="119">
        <v>0</v>
      </c>
      <c r="AX580" s="119">
        <v>0</v>
      </c>
      <c r="AY580" s="6">
        <v>27.771060056428858</v>
      </c>
      <c r="AZ580" s="6">
        <v>13</v>
      </c>
      <c r="BA580" s="6">
        <v>0.88016249153689918</v>
      </c>
      <c r="BB580" s="6">
        <v>34</v>
      </c>
      <c r="BC580" s="6">
        <v>101</v>
      </c>
      <c r="BD580" s="6">
        <v>4.0015847860538827</v>
      </c>
      <c r="BE580" s="6">
        <v>0</v>
      </c>
      <c r="BF580" s="6">
        <v>0</v>
      </c>
      <c r="BG580" s="6">
        <v>47</v>
      </c>
      <c r="BH580" s="6">
        <v>2.2531160115052731</v>
      </c>
      <c r="BI580" s="6">
        <v>32</v>
      </c>
      <c r="BJ580" s="6">
        <v>16.410256410256409</v>
      </c>
      <c r="BK580" s="6">
        <v>1926</v>
      </c>
    </row>
    <row r="581" spans="1:63" x14ac:dyDescent="0.35">
      <c r="A581" s="27">
        <v>575</v>
      </c>
      <c r="C581" s="17" t="s">
        <v>19</v>
      </c>
      <c r="D581" s="15">
        <v>311</v>
      </c>
      <c r="E581" s="18">
        <v>0</v>
      </c>
      <c r="F581" s="18">
        <v>13</v>
      </c>
      <c r="G581" s="18">
        <v>14</v>
      </c>
      <c r="H581" s="18">
        <v>239</v>
      </c>
      <c r="I581" s="18">
        <v>44</v>
      </c>
      <c r="J581" s="19">
        <v>57.234726688102896</v>
      </c>
      <c r="K581" s="19">
        <v>9</v>
      </c>
      <c r="L581" s="19">
        <v>5.2631578947368416</v>
      </c>
      <c r="M581" s="18">
        <v>0</v>
      </c>
      <c r="N581" s="19">
        <v>0</v>
      </c>
      <c r="O581" s="19">
        <v>7</v>
      </c>
      <c r="P581" s="19">
        <v>100</v>
      </c>
      <c r="Q581" s="19">
        <v>37.142857142857146</v>
      </c>
      <c r="R581" s="18">
        <v>0</v>
      </c>
      <c r="S581" s="19">
        <v>0</v>
      </c>
      <c r="T581" s="18">
        <v>0</v>
      </c>
      <c r="U581" s="19">
        <v>0</v>
      </c>
      <c r="V581" s="18">
        <v>0</v>
      </c>
      <c r="W581" s="19">
        <v>0</v>
      </c>
      <c r="X581" s="19">
        <v>0</v>
      </c>
      <c r="Y581" s="19">
        <v>0</v>
      </c>
      <c r="Z581" s="19">
        <v>16.969696969696972</v>
      </c>
      <c r="AA581" s="19">
        <v>76.363636363636374</v>
      </c>
      <c r="AB581" s="18">
        <v>3</v>
      </c>
      <c r="AC581" s="19">
        <v>1.4492753623188406</v>
      </c>
      <c r="AD581" s="19">
        <v>93.877551020408163</v>
      </c>
      <c r="AE581" s="19">
        <v>75.52447552447552</v>
      </c>
      <c r="AF581" s="19">
        <v>41.17647058823529</v>
      </c>
      <c r="AG581" s="19">
        <v>86.04651162790698</v>
      </c>
      <c r="AH581" s="19">
        <v>20.603015075376884</v>
      </c>
      <c r="AI581" s="19">
        <v>50.251256281407031</v>
      </c>
      <c r="AJ581" s="3">
        <v>838.23529411764707</v>
      </c>
      <c r="AK581" s="6">
        <v>18</v>
      </c>
      <c r="AL581" s="6">
        <v>212</v>
      </c>
      <c r="AM581" s="6">
        <v>13</v>
      </c>
      <c r="AN581" s="6">
        <v>20</v>
      </c>
      <c r="AO581" s="6">
        <v>0</v>
      </c>
      <c r="AP581" s="6">
        <v>3</v>
      </c>
      <c r="AQ581" s="6">
        <v>27</v>
      </c>
      <c r="AR581" s="6">
        <v>33</v>
      </c>
      <c r="AS581" s="6">
        <v>10.610932475884244</v>
      </c>
      <c r="AT581" s="119">
        <v>0</v>
      </c>
      <c r="AU581" s="119">
        <v>0</v>
      </c>
      <c r="AV581" s="119">
        <v>0</v>
      </c>
      <c r="AW581" s="119">
        <v>0</v>
      </c>
      <c r="AX581" s="119">
        <v>0</v>
      </c>
      <c r="AY581" s="6">
        <v>15.771812080536913</v>
      </c>
      <c r="AZ581" s="6">
        <v>0</v>
      </c>
      <c r="BA581" s="6">
        <v>0</v>
      </c>
      <c r="BB581" s="6">
        <v>6</v>
      </c>
      <c r="BC581" s="6">
        <v>18</v>
      </c>
      <c r="BD581" s="6">
        <v>5.7692307692307692</v>
      </c>
      <c r="BE581" s="6">
        <v>0</v>
      </c>
      <c r="BF581" s="6">
        <v>0</v>
      </c>
      <c r="BG581" s="6">
        <v>13</v>
      </c>
      <c r="BH581" s="6">
        <v>5.1587301587301582</v>
      </c>
      <c r="BI581" s="6">
        <v>6</v>
      </c>
      <c r="BJ581" s="6">
        <v>14.634146341463413</v>
      </c>
      <c r="BK581" s="6">
        <v>239</v>
      </c>
    </row>
    <row r="582" spans="1:63" x14ac:dyDescent="0.35">
      <c r="A582" s="27">
        <v>576</v>
      </c>
      <c r="C582" s="17" t="s">
        <v>12</v>
      </c>
      <c r="D582" s="15">
        <v>787</v>
      </c>
      <c r="E582" s="18">
        <v>13</v>
      </c>
      <c r="F582" s="18">
        <v>60</v>
      </c>
      <c r="G582" s="18">
        <v>48</v>
      </c>
      <c r="H582" s="18">
        <v>619</v>
      </c>
      <c r="I582" s="18">
        <v>54</v>
      </c>
      <c r="J582" s="19">
        <v>50.444726810673444</v>
      </c>
      <c r="K582" s="19">
        <v>40</v>
      </c>
      <c r="L582" s="19">
        <v>8.6580086580086579</v>
      </c>
      <c r="M582" s="18">
        <v>0</v>
      </c>
      <c r="N582" s="19">
        <v>0</v>
      </c>
      <c r="O582" s="19">
        <v>17</v>
      </c>
      <c r="P582" s="19">
        <v>100</v>
      </c>
      <c r="Q582" s="19">
        <v>23.636363636363637</v>
      </c>
      <c r="R582" s="18">
        <v>0</v>
      </c>
      <c r="S582" s="19">
        <v>0</v>
      </c>
      <c r="T582" s="18">
        <v>0</v>
      </c>
      <c r="U582" s="19">
        <v>0</v>
      </c>
      <c r="V582" s="18">
        <v>0</v>
      </c>
      <c r="W582" s="19">
        <v>0</v>
      </c>
      <c r="X582" s="19">
        <v>0</v>
      </c>
      <c r="Y582" s="19">
        <v>0</v>
      </c>
      <c r="Z582" s="19">
        <v>16.628175519630485</v>
      </c>
      <c r="AA582" s="19">
        <v>67.4364896073903</v>
      </c>
      <c r="AB582" s="18">
        <v>44</v>
      </c>
      <c r="AC582" s="19">
        <v>9.0534979423868318</v>
      </c>
      <c r="AD582" s="19">
        <v>77.408637873754145</v>
      </c>
      <c r="AE582" s="19">
        <v>61.88925081433225</v>
      </c>
      <c r="AF582" s="19">
        <v>68.027210884353735</v>
      </c>
      <c r="AG582" s="19">
        <v>69.871794871794862</v>
      </c>
      <c r="AH582" s="19">
        <v>23.218390804597703</v>
      </c>
      <c r="AI582" s="19">
        <v>53.103448275862064</v>
      </c>
      <c r="AJ582" s="3">
        <v>701</v>
      </c>
      <c r="AK582" s="6">
        <v>0</v>
      </c>
      <c r="AL582" s="6">
        <v>52</v>
      </c>
      <c r="AM582" s="6">
        <v>0</v>
      </c>
      <c r="AN582" s="6">
        <v>179</v>
      </c>
      <c r="AO582" s="6">
        <v>0</v>
      </c>
      <c r="AP582" s="6">
        <v>146</v>
      </c>
      <c r="AQ582" s="6">
        <v>338</v>
      </c>
      <c r="AR582" s="6">
        <v>197</v>
      </c>
      <c r="AS582" s="6">
        <v>25.031766200762391</v>
      </c>
      <c r="AT582" s="119">
        <v>0</v>
      </c>
      <c r="AU582" s="119">
        <v>0</v>
      </c>
      <c r="AV582" s="119">
        <v>0</v>
      </c>
      <c r="AW582" s="119">
        <v>0</v>
      </c>
      <c r="AX582" s="119">
        <v>0</v>
      </c>
      <c r="AY582" s="6">
        <v>45.95300261096606</v>
      </c>
      <c r="AZ582" s="6">
        <v>7</v>
      </c>
      <c r="BA582" s="6">
        <v>1.6091954022988506</v>
      </c>
      <c r="BB582" s="6">
        <v>12</v>
      </c>
      <c r="BC582" s="6">
        <v>110</v>
      </c>
      <c r="BD582" s="6">
        <v>13.994910941475828</v>
      </c>
      <c r="BE582" s="6">
        <v>0</v>
      </c>
      <c r="BF582" s="6">
        <v>0</v>
      </c>
      <c r="BG582" s="6">
        <v>82</v>
      </c>
      <c r="BH582" s="6">
        <v>12.312312312312311</v>
      </c>
      <c r="BI582" s="6">
        <v>23</v>
      </c>
      <c r="BJ582" s="6">
        <v>45.098039215686278</v>
      </c>
      <c r="BK582" s="6">
        <v>619</v>
      </c>
    </row>
    <row r="583" spans="1:63" x14ac:dyDescent="0.35">
      <c r="A583" s="27">
        <v>577</v>
      </c>
      <c r="C583" s="17" t="s">
        <v>13</v>
      </c>
      <c r="D583" s="15">
        <v>46</v>
      </c>
      <c r="E583" s="18">
        <v>0</v>
      </c>
      <c r="F583" s="18">
        <v>0</v>
      </c>
      <c r="G583" s="18">
        <v>5</v>
      </c>
      <c r="H583" s="18">
        <v>37</v>
      </c>
      <c r="I583" s="18">
        <v>4</v>
      </c>
      <c r="J583" s="19">
        <v>52.173913043478258</v>
      </c>
      <c r="K583" s="19">
        <v>0</v>
      </c>
      <c r="L583" s="19">
        <v>0</v>
      </c>
      <c r="M583" s="18">
        <v>0</v>
      </c>
      <c r="N583" s="19">
        <v>0</v>
      </c>
      <c r="O583" s="19">
        <v>0</v>
      </c>
      <c r="P583" s="19">
        <v>0</v>
      </c>
      <c r="Q583" s="19">
        <v>53.381147540983612</v>
      </c>
      <c r="R583" s="18">
        <v>0</v>
      </c>
      <c r="S583" s="19">
        <v>0</v>
      </c>
      <c r="T583" s="18">
        <v>0</v>
      </c>
      <c r="U583" s="19">
        <v>0</v>
      </c>
      <c r="V583" s="18">
        <v>0</v>
      </c>
      <c r="W583" s="19">
        <v>0</v>
      </c>
      <c r="X583" s="19">
        <v>0</v>
      </c>
      <c r="Y583" s="19">
        <v>0</v>
      </c>
      <c r="Z583" s="19">
        <v>27.27272727272727</v>
      </c>
      <c r="AA583" s="19">
        <v>72.727272727272734</v>
      </c>
      <c r="AB583" s="18">
        <v>0</v>
      </c>
      <c r="AC583" s="19">
        <v>0</v>
      </c>
      <c r="AD583" s="19">
        <v>66.666666666666657</v>
      </c>
      <c r="AE583" s="19">
        <v>50</v>
      </c>
      <c r="AF583" s="19">
        <v>0</v>
      </c>
      <c r="AG583" s="19">
        <v>64.285714285714292</v>
      </c>
      <c r="AH583" s="19">
        <v>41.17647058823529</v>
      </c>
      <c r="AI583" s="19">
        <v>58.82352941176471</v>
      </c>
      <c r="AJ583" s="3">
        <v>250</v>
      </c>
      <c r="AK583" s="6">
        <v>0</v>
      </c>
      <c r="AL583" s="6">
        <v>27</v>
      </c>
      <c r="AM583" s="6">
        <v>0</v>
      </c>
      <c r="AN583" s="6">
        <v>8</v>
      </c>
      <c r="AO583" s="6">
        <v>0</v>
      </c>
      <c r="AP583" s="6">
        <v>0</v>
      </c>
      <c r="AQ583" s="6">
        <v>8</v>
      </c>
      <c r="AR583" s="6">
        <v>12</v>
      </c>
      <c r="AS583" s="6">
        <v>26.086956521739129</v>
      </c>
      <c r="AT583" s="119">
        <v>0</v>
      </c>
      <c r="AU583" s="119">
        <v>0</v>
      </c>
      <c r="AV583" s="119">
        <v>0</v>
      </c>
      <c r="AW583" s="119">
        <v>0</v>
      </c>
      <c r="AX583" s="119">
        <v>0</v>
      </c>
      <c r="AY583" s="6">
        <v>45.833333333333329</v>
      </c>
      <c r="AZ583" s="6">
        <v>0</v>
      </c>
      <c r="BA583" s="6">
        <v>0</v>
      </c>
      <c r="BB583" s="6">
        <v>0</v>
      </c>
      <c r="BC583" s="6">
        <v>9</v>
      </c>
      <c r="BD583" s="6">
        <v>19.565217391304348</v>
      </c>
      <c r="BE583" s="6">
        <v>0</v>
      </c>
      <c r="BF583" s="6">
        <v>0</v>
      </c>
      <c r="BG583" s="6">
        <v>4</v>
      </c>
      <c r="BH583" s="6">
        <v>10.526315789473683</v>
      </c>
      <c r="BI583" s="6">
        <v>4</v>
      </c>
      <c r="BJ583" s="6">
        <v>100</v>
      </c>
      <c r="BK583" s="6">
        <v>37</v>
      </c>
    </row>
    <row r="584" spans="1:63" x14ac:dyDescent="0.35">
      <c r="A584" s="27">
        <v>578</v>
      </c>
      <c r="C584" s="17" t="s">
        <v>4</v>
      </c>
      <c r="D584" s="15">
        <v>503</v>
      </c>
      <c r="E584" s="18">
        <v>0</v>
      </c>
      <c r="F584" s="18">
        <v>9</v>
      </c>
      <c r="G584" s="18">
        <v>4</v>
      </c>
      <c r="H584" s="18">
        <v>144</v>
      </c>
      <c r="I584" s="18">
        <v>349</v>
      </c>
      <c r="J584" s="19">
        <v>46.719681908548708</v>
      </c>
      <c r="K584" s="19">
        <v>3</v>
      </c>
      <c r="L584" s="19">
        <v>5.8823529411764701</v>
      </c>
      <c r="M584" s="18">
        <v>0</v>
      </c>
      <c r="N584" s="19">
        <v>0</v>
      </c>
      <c r="O584" s="19">
        <v>31</v>
      </c>
      <c r="P584" s="19">
        <v>70.967741935483872</v>
      </c>
      <c r="Q584" s="19">
        <v>41.935483870967744</v>
      </c>
      <c r="R584" s="18">
        <v>0</v>
      </c>
      <c r="S584" s="19">
        <v>0</v>
      </c>
      <c r="T584" s="18">
        <v>0</v>
      </c>
      <c r="U584" s="19">
        <v>0</v>
      </c>
      <c r="V584" s="18">
        <v>0</v>
      </c>
      <c r="W584" s="19">
        <v>0</v>
      </c>
      <c r="X584" s="19">
        <v>0</v>
      </c>
      <c r="Y584" s="19">
        <v>0</v>
      </c>
      <c r="Z584" s="19">
        <v>32.608695652173914</v>
      </c>
      <c r="AA584" s="19">
        <v>39.130434782608695</v>
      </c>
      <c r="AB584" s="18">
        <v>6</v>
      </c>
      <c r="AC584" s="19">
        <v>4.7244094488188972</v>
      </c>
      <c r="AD584" s="19">
        <v>81.17647058823529</v>
      </c>
      <c r="AE584" s="19">
        <v>74.137931034482762</v>
      </c>
      <c r="AF584" s="19">
        <v>36.363636363636367</v>
      </c>
      <c r="AG584" s="19">
        <v>80.597014925373131</v>
      </c>
      <c r="AH584" s="19">
        <v>31.578947368421051</v>
      </c>
      <c r="AI584" s="19">
        <v>35.087719298245609</v>
      </c>
      <c r="AJ584" s="3">
        <v>434.84848484848487</v>
      </c>
      <c r="AK584" s="6">
        <v>0</v>
      </c>
      <c r="AL584" s="6">
        <v>409</v>
      </c>
      <c r="AM584" s="6">
        <v>0</v>
      </c>
      <c r="AN584" s="6">
        <v>0</v>
      </c>
      <c r="AO584" s="6">
        <v>0</v>
      </c>
      <c r="AP584" s="6">
        <v>3</v>
      </c>
      <c r="AQ584" s="6">
        <v>61</v>
      </c>
      <c r="AR584" s="6">
        <v>12</v>
      </c>
      <c r="AS584" s="6">
        <v>2.3856858846918487</v>
      </c>
      <c r="AT584" s="119">
        <v>0</v>
      </c>
      <c r="AU584" s="119">
        <v>0</v>
      </c>
      <c r="AV584" s="119">
        <v>0</v>
      </c>
      <c r="AW584" s="119">
        <v>0</v>
      </c>
      <c r="AX584" s="119">
        <v>0</v>
      </c>
      <c r="AY584" s="6">
        <v>13.626373626373626</v>
      </c>
      <c r="AZ584" s="6">
        <v>0</v>
      </c>
      <c r="BA584" s="6">
        <v>0</v>
      </c>
      <c r="BB584" s="6">
        <v>76</v>
      </c>
      <c r="BC584" s="6">
        <v>49</v>
      </c>
      <c r="BD584" s="6">
        <v>9.939148073022313</v>
      </c>
      <c r="BE584" s="6">
        <v>0</v>
      </c>
      <c r="BF584" s="6">
        <v>0</v>
      </c>
      <c r="BG584" s="6">
        <v>3</v>
      </c>
      <c r="BH584" s="6">
        <v>2.0979020979020979</v>
      </c>
      <c r="BI584" s="6">
        <v>42</v>
      </c>
      <c r="BJ584" s="6">
        <v>12.462908011869436</v>
      </c>
      <c r="BK584" s="6">
        <v>144</v>
      </c>
    </row>
    <row r="585" spans="1:63" x14ac:dyDescent="0.35">
      <c r="A585" s="27">
        <v>579</v>
      </c>
      <c r="C585" s="17" t="s">
        <v>274</v>
      </c>
      <c r="D585" s="15">
        <v>375</v>
      </c>
      <c r="E585" s="18">
        <v>5</v>
      </c>
      <c r="F585" s="18">
        <v>23</v>
      </c>
      <c r="G585" s="18">
        <v>41</v>
      </c>
      <c r="H585" s="18">
        <v>289</v>
      </c>
      <c r="I585" s="18">
        <v>21</v>
      </c>
      <c r="J585" s="19">
        <v>52.800000000000004</v>
      </c>
      <c r="K585" s="19">
        <v>12</v>
      </c>
      <c r="L585" s="19">
        <v>6.0606060606060606</v>
      </c>
      <c r="M585" s="18">
        <v>0</v>
      </c>
      <c r="N585" s="19">
        <v>0</v>
      </c>
      <c r="O585" s="19">
        <v>10</v>
      </c>
      <c r="P585" s="19">
        <v>100</v>
      </c>
      <c r="Q585" s="19">
        <v>40.322580645161288</v>
      </c>
      <c r="R585" s="18">
        <v>0</v>
      </c>
      <c r="S585" s="19">
        <v>0</v>
      </c>
      <c r="T585" s="18">
        <v>0</v>
      </c>
      <c r="U585" s="19">
        <v>0</v>
      </c>
      <c r="V585" s="18">
        <v>0</v>
      </c>
      <c r="W585" s="19">
        <v>0</v>
      </c>
      <c r="X585" s="19">
        <v>0</v>
      </c>
      <c r="Y585" s="19">
        <v>0</v>
      </c>
      <c r="Z585" s="19">
        <v>23.888888888888889</v>
      </c>
      <c r="AA585" s="19">
        <v>60.55555555555555</v>
      </c>
      <c r="AB585" s="18">
        <v>18</v>
      </c>
      <c r="AC585" s="19">
        <v>7.0038910505836576</v>
      </c>
      <c r="AD585" s="19">
        <v>84.090909090909093</v>
      </c>
      <c r="AE585" s="19">
        <v>65.333333333333329</v>
      </c>
      <c r="AF585" s="19">
        <v>73.333333333333329</v>
      </c>
      <c r="AG585" s="19">
        <v>76.208178438661704</v>
      </c>
      <c r="AH585" s="19">
        <v>30.044843049327351</v>
      </c>
      <c r="AI585" s="19">
        <v>43.049327354260093</v>
      </c>
      <c r="AJ585" s="3">
        <v>677.08333333333337</v>
      </c>
      <c r="AK585" s="6">
        <v>11</v>
      </c>
      <c r="AL585" s="6">
        <v>223</v>
      </c>
      <c r="AM585" s="6">
        <v>0</v>
      </c>
      <c r="AN585" s="6">
        <v>0</v>
      </c>
      <c r="AO585" s="6">
        <v>0</v>
      </c>
      <c r="AP585" s="6">
        <v>0</v>
      </c>
      <c r="AQ585" s="6">
        <v>134</v>
      </c>
      <c r="AR585" s="6">
        <v>18</v>
      </c>
      <c r="AS585" s="6">
        <v>4.8</v>
      </c>
      <c r="AT585" s="119">
        <v>0</v>
      </c>
      <c r="AU585" s="119">
        <v>0</v>
      </c>
      <c r="AV585" s="119">
        <v>0</v>
      </c>
      <c r="AW585" s="119">
        <v>0</v>
      </c>
      <c r="AX585" s="119">
        <v>0</v>
      </c>
      <c r="AY585" s="6">
        <v>21.038251366120221</v>
      </c>
      <c r="AZ585" s="6">
        <v>0</v>
      </c>
      <c r="BA585" s="6">
        <v>0</v>
      </c>
      <c r="BB585" s="6">
        <v>0</v>
      </c>
      <c r="BC585" s="6">
        <v>79</v>
      </c>
      <c r="BD585" s="6">
        <v>21.122994652406419</v>
      </c>
      <c r="BE585" s="6">
        <v>0</v>
      </c>
      <c r="BF585" s="6">
        <v>0</v>
      </c>
      <c r="BG585" s="6">
        <v>59</v>
      </c>
      <c r="BH585" s="6">
        <v>17.987804878048781</v>
      </c>
      <c r="BI585" s="6">
        <v>15</v>
      </c>
      <c r="BJ585" s="6">
        <v>75</v>
      </c>
      <c r="BK585" s="6">
        <v>289</v>
      </c>
    </row>
    <row r="586" spans="1:63" x14ac:dyDescent="0.35">
      <c r="A586" s="27">
        <v>580</v>
      </c>
      <c r="C586" s="17" t="s">
        <v>15</v>
      </c>
      <c r="D586" s="15">
        <v>93</v>
      </c>
      <c r="E586" s="18">
        <v>3</v>
      </c>
      <c r="F586" s="18">
        <v>7</v>
      </c>
      <c r="G586" s="18">
        <v>5</v>
      </c>
      <c r="H586" s="18">
        <v>65</v>
      </c>
      <c r="I586" s="18">
        <v>23</v>
      </c>
      <c r="J586" s="19">
        <v>48.387096774193552</v>
      </c>
      <c r="K586" s="19">
        <v>3</v>
      </c>
      <c r="L586" s="19">
        <v>11.111111111111111</v>
      </c>
      <c r="M586" s="18">
        <v>0</v>
      </c>
      <c r="N586" s="19">
        <v>0</v>
      </c>
      <c r="O586" s="19">
        <v>6</v>
      </c>
      <c r="P586" s="19">
        <v>100</v>
      </c>
      <c r="Q586" s="19">
        <v>49.709864603481627</v>
      </c>
      <c r="R586" s="18">
        <v>0</v>
      </c>
      <c r="S586" s="19">
        <v>0</v>
      </c>
      <c r="T586" s="18">
        <v>0</v>
      </c>
      <c r="U586" s="19">
        <v>0</v>
      </c>
      <c r="V586" s="18">
        <v>0</v>
      </c>
      <c r="W586" s="19">
        <v>0</v>
      </c>
      <c r="X586" s="18">
        <v>0</v>
      </c>
      <c r="Y586" s="19">
        <v>0</v>
      </c>
      <c r="Z586" s="19">
        <v>25.806451612903224</v>
      </c>
      <c r="AA586" s="19">
        <v>45.161290322580641</v>
      </c>
      <c r="AB586" s="18">
        <v>3</v>
      </c>
      <c r="AC586" s="19">
        <v>6.25</v>
      </c>
      <c r="AD586" s="19">
        <v>71.875</v>
      </c>
      <c r="AE586" s="19">
        <v>61.29032258064516</v>
      </c>
      <c r="AF586" s="19">
        <v>0</v>
      </c>
      <c r="AG586" s="19">
        <v>67.741935483870961</v>
      </c>
      <c r="AH586" s="19">
        <v>29.72972972972973</v>
      </c>
      <c r="AI586" s="19">
        <v>43.243243243243242</v>
      </c>
      <c r="AJ586" s="3">
        <v>395.83333333333337</v>
      </c>
      <c r="AK586" s="6">
        <v>0</v>
      </c>
      <c r="AL586" s="6">
        <v>49</v>
      </c>
      <c r="AM586" s="6">
        <v>0</v>
      </c>
      <c r="AN586" s="6">
        <v>11</v>
      </c>
      <c r="AO586" s="6">
        <v>0</v>
      </c>
      <c r="AP586" s="6">
        <v>10</v>
      </c>
      <c r="AQ586" s="6">
        <v>12</v>
      </c>
      <c r="AR586" s="6">
        <v>12</v>
      </c>
      <c r="AS586" s="6">
        <v>12.903225806451612</v>
      </c>
      <c r="AT586" s="119">
        <v>0</v>
      </c>
      <c r="AU586" s="119">
        <v>0</v>
      </c>
      <c r="AV586" s="119">
        <v>0</v>
      </c>
      <c r="AW586" s="119">
        <v>0</v>
      </c>
      <c r="AX586" s="119">
        <v>0</v>
      </c>
      <c r="AY586" s="6">
        <v>34.782608695652172</v>
      </c>
      <c r="AZ586" s="6">
        <v>0</v>
      </c>
      <c r="BA586" s="6">
        <v>0</v>
      </c>
      <c r="BB586" s="6">
        <v>0</v>
      </c>
      <c r="BC586" s="6">
        <v>7</v>
      </c>
      <c r="BD586" s="6">
        <v>7.216494845360824</v>
      </c>
      <c r="BE586" s="6">
        <v>0</v>
      </c>
      <c r="BF586" s="6">
        <v>0</v>
      </c>
      <c r="BG586" s="6">
        <v>0</v>
      </c>
      <c r="BH586" s="6">
        <v>0</v>
      </c>
      <c r="BI586" s="6">
        <v>4</v>
      </c>
      <c r="BJ586" s="6">
        <v>19.047619047619047</v>
      </c>
      <c r="BK586" s="6">
        <v>65</v>
      </c>
    </row>
    <row r="587" spans="1:63" x14ac:dyDescent="0.35">
      <c r="A587" s="27">
        <v>581</v>
      </c>
      <c r="C587" s="17" t="s">
        <v>134</v>
      </c>
      <c r="D587" s="15">
        <v>1339</v>
      </c>
      <c r="E587" s="18">
        <v>74</v>
      </c>
      <c r="F587" s="18">
        <v>232</v>
      </c>
      <c r="G587" s="18">
        <v>98</v>
      </c>
      <c r="H587" s="18">
        <v>830</v>
      </c>
      <c r="I587" s="18">
        <v>177</v>
      </c>
      <c r="J587" s="19">
        <v>55.71321882001493</v>
      </c>
      <c r="K587" s="19">
        <v>12</v>
      </c>
      <c r="L587" s="19">
        <v>2.3121387283236992</v>
      </c>
      <c r="M587" s="18">
        <v>0</v>
      </c>
      <c r="N587" s="19">
        <v>0</v>
      </c>
      <c r="O587" s="19">
        <v>29</v>
      </c>
      <c r="P587" s="19">
        <v>86.206896551724128</v>
      </c>
      <c r="Q587" s="19">
        <v>5.0847457627118651</v>
      </c>
      <c r="R587" s="18">
        <v>0</v>
      </c>
      <c r="S587" s="19">
        <v>0</v>
      </c>
      <c r="T587" s="18">
        <v>0</v>
      </c>
      <c r="U587" s="19">
        <v>0</v>
      </c>
      <c r="V587" s="18">
        <v>0</v>
      </c>
      <c r="W587" s="19">
        <v>0</v>
      </c>
      <c r="X587" s="18">
        <v>0</v>
      </c>
      <c r="Y587" s="19">
        <v>0</v>
      </c>
      <c r="Z587" s="19">
        <v>0</v>
      </c>
      <c r="AA587" s="19">
        <v>0</v>
      </c>
      <c r="AB587" s="18">
        <v>0</v>
      </c>
      <c r="AC587" s="19">
        <v>0</v>
      </c>
      <c r="AD587" s="19">
        <v>100</v>
      </c>
      <c r="AE587" s="19">
        <v>100</v>
      </c>
      <c r="AF587" s="19">
        <v>0</v>
      </c>
      <c r="AG587" s="19">
        <v>76.470588235294116</v>
      </c>
      <c r="AH587" s="19">
        <v>0</v>
      </c>
      <c r="AI587" s="19">
        <v>0</v>
      </c>
      <c r="AJ587" s="3">
        <v>896.84210526315792</v>
      </c>
      <c r="AK587" s="6">
        <v>269</v>
      </c>
      <c r="AL587" s="6">
        <v>721</v>
      </c>
      <c r="AM587" s="6">
        <v>25</v>
      </c>
      <c r="AN587" s="6">
        <v>8</v>
      </c>
      <c r="AO587" s="6">
        <v>0</v>
      </c>
      <c r="AP587" s="6">
        <v>20</v>
      </c>
      <c r="AQ587" s="6">
        <v>255</v>
      </c>
      <c r="AR587" s="6">
        <v>171</v>
      </c>
      <c r="AS587" s="6">
        <v>12.770724421209859</v>
      </c>
      <c r="AT587" s="119">
        <v>0</v>
      </c>
      <c r="AU587" s="119">
        <v>0</v>
      </c>
      <c r="AV587" s="119">
        <v>0</v>
      </c>
      <c r="AW587" s="119">
        <v>0</v>
      </c>
      <c r="AX587" s="119">
        <v>0</v>
      </c>
      <c r="AY587" s="6">
        <v>8.1081081081081088</v>
      </c>
      <c r="AZ587" s="6">
        <v>0</v>
      </c>
      <c r="BA587" s="6">
        <v>0</v>
      </c>
      <c r="BB587" s="6">
        <v>23</v>
      </c>
      <c r="BC587" s="6">
        <v>91</v>
      </c>
      <c r="BD587" s="6">
        <v>6.8421052631578956</v>
      </c>
      <c r="BE587" s="6">
        <v>0</v>
      </c>
      <c r="BF587" s="6">
        <v>0</v>
      </c>
      <c r="BG587" s="6">
        <v>29</v>
      </c>
      <c r="BH587" s="6">
        <v>3.1487513572204127</v>
      </c>
      <c r="BI587" s="6">
        <v>16</v>
      </c>
      <c r="BJ587" s="6">
        <v>8.9887640449438209</v>
      </c>
      <c r="BK587" s="6">
        <v>830</v>
      </c>
    </row>
    <row r="588" spans="1:63" x14ac:dyDescent="0.35">
      <c r="A588" s="27">
        <v>582</v>
      </c>
      <c r="C588" s="17" t="s">
        <v>20</v>
      </c>
      <c r="D588" s="15">
        <v>135</v>
      </c>
      <c r="E588" s="18">
        <v>0</v>
      </c>
      <c r="F588" s="18">
        <v>4</v>
      </c>
      <c r="G588" s="18">
        <v>10</v>
      </c>
      <c r="H588" s="18">
        <v>101</v>
      </c>
      <c r="I588" s="18">
        <v>19</v>
      </c>
      <c r="J588" s="19">
        <v>54.814814814814817</v>
      </c>
      <c r="K588" s="19">
        <v>0</v>
      </c>
      <c r="L588" s="19">
        <v>0</v>
      </c>
      <c r="M588" s="18">
        <v>0</v>
      </c>
      <c r="N588" s="19">
        <v>0</v>
      </c>
      <c r="O588" s="19">
        <v>3</v>
      </c>
      <c r="P588" s="19">
        <v>100</v>
      </c>
      <c r="Q588" s="19">
        <v>69.929364278506554</v>
      </c>
      <c r="R588" s="18">
        <v>0</v>
      </c>
      <c r="S588" s="19">
        <v>0</v>
      </c>
      <c r="T588" s="18">
        <v>9</v>
      </c>
      <c r="U588" s="19">
        <v>25.714285714285712</v>
      </c>
      <c r="V588" s="18">
        <v>4</v>
      </c>
      <c r="W588" s="19">
        <v>14.285714285714285</v>
      </c>
      <c r="X588" s="18">
        <v>13</v>
      </c>
      <c r="Y588" s="19">
        <v>20.967741935483872</v>
      </c>
      <c r="Z588" s="19">
        <v>15.714285714285714</v>
      </c>
      <c r="AA588" s="19">
        <v>77.142857142857153</v>
      </c>
      <c r="AB588" s="18">
        <v>38</v>
      </c>
      <c r="AC588" s="19">
        <v>4.9868766404199478</v>
      </c>
      <c r="AD588" s="19">
        <v>86.908077994428965</v>
      </c>
      <c r="AE588" s="19">
        <v>78.297872340425528</v>
      </c>
      <c r="AF588" s="19">
        <v>81.538461538461533</v>
      </c>
      <c r="AG588" s="19">
        <v>82.010582010582013</v>
      </c>
      <c r="AH588" s="19">
        <v>13.210227272727273</v>
      </c>
      <c r="AI588" s="19">
        <v>57.386363636363633</v>
      </c>
      <c r="AJ588" s="3">
        <v>748.07692307692309</v>
      </c>
      <c r="AK588" s="6">
        <v>6</v>
      </c>
      <c r="AL588" s="6">
        <v>95</v>
      </c>
      <c r="AM588" s="6">
        <v>24</v>
      </c>
      <c r="AN588" s="6">
        <v>0</v>
      </c>
      <c r="AO588" s="6">
        <v>0</v>
      </c>
      <c r="AP588" s="6">
        <v>0</v>
      </c>
      <c r="AQ588" s="6">
        <v>16</v>
      </c>
      <c r="AR588" s="6">
        <v>7</v>
      </c>
      <c r="AS588" s="6">
        <v>5.1851851851851851</v>
      </c>
      <c r="AT588" s="119">
        <v>0</v>
      </c>
      <c r="AU588" s="119">
        <v>0</v>
      </c>
      <c r="AV588" s="119">
        <v>0</v>
      </c>
      <c r="AW588" s="119">
        <v>0</v>
      </c>
      <c r="AX588" s="119">
        <v>0</v>
      </c>
      <c r="AY588" s="6">
        <v>24.295506473724295</v>
      </c>
      <c r="AZ588" s="6">
        <v>0</v>
      </c>
      <c r="BA588" s="6">
        <v>0</v>
      </c>
      <c r="BB588" s="6">
        <v>0</v>
      </c>
      <c r="BC588" s="6">
        <v>3</v>
      </c>
      <c r="BD588" s="6">
        <v>2.2727272727272729</v>
      </c>
      <c r="BE588" s="6">
        <v>0</v>
      </c>
      <c r="BF588" s="6">
        <v>0</v>
      </c>
      <c r="BG588" s="6">
        <v>0</v>
      </c>
      <c r="BH588" s="6">
        <v>0</v>
      </c>
      <c r="BI588" s="6">
        <v>0</v>
      </c>
      <c r="BJ588" s="6">
        <v>0</v>
      </c>
      <c r="BK588" s="6">
        <v>101</v>
      </c>
    </row>
    <row r="589" spans="1:63" x14ac:dyDescent="0.35">
      <c r="A589" s="27">
        <v>583</v>
      </c>
      <c r="C589" s="17" t="s">
        <v>29</v>
      </c>
      <c r="D589" s="15">
        <v>38</v>
      </c>
      <c r="E589" s="18">
        <v>0</v>
      </c>
      <c r="F589" s="18">
        <v>0</v>
      </c>
      <c r="G589" s="18">
        <v>0</v>
      </c>
      <c r="H589" s="18">
        <v>12</v>
      </c>
      <c r="I589" s="18">
        <v>20</v>
      </c>
      <c r="J589" s="19">
        <v>60.526315789473685</v>
      </c>
      <c r="K589" s="19">
        <v>0</v>
      </c>
      <c r="L589" s="19">
        <v>0</v>
      </c>
      <c r="M589" s="18">
        <v>0</v>
      </c>
      <c r="N589" s="19">
        <v>0</v>
      </c>
      <c r="O589" s="19">
        <v>0</v>
      </c>
      <c r="P589" s="19">
        <v>0</v>
      </c>
      <c r="Q589" s="19">
        <v>48.787061994609168</v>
      </c>
      <c r="R589" s="18">
        <v>0</v>
      </c>
      <c r="S589" s="19">
        <v>0</v>
      </c>
      <c r="T589" s="18">
        <v>0</v>
      </c>
      <c r="U589" s="19">
        <v>0</v>
      </c>
      <c r="V589" s="18">
        <v>0</v>
      </c>
      <c r="W589" s="19">
        <v>0</v>
      </c>
      <c r="X589" s="18">
        <v>0</v>
      </c>
      <c r="Y589" s="19">
        <v>0</v>
      </c>
      <c r="Z589" s="19">
        <v>25.641025641025639</v>
      </c>
      <c r="AA589" s="19">
        <v>74.358974358974365</v>
      </c>
      <c r="AB589" s="18">
        <v>8</v>
      </c>
      <c r="AC589" s="19">
        <v>8.6021505376344098</v>
      </c>
      <c r="AD589" s="19">
        <v>77.192982456140342</v>
      </c>
      <c r="AE589" s="19">
        <v>73.076923076923066</v>
      </c>
      <c r="AF589" s="19">
        <v>37.5</v>
      </c>
      <c r="AG589" s="19">
        <v>80.434782608695656</v>
      </c>
      <c r="AH589" s="19">
        <v>22.222222222222221</v>
      </c>
      <c r="AI589" s="19">
        <v>50</v>
      </c>
      <c r="AJ589" s="3">
        <v>350</v>
      </c>
      <c r="AK589" s="6">
        <v>0</v>
      </c>
      <c r="AL589" s="6">
        <v>29</v>
      </c>
      <c r="AM589" s="6">
        <v>0</v>
      </c>
      <c r="AN589" s="6">
        <v>4</v>
      </c>
      <c r="AO589" s="6">
        <v>0</v>
      </c>
      <c r="AP589" s="6">
        <v>0</v>
      </c>
      <c r="AQ589" s="6">
        <v>4</v>
      </c>
      <c r="AR589" s="6">
        <v>0</v>
      </c>
      <c r="AS589" s="6">
        <v>0</v>
      </c>
      <c r="AT589" s="119">
        <v>0</v>
      </c>
      <c r="AU589" s="119">
        <v>0</v>
      </c>
      <c r="AV589" s="119">
        <v>0</v>
      </c>
      <c r="AW589" s="119">
        <v>0</v>
      </c>
      <c r="AX589" s="119">
        <v>0</v>
      </c>
      <c r="AY589" s="6">
        <v>28.90625</v>
      </c>
      <c r="AZ589" s="6">
        <v>0</v>
      </c>
      <c r="BA589" s="6">
        <v>0</v>
      </c>
      <c r="BB589" s="6">
        <v>7</v>
      </c>
      <c r="BC589" s="6">
        <v>8</v>
      </c>
      <c r="BD589" s="6">
        <v>19.512195121951219</v>
      </c>
      <c r="BE589" s="6">
        <v>0</v>
      </c>
      <c r="BF589" s="6">
        <v>0</v>
      </c>
      <c r="BG589" s="6">
        <v>0</v>
      </c>
      <c r="BH589" s="6">
        <v>0</v>
      </c>
      <c r="BI589" s="6">
        <v>8</v>
      </c>
      <c r="BJ589" s="6">
        <v>32</v>
      </c>
      <c r="BK589" s="6">
        <v>12</v>
      </c>
    </row>
    <row r="590" spans="1:63" x14ac:dyDescent="0.35">
      <c r="A590" s="27">
        <v>584</v>
      </c>
      <c r="C590" s="17" t="s">
        <v>24</v>
      </c>
      <c r="D590" s="15">
        <v>171</v>
      </c>
      <c r="E590" s="18">
        <v>0</v>
      </c>
      <c r="F590" s="18">
        <v>10</v>
      </c>
      <c r="G590" s="18">
        <v>23</v>
      </c>
      <c r="H590" s="18">
        <v>127</v>
      </c>
      <c r="I590" s="18">
        <v>16</v>
      </c>
      <c r="J590" s="19">
        <v>36.84210526315789</v>
      </c>
      <c r="K590" s="19">
        <v>12</v>
      </c>
      <c r="L590" s="19">
        <v>10.256410256410255</v>
      </c>
      <c r="M590" s="18">
        <v>0</v>
      </c>
      <c r="N590" s="19">
        <v>0</v>
      </c>
      <c r="O590" s="19">
        <v>5</v>
      </c>
      <c r="P590" s="19">
        <v>100</v>
      </c>
      <c r="Q590" s="19">
        <v>52.325581395348841</v>
      </c>
      <c r="R590" s="18">
        <v>0</v>
      </c>
      <c r="S590" s="19">
        <v>0</v>
      </c>
      <c r="T590" s="18">
        <v>0</v>
      </c>
      <c r="U590" s="19">
        <v>0</v>
      </c>
      <c r="V590" s="18">
        <v>0</v>
      </c>
      <c r="W590" s="19">
        <v>0</v>
      </c>
      <c r="X590" s="18">
        <v>0</v>
      </c>
      <c r="Y590" s="19">
        <v>0</v>
      </c>
      <c r="Z590" s="19">
        <v>12</v>
      </c>
      <c r="AA590" s="19">
        <v>83</v>
      </c>
      <c r="AB590" s="18">
        <v>10</v>
      </c>
      <c r="AC590" s="19">
        <v>7.518796992481203</v>
      </c>
      <c r="AD590" s="19">
        <v>100</v>
      </c>
      <c r="AE590" s="19">
        <v>74.509803921568633</v>
      </c>
      <c r="AF590" s="19">
        <v>70.370370370370367</v>
      </c>
      <c r="AG590" s="19">
        <v>90.721649484536087</v>
      </c>
      <c r="AH590" s="19">
        <v>18.181818181818183</v>
      </c>
      <c r="AI590" s="19">
        <v>50.413223140495866</v>
      </c>
      <c r="AJ590" s="3">
        <v>930.76923076923072</v>
      </c>
      <c r="AK590" s="6">
        <v>0</v>
      </c>
      <c r="AL590" s="6">
        <v>19</v>
      </c>
      <c r="AM590" s="6">
        <v>3</v>
      </c>
      <c r="AN590" s="6">
        <v>139</v>
      </c>
      <c r="AO590" s="6">
        <v>0</v>
      </c>
      <c r="AP590" s="6">
        <v>0</v>
      </c>
      <c r="AQ590" s="6">
        <v>3</v>
      </c>
      <c r="AR590" s="6">
        <v>43</v>
      </c>
      <c r="AS590" s="6">
        <v>25.146198830409354</v>
      </c>
      <c r="AT590" s="119">
        <v>0</v>
      </c>
      <c r="AU590" s="119">
        <v>0</v>
      </c>
      <c r="AV590" s="119">
        <v>0</v>
      </c>
      <c r="AW590" s="119">
        <v>0</v>
      </c>
      <c r="AX590" s="119">
        <v>0</v>
      </c>
      <c r="AY590" s="6">
        <v>50.310559006211179</v>
      </c>
      <c r="AZ590" s="6">
        <v>0</v>
      </c>
      <c r="BA590" s="6">
        <v>0</v>
      </c>
      <c r="BB590" s="6">
        <v>0</v>
      </c>
      <c r="BC590" s="6">
        <v>9</v>
      </c>
      <c r="BD590" s="6">
        <v>5.202312138728324</v>
      </c>
      <c r="BE590" s="6">
        <v>0</v>
      </c>
      <c r="BF590" s="6">
        <v>0</v>
      </c>
      <c r="BG590" s="6">
        <v>0</v>
      </c>
      <c r="BH590" s="6">
        <v>0</v>
      </c>
      <c r="BI590" s="6">
        <v>5</v>
      </c>
      <c r="BJ590" s="6">
        <v>41.666666666666671</v>
      </c>
      <c r="BK590" s="6">
        <v>127</v>
      </c>
    </row>
    <row r="591" spans="1:63" x14ac:dyDescent="0.35">
      <c r="A591" s="27">
        <v>585</v>
      </c>
      <c r="C591" s="17" t="s">
        <v>21</v>
      </c>
      <c r="D591" s="15">
        <v>671</v>
      </c>
      <c r="E591" s="18">
        <v>13</v>
      </c>
      <c r="F591" s="18">
        <v>30</v>
      </c>
      <c r="G591" s="18">
        <v>35</v>
      </c>
      <c r="H591" s="18">
        <v>532</v>
      </c>
      <c r="I591" s="18">
        <v>72</v>
      </c>
      <c r="J591" s="19">
        <v>65.573770491803273</v>
      </c>
      <c r="K591" s="19">
        <v>31</v>
      </c>
      <c r="L591" s="19">
        <v>10.064935064935066</v>
      </c>
      <c r="M591" s="18">
        <v>0</v>
      </c>
      <c r="N591" s="19">
        <v>0</v>
      </c>
      <c r="O591" s="19">
        <v>38</v>
      </c>
      <c r="P591" s="19">
        <v>89.473684210526315</v>
      </c>
      <c r="Q591" s="19">
        <v>42.168674698795186</v>
      </c>
      <c r="R591" s="18">
        <v>0</v>
      </c>
      <c r="S591" s="19">
        <v>0</v>
      </c>
      <c r="T591" s="18">
        <v>0</v>
      </c>
      <c r="U591" s="19">
        <v>0</v>
      </c>
      <c r="V591" s="18">
        <v>0</v>
      </c>
      <c r="W591" s="19">
        <v>0</v>
      </c>
      <c r="X591" s="18">
        <v>0</v>
      </c>
      <c r="Y591" s="19">
        <v>0</v>
      </c>
      <c r="Z591" s="19">
        <v>20.415224913494807</v>
      </c>
      <c r="AA591" s="19">
        <v>60.553633217993074</v>
      </c>
      <c r="AB591" s="18">
        <v>17</v>
      </c>
      <c r="AC591" s="19">
        <v>3.6324786324786329</v>
      </c>
      <c r="AD591" s="19">
        <v>91.124260355029591</v>
      </c>
      <c r="AE591" s="19">
        <v>77.15877437325905</v>
      </c>
      <c r="AF591" s="19">
        <v>70.270270270270274</v>
      </c>
      <c r="AG591" s="19">
        <v>83.146067415730343</v>
      </c>
      <c r="AH591" s="19">
        <v>27.954545454545453</v>
      </c>
      <c r="AI591" s="19">
        <v>36.818181818181813</v>
      </c>
      <c r="AJ591" s="3">
        <v>741.37931034482756</v>
      </c>
      <c r="AK591" s="6">
        <v>0</v>
      </c>
      <c r="AL591" s="6">
        <v>611</v>
      </c>
      <c r="AM591" s="6">
        <v>0</v>
      </c>
      <c r="AN591" s="6">
        <v>0</v>
      </c>
      <c r="AO591" s="6">
        <v>0</v>
      </c>
      <c r="AP591" s="6">
        <v>4</v>
      </c>
      <c r="AQ591" s="6">
        <v>49</v>
      </c>
      <c r="AR591" s="6">
        <v>99</v>
      </c>
      <c r="AS591" s="6">
        <v>14.754098360655737</v>
      </c>
      <c r="AT591" s="119">
        <v>0</v>
      </c>
      <c r="AU591" s="119">
        <v>0</v>
      </c>
      <c r="AV591" s="119">
        <v>0</v>
      </c>
      <c r="AW591" s="119">
        <v>0</v>
      </c>
      <c r="AX591" s="119">
        <v>0</v>
      </c>
      <c r="AY591" s="6">
        <v>35.32934131736527</v>
      </c>
      <c r="AZ591" s="6">
        <v>0</v>
      </c>
      <c r="BA591" s="6">
        <v>0</v>
      </c>
      <c r="BB591" s="6">
        <v>16</v>
      </c>
      <c r="BC591" s="6">
        <v>12</v>
      </c>
      <c r="BD591" s="6">
        <v>1.7883755588673622</v>
      </c>
      <c r="BE591" s="6">
        <v>0</v>
      </c>
      <c r="BF591" s="6">
        <v>0</v>
      </c>
      <c r="BG591" s="6">
        <v>4</v>
      </c>
      <c r="BH591" s="6">
        <v>0.70175438596491224</v>
      </c>
      <c r="BI591" s="6">
        <v>6</v>
      </c>
      <c r="BJ591" s="6">
        <v>8.3333333333333321</v>
      </c>
      <c r="BK591" s="6">
        <v>532</v>
      </c>
    </row>
    <row r="592" spans="1:63" x14ac:dyDescent="0.35">
      <c r="A592" s="27">
        <v>586</v>
      </c>
      <c r="C592" s="17" t="s">
        <v>9</v>
      </c>
      <c r="D592" s="15">
        <v>213</v>
      </c>
      <c r="E592" s="18">
        <v>0</v>
      </c>
      <c r="F592" s="18">
        <v>0</v>
      </c>
      <c r="G592" s="18">
        <v>0</v>
      </c>
      <c r="H592" s="18">
        <v>113</v>
      </c>
      <c r="I592" s="18">
        <v>97</v>
      </c>
      <c r="J592" s="19">
        <v>58.685446009389672</v>
      </c>
      <c r="K592" s="19">
        <v>0</v>
      </c>
      <c r="L592" s="19">
        <v>0</v>
      </c>
      <c r="M592" s="18">
        <v>0</v>
      </c>
      <c r="N592" s="19">
        <v>0</v>
      </c>
      <c r="O592" s="19">
        <v>15</v>
      </c>
      <c r="P592" s="19">
        <v>66.666666666666657</v>
      </c>
      <c r="Q592" s="19">
        <v>42.857142857142854</v>
      </c>
      <c r="R592" s="18">
        <v>0</v>
      </c>
      <c r="S592" s="19">
        <v>0</v>
      </c>
      <c r="T592" s="18">
        <v>0</v>
      </c>
      <c r="U592" s="19">
        <v>0</v>
      </c>
      <c r="V592" s="18">
        <v>0</v>
      </c>
      <c r="W592" s="19">
        <v>0</v>
      </c>
      <c r="X592" s="18">
        <v>0</v>
      </c>
      <c r="Y592" s="19">
        <v>0</v>
      </c>
      <c r="Z592" s="19">
        <v>0</v>
      </c>
      <c r="AA592" s="19">
        <v>67.741935483870961</v>
      </c>
      <c r="AB592" s="18">
        <v>0</v>
      </c>
      <c r="AC592" s="19">
        <v>0</v>
      </c>
      <c r="AD592" s="19">
        <v>86.666666666666671</v>
      </c>
      <c r="AE592" s="19">
        <v>64.285714285714292</v>
      </c>
      <c r="AF592" s="19">
        <v>100</v>
      </c>
      <c r="AG592" s="19">
        <v>71.818181818181813</v>
      </c>
      <c r="AH592" s="19">
        <v>26.829268292682929</v>
      </c>
      <c r="AI592" s="19">
        <v>42.68292682926829</v>
      </c>
      <c r="AJ592" s="3">
        <v>414.28571428571428</v>
      </c>
      <c r="AK592" s="6">
        <v>5</v>
      </c>
      <c r="AL592" s="6">
        <v>167</v>
      </c>
      <c r="AM592" s="6">
        <v>0</v>
      </c>
      <c r="AN592" s="6">
        <v>0</v>
      </c>
      <c r="AO592" s="6">
        <v>0</v>
      </c>
      <c r="AP592" s="6">
        <v>0</v>
      </c>
      <c r="AQ592" s="6">
        <v>32</v>
      </c>
      <c r="AR592" s="6">
        <v>6</v>
      </c>
      <c r="AS592" s="6">
        <v>2.8169014084507045</v>
      </c>
      <c r="AT592" s="119">
        <v>0</v>
      </c>
      <c r="AU592" s="119">
        <v>0</v>
      </c>
      <c r="AV592" s="119">
        <v>0</v>
      </c>
      <c r="AW592" s="119">
        <v>0</v>
      </c>
      <c r="AX592" s="119">
        <v>0</v>
      </c>
      <c r="AY592" s="6">
        <v>17.874396135265698</v>
      </c>
      <c r="AZ592" s="6">
        <v>0</v>
      </c>
      <c r="BA592" s="6">
        <v>0</v>
      </c>
      <c r="BB592" s="6">
        <v>40</v>
      </c>
      <c r="BC592" s="6">
        <v>26</v>
      </c>
      <c r="BD592" s="6">
        <v>12.322274881516588</v>
      </c>
      <c r="BE592" s="6">
        <v>0</v>
      </c>
      <c r="BF592" s="6">
        <v>0</v>
      </c>
      <c r="BG592" s="6">
        <v>7</v>
      </c>
      <c r="BH592" s="6">
        <v>6.140350877192982</v>
      </c>
      <c r="BI592" s="6">
        <v>21</v>
      </c>
      <c r="BJ592" s="6">
        <v>21.212121212121211</v>
      </c>
      <c r="BK592" s="6">
        <v>113</v>
      </c>
    </row>
    <row r="593" spans="1:63" x14ac:dyDescent="0.35">
      <c r="A593" s="27">
        <v>587</v>
      </c>
      <c r="C593" s="17" t="s">
        <v>3</v>
      </c>
      <c r="D593" s="15">
        <v>12</v>
      </c>
      <c r="E593" s="18">
        <v>0</v>
      </c>
      <c r="F593" s="18">
        <v>0</v>
      </c>
      <c r="G593" s="18">
        <v>0</v>
      </c>
      <c r="H593" s="18">
        <v>9</v>
      </c>
      <c r="I593" s="18">
        <v>0</v>
      </c>
      <c r="J593" s="19">
        <v>58.333333333333336</v>
      </c>
      <c r="K593" s="19">
        <v>0</v>
      </c>
      <c r="L593" s="19">
        <v>0</v>
      </c>
      <c r="M593" s="18">
        <v>0</v>
      </c>
      <c r="N593" s="19">
        <v>0</v>
      </c>
      <c r="O593" s="19">
        <v>0</v>
      </c>
      <c r="P593" s="19">
        <v>0</v>
      </c>
      <c r="Q593" s="19">
        <v>40.506329113924053</v>
      </c>
      <c r="R593" s="18">
        <v>0</v>
      </c>
      <c r="S593" s="19">
        <v>0</v>
      </c>
      <c r="T593" s="18">
        <v>0</v>
      </c>
      <c r="U593" s="19">
        <v>0</v>
      </c>
      <c r="V593" s="18">
        <v>0</v>
      </c>
      <c r="W593" s="19">
        <v>0</v>
      </c>
      <c r="X593" s="18">
        <v>0</v>
      </c>
      <c r="Y593" s="19">
        <v>0</v>
      </c>
      <c r="Z593" s="19">
        <v>100</v>
      </c>
      <c r="AA593" s="19">
        <v>0</v>
      </c>
      <c r="AB593" s="18">
        <v>0</v>
      </c>
      <c r="AC593" s="19">
        <v>0</v>
      </c>
      <c r="AD593" s="19">
        <v>100</v>
      </c>
      <c r="AE593" s="19">
        <v>100</v>
      </c>
      <c r="AF593" s="19">
        <v>0</v>
      </c>
      <c r="AG593" s="19">
        <v>100</v>
      </c>
      <c r="AH593" s="19">
        <v>33.333333333333329</v>
      </c>
      <c r="AI593" s="19">
        <v>66.666666666666657</v>
      </c>
      <c r="AJ593" s="3">
        <v>0</v>
      </c>
      <c r="AK593" s="6">
        <v>0</v>
      </c>
      <c r="AL593" s="6">
        <v>4</v>
      </c>
      <c r="AM593" s="6">
        <v>0</v>
      </c>
      <c r="AN593" s="6">
        <v>0</v>
      </c>
      <c r="AO593" s="6">
        <v>0</v>
      </c>
      <c r="AP593" s="6">
        <v>0</v>
      </c>
      <c r="AQ593" s="6">
        <v>5</v>
      </c>
      <c r="AR593" s="6">
        <v>0</v>
      </c>
      <c r="AS593" s="6">
        <v>0</v>
      </c>
      <c r="AT593" s="119">
        <v>0</v>
      </c>
      <c r="AU593" s="119">
        <v>0</v>
      </c>
      <c r="AV593" s="119">
        <v>0</v>
      </c>
      <c r="AW593" s="119">
        <v>0</v>
      </c>
      <c r="AX593" s="119">
        <v>0</v>
      </c>
      <c r="AY593" s="6">
        <v>58.333333333333336</v>
      </c>
      <c r="AZ593" s="6">
        <v>0</v>
      </c>
      <c r="BA593" s="6">
        <v>0</v>
      </c>
      <c r="BB593" s="6">
        <v>0</v>
      </c>
      <c r="BC593" s="6">
        <v>0</v>
      </c>
      <c r="BD593" s="6">
        <v>0</v>
      </c>
      <c r="BE593" s="6">
        <v>0</v>
      </c>
      <c r="BF593" s="6">
        <v>0</v>
      </c>
      <c r="BG593" s="6">
        <v>0</v>
      </c>
      <c r="BH593" s="6">
        <v>0</v>
      </c>
      <c r="BI593" s="6">
        <v>0</v>
      </c>
      <c r="BJ593" s="6">
        <v>0</v>
      </c>
      <c r="BK593" s="6">
        <v>9</v>
      </c>
    </row>
    <row r="594" spans="1:63" x14ac:dyDescent="0.35">
      <c r="A594" s="27">
        <v>588</v>
      </c>
      <c r="C594" s="17" t="s">
        <v>275</v>
      </c>
      <c r="D594" s="15">
        <v>348</v>
      </c>
      <c r="E594" s="18">
        <v>11</v>
      </c>
      <c r="F594" s="18">
        <v>43</v>
      </c>
      <c r="G594" s="18">
        <v>37</v>
      </c>
      <c r="H594" s="18">
        <v>221</v>
      </c>
      <c r="I594" s="18">
        <v>50</v>
      </c>
      <c r="J594" s="19">
        <v>51.149425287356323</v>
      </c>
      <c r="K594" s="19">
        <v>0</v>
      </c>
      <c r="L594" s="19">
        <v>0</v>
      </c>
      <c r="M594" s="18">
        <v>0</v>
      </c>
      <c r="N594" s="19">
        <v>0</v>
      </c>
      <c r="O594" s="19">
        <v>9</v>
      </c>
      <c r="P594" s="19">
        <v>33.333333333333329</v>
      </c>
      <c r="Q594" s="19">
        <v>51.340996168582379</v>
      </c>
      <c r="R594" s="18">
        <v>0</v>
      </c>
      <c r="S594" s="19">
        <v>0</v>
      </c>
      <c r="T594" s="18">
        <v>3</v>
      </c>
      <c r="U594" s="19">
        <v>18.75</v>
      </c>
      <c r="V594" s="18">
        <v>0</v>
      </c>
      <c r="W594" s="19">
        <v>0</v>
      </c>
      <c r="X594" s="19">
        <v>3</v>
      </c>
      <c r="Y594" s="19">
        <v>11.538461538461538</v>
      </c>
      <c r="Z594" s="19">
        <v>13.043478260869565</v>
      </c>
      <c r="AA594" s="19">
        <v>86.956521739130437</v>
      </c>
      <c r="AB594" s="18">
        <v>15</v>
      </c>
      <c r="AC594" s="19">
        <v>7.1428571428571423</v>
      </c>
      <c r="AD594" s="19">
        <v>88.235294117647058</v>
      </c>
      <c r="AE594" s="19">
        <v>81.034482758620683</v>
      </c>
      <c r="AF594" s="19">
        <v>69.230769230769226</v>
      </c>
      <c r="AG594" s="19">
        <v>83.414634146341456</v>
      </c>
      <c r="AH594" s="19">
        <v>8.9473684210526319</v>
      </c>
      <c r="AI594" s="19">
        <v>68.94736842105263</v>
      </c>
      <c r="AJ594" s="3">
        <v>957.8947368421052</v>
      </c>
      <c r="AK594" s="6">
        <v>30</v>
      </c>
      <c r="AL594" s="6">
        <v>201</v>
      </c>
      <c r="AM594" s="6">
        <v>15</v>
      </c>
      <c r="AN594" s="6">
        <v>0</v>
      </c>
      <c r="AO594" s="6">
        <v>0</v>
      </c>
      <c r="AP594" s="6">
        <v>6</v>
      </c>
      <c r="AQ594" s="6">
        <v>82</v>
      </c>
      <c r="AR594" s="6">
        <v>35</v>
      </c>
      <c r="AS594" s="6">
        <v>10.057471264367816</v>
      </c>
      <c r="AT594" s="119">
        <v>0</v>
      </c>
      <c r="AU594" s="119">
        <v>0</v>
      </c>
      <c r="AV594" s="119">
        <v>0</v>
      </c>
      <c r="AW594" s="119">
        <v>0</v>
      </c>
      <c r="AX594" s="119">
        <v>0</v>
      </c>
      <c r="AY594" s="6">
        <v>15.317919075144509</v>
      </c>
      <c r="AZ594" s="6">
        <v>0</v>
      </c>
      <c r="BA594" s="6">
        <v>0</v>
      </c>
      <c r="BB594" s="6">
        <v>6</v>
      </c>
      <c r="BC594" s="6">
        <v>0</v>
      </c>
      <c r="BD594" s="6">
        <v>0</v>
      </c>
      <c r="BE594" s="6">
        <v>0</v>
      </c>
      <c r="BF594" s="6">
        <v>0</v>
      </c>
      <c r="BG594" s="6">
        <v>0</v>
      </c>
      <c r="BH594" s="6">
        <v>0</v>
      </c>
      <c r="BI594" s="6">
        <v>0</v>
      </c>
      <c r="BJ594" s="6">
        <v>0</v>
      </c>
      <c r="BK594" s="6">
        <v>221</v>
      </c>
    </row>
    <row r="595" spans="1:63" x14ac:dyDescent="0.35">
      <c r="A595" s="27">
        <v>589</v>
      </c>
      <c r="C595" s="17" t="s">
        <v>28</v>
      </c>
      <c r="D595" s="15">
        <v>3</v>
      </c>
      <c r="E595" s="18">
        <v>0</v>
      </c>
      <c r="F595" s="18">
        <v>0</v>
      </c>
      <c r="G595" s="18">
        <v>0</v>
      </c>
      <c r="H595" s="18">
        <v>0</v>
      </c>
      <c r="I595" s="18">
        <v>0</v>
      </c>
      <c r="J595" s="19">
        <v>100</v>
      </c>
      <c r="K595" s="19">
        <v>0</v>
      </c>
      <c r="L595" s="19">
        <v>0</v>
      </c>
      <c r="M595" s="18">
        <v>0</v>
      </c>
      <c r="N595" s="19">
        <v>0</v>
      </c>
      <c r="O595" s="19">
        <v>0</v>
      </c>
      <c r="P595" s="19">
        <v>0</v>
      </c>
      <c r="Q595" s="19">
        <v>42.5</v>
      </c>
      <c r="R595" s="18">
        <v>0</v>
      </c>
      <c r="S595" s="19">
        <v>0</v>
      </c>
      <c r="T595" s="18">
        <v>0</v>
      </c>
      <c r="U595" s="19">
        <v>0</v>
      </c>
      <c r="V595" s="18">
        <v>0</v>
      </c>
      <c r="W595" s="19">
        <v>0</v>
      </c>
      <c r="X595" s="18">
        <v>0</v>
      </c>
      <c r="Y595" s="19">
        <v>0</v>
      </c>
      <c r="Z595" s="19">
        <v>0</v>
      </c>
      <c r="AA595" s="19">
        <v>0</v>
      </c>
      <c r="AB595" s="18">
        <v>0</v>
      </c>
      <c r="AC595" s="19">
        <v>0</v>
      </c>
      <c r="AD595" s="19">
        <v>0</v>
      </c>
      <c r="AE595" s="19">
        <v>0</v>
      </c>
      <c r="AF595" s="19">
        <v>0</v>
      </c>
      <c r="AG595" s="19">
        <v>0</v>
      </c>
      <c r="AH595" s="19">
        <v>0</v>
      </c>
      <c r="AI595" s="19">
        <v>0</v>
      </c>
      <c r="AJ595" s="3">
        <v>0</v>
      </c>
      <c r="AK595" s="6">
        <v>0</v>
      </c>
      <c r="AL595" s="6">
        <v>0</v>
      </c>
      <c r="AM595" s="6">
        <v>0</v>
      </c>
      <c r="AN595" s="6">
        <v>3</v>
      </c>
      <c r="AO595" s="6">
        <v>0</v>
      </c>
      <c r="AP595" s="6">
        <v>0</v>
      </c>
      <c r="AQ595" s="6">
        <v>0</v>
      </c>
      <c r="AR595" s="6">
        <v>0</v>
      </c>
      <c r="AS595" s="6">
        <v>0</v>
      </c>
      <c r="AT595" s="119">
        <v>0</v>
      </c>
      <c r="AU595" s="119">
        <v>0</v>
      </c>
      <c r="AV595" s="119">
        <v>0</v>
      </c>
      <c r="AW595" s="119">
        <v>0</v>
      </c>
      <c r="AX595" s="119">
        <v>0</v>
      </c>
      <c r="AY595" s="6">
        <v>0</v>
      </c>
      <c r="AZ595" s="6">
        <v>0</v>
      </c>
      <c r="BA595" s="6">
        <v>0</v>
      </c>
      <c r="BB595" s="6">
        <v>0</v>
      </c>
      <c r="BC595" s="6">
        <v>0</v>
      </c>
      <c r="BD595" s="6">
        <v>0</v>
      </c>
      <c r="BE595" s="6">
        <v>0</v>
      </c>
      <c r="BF595" s="6">
        <v>0</v>
      </c>
      <c r="BG595" s="6">
        <v>0</v>
      </c>
      <c r="BH595" s="6">
        <v>0</v>
      </c>
      <c r="BI595" s="6">
        <v>0</v>
      </c>
      <c r="BJ595" s="6">
        <v>0</v>
      </c>
      <c r="BK595" s="6">
        <v>0</v>
      </c>
    </row>
    <row r="596" spans="1:63" x14ac:dyDescent="0.35">
      <c r="A596" s="27">
        <v>590</v>
      </c>
      <c r="C596" s="17" t="s">
        <v>25</v>
      </c>
      <c r="D596" s="15">
        <v>22</v>
      </c>
      <c r="E596" s="18">
        <v>0</v>
      </c>
      <c r="F596" s="18">
        <v>0</v>
      </c>
      <c r="G596" s="18">
        <v>6</v>
      </c>
      <c r="H596" s="18">
        <v>10</v>
      </c>
      <c r="I596" s="18">
        <v>0</v>
      </c>
      <c r="J596" s="19">
        <v>31.818181818181817</v>
      </c>
      <c r="K596" s="19">
        <v>0</v>
      </c>
      <c r="L596" s="19">
        <v>0</v>
      </c>
      <c r="M596" s="18">
        <v>0</v>
      </c>
      <c r="N596" s="19">
        <v>0</v>
      </c>
      <c r="O596" s="19">
        <v>4</v>
      </c>
      <c r="P596" s="19">
        <v>100</v>
      </c>
      <c r="Q596" s="19">
        <v>8.9285714285714288</v>
      </c>
      <c r="R596" s="18">
        <v>0</v>
      </c>
      <c r="S596" s="19">
        <v>0</v>
      </c>
      <c r="T596" s="18">
        <v>0</v>
      </c>
      <c r="U596" s="19">
        <v>0</v>
      </c>
      <c r="V596" s="18">
        <v>0</v>
      </c>
      <c r="W596" s="19">
        <v>0</v>
      </c>
      <c r="X596" s="19">
        <v>0</v>
      </c>
      <c r="Y596" s="19">
        <v>0</v>
      </c>
      <c r="Z596" s="19">
        <v>0</v>
      </c>
      <c r="AA596" s="19">
        <v>0</v>
      </c>
      <c r="AB596" s="18">
        <v>0</v>
      </c>
      <c r="AC596" s="19">
        <v>0</v>
      </c>
      <c r="AD596" s="19">
        <v>100</v>
      </c>
      <c r="AE596" s="19">
        <v>100</v>
      </c>
      <c r="AF596" s="19">
        <v>0</v>
      </c>
      <c r="AG596" s="19">
        <v>64.285714285714292</v>
      </c>
      <c r="AH596" s="19">
        <v>42.857142857142854</v>
      </c>
      <c r="AI596" s="19">
        <v>0</v>
      </c>
      <c r="AJ596" s="3">
        <v>556.25</v>
      </c>
      <c r="AK596" s="6">
        <v>0</v>
      </c>
      <c r="AL596" s="6">
        <v>14</v>
      </c>
      <c r="AM596" s="6">
        <v>0</v>
      </c>
      <c r="AN596" s="6">
        <v>0</v>
      </c>
      <c r="AO596" s="6">
        <v>0</v>
      </c>
      <c r="AP596" s="6">
        <v>0</v>
      </c>
      <c r="AQ596" s="6">
        <v>8</v>
      </c>
      <c r="AR596" s="6">
        <v>0</v>
      </c>
      <c r="AS596" s="6">
        <v>0</v>
      </c>
      <c r="AT596" s="119">
        <v>0</v>
      </c>
      <c r="AU596" s="119">
        <v>0</v>
      </c>
      <c r="AV596" s="119">
        <v>0</v>
      </c>
      <c r="AW596" s="119">
        <v>0</v>
      </c>
      <c r="AX596" s="119">
        <v>0</v>
      </c>
      <c r="AY596" s="6">
        <v>24.89851150202977</v>
      </c>
      <c r="AZ596" s="6">
        <v>0</v>
      </c>
      <c r="BA596" s="6">
        <v>0</v>
      </c>
      <c r="BB596" s="6">
        <v>0</v>
      </c>
      <c r="BC596" s="6">
        <v>0</v>
      </c>
      <c r="BD596" s="6">
        <v>0</v>
      </c>
      <c r="BE596" s="6">
        <v>0</v>
      </c>
      <c r="BF596" s="6">
        <v>0</v>
      </c>
      <c r="BG596" s="6">
        <v>0</v>
      </c>
      <c r="BH596" s="6">
        <v>0</v>
      </c>
      <c r="BI596" s="6">
        <v>0</v>
      </c>
      <c r="BJ596" s="6">
        <v>0</v>
      </c>
      <c r="BK596" s="6">
        <v>10</v>
      </c>
    </row>
    <row r="597" spans="1:63" x14ac:dyDescent="0.35">
      <c r="A597" s="27">
        <v>591</v>
      </c>
      <c r="C597" s="17" t="s">
        <v>11</v>
      </c>
      <c r="D597" s="15">
        <v>775</v>
      </c>
      <c r="E597" s="18">
        <v>4</v>
      </c>
      <c r="F597" s="18">
        <v>27</v>
      </c>
      <c r="G597" s="18">
        <v>30</v>
      </c>
      <c r="H597" s="18">
        <v>583</v>
      </c>
      <c r="I597" s="18">
        <v>142</v>
      </c>
      <c r="J597" s="19">
        <v>48.258064516129032</v>
      </c>
      <c r="K597" s="19">
        <v>23</v>
      </c>
      <c r="L597" s="19">
        <v>5.75</v>
      </c>
      <c r="M597" s="18">
        <v>0</v>
      </c>
      <c r="N597" s="19">
        <v>0</v>
      </c>
      <c r="O597" s="19">
        <v>28</v>
      </c>
      <c r="P597" s="19">
        <v>67.857142857142861</v>
      </c>
      <c r="Q597" s="19">
        <v>51.411290322580648</v>
      </c>
      <c r="R597" s="18">
        <v>0</v>
      </c>
      <c r="S597" s="19">
        <v>0</v>
      </c>
      <c r="T597" s="18">
        <v>0</v>
      </c>
      <c r="U597" s="19">
        <v>0</v>
      </c>
      <c r="V597" s="18">
        <v>0</v>
      </c>
      <c r="W597" s="19">
        <v>0</v>
      </c>
      <c r="X597" s="18">
        <v>0</v>
      </c>
      <c r="Y597" s="19">
        <v>0</v>
      </c>
      <c r="Z597" s="19">
        <v>21.259842519685041</v>
      </c>
      <c r="AA597" s="19">
        <v>73.490813648293965</v>
      </c>
      <c r="AB597" s="18">
        <v>19</v>
      </c>
      <c r="AC597" s="19">
        <v>3.5185185185185186</v>
      </c>
      <c r="AD597" s="19">
        <v>91.44736842105263</v>
      </c>
      <c r="AE597" s="19">
        <v>80.2158273381295</v>
      </c>
      <c r="AF597" s="19">
        <v>83.333333333333343</v>
      </c>
      <c r="AG597" s="19">
        <v>88.120950323974085</v>
      </c>
      <c r="AH597" s="19">
        <v>18.982387475538161</v>
      </c>
      <c r="AI597" s="19">
        <v>55.968688845401168</v>
      </c>
      <c r="AJ597" s="3">
        <v>924.59016393442619</v>
      </c>
      <c r="AK597" s="6">
        <v>382</v>
      </c>
      <c r="AL597" s="6">
        <v>296</v>
      </c>
      <c r="AM597" s="6">
        <v>29</v>
      </c>
      <c r="AN597" s="6">
        <v>8</v>
      </c>
      <c r="AO597" s="6">
        <v>0</v>
      </c>
      <c r="AP597" s="6">
        <v>0</v>
      </c>
      <c r="AQ597" s="6">
        <v>48</v>
      </c>
      <c r="AR597" s="6">
        <v>139</v>
      </c>
      <c r="AS597" s="6">
        <v>17.93548387096774</v>
      </c>
      <c r="AT597" s="119">
        <v>0</v>
      </c>
      <c r="AU597" s="119">
        <v>0</v>
      </c>
      <c r="AV597" s="119">
        <v>0</v>
      </c>
      <c r="AW597" s="119">
        <v>0</v>
      </c>
      <c r="AX597" s="119">
        <v>0</v>
      </c>
      <c r="AY597" s="6">
        <v>86.36363636363636</v>
      </c>
      <c r="AZ597" s="6">
        <v>0</v>
      </c>
      <c r="BA597" s="6">
        <v>0</v>
      </c>
      <c r="BB597" s="6">
        <v>24</v>
      </c>
      <c r="BC597" s="6">
        <v>18</v>
      </c>
      <c r="BD597" s="6">
        <v>2.34375</v>
      </c>
      <c r="BE597" s="6">
        <v>0</v>
      </c>
      <c r="BF597" s="6">
        <v>0</v>
      </c>
      <c r="BG597" s="6">
        <v>12</v>
      </c>
      <c r="BH597" s="6">
        <v>1.9672131147540985</v>
      </c>
      <c r="BI597" s="6">
        <v>7</v>
      </c>
      <c r="BJ597" s="6">
        <v>5.0359712230215825</v>
      </c>
      <c r="BK597" s="6">
        <v>583</v>
      </c>
    </row>
    <row r="598" spans="1:63" x14ac:dyDescent="0.35">
      <c r="A598" s="27">
        <v>592</v>
      </c>
      <c r="C598" s="17" t="s">
        <v>276</v>
      </c>
      <c r="D598" s="15">
        <v>15</v>
      </c>
      <c r="E598" s="18">
        <v>0</v>
      </c>
      <c r="F598" s="18">
        <v>0</v>
      </c>
      <c r="G598" s="18">
        <v>0</v>
      </c>
      <c r="H598" s="18">
        <v>10</v>
      </c>
      <c r="I598" s="18">
        <v>5</v>
      </c>
      <c r="J598" s="19">
        <v>66.666666666666657</v>
      </c>
      <c r="K598" s="19">
        <v>0</v>
      </c>
      <c r="L598" s="19">
        <v>0</v>
      </c>
      <c r="M598" s="18">
        <v>0</v>
      </c>
      <c r="N598" s="19">
        <v>0</v>
      </c>
      <c r="O598" s="19">
        <v>0</v>
      </c>
      <c r="P598" s="19">
        <v>0</v>
      </c>
      <c r="Q598" s="19">
        <v>37.864077669902912</v>
      </c>
      <c r="R598" s="18">
        <v>0</v>
      </c>
      <c r="S598" s="19">
        <v>0</v>
      </c>
      <c r="T598" s="18">
        <v>0</v>
      </c>
      <c r="U598" s="19">
        <v>0</v>
      </c>
      <c r="V598" s="18">
        <v>0</v>
      </c>
      <c r="W598" s="19">
        <v>0</v>
      </c>
      <c r="X598" s="18">
        <v>0</v>
      </c>
      <c r="Y598" s="19">
        <v>0</v>
      </c>
      <c r="Z598" s="19">
        <v>0</v>
      </c>
      <c r="AA598" s="19">
        <v>0</v>
      </c>
      <c r="AB598" s="18">
        <v>0</v>
      </c>
      <c r="AC598" s="19">
        <v>0</v>
      </c>
      <c r="AD598" s="19">
        <v>0</v>
      </c>
      <c r="AE598" s="19">
        <v>100</v>
      </c>
      <c r="AF598" s="19">
        <v>0</v>
      </c>
      <c r="AG598" s="19">
        <v>69.230769230769226</v>
      </c>
      <c r="AH598" s="19">
        <v>0</v>
      </c>
      <c r="AI598" s="19">
        <v>0</v>
      </c>
      <c r="AJ598" s="3">
        <v>556.25</v>
      </c>
      <c r="AK598" s="6">
        <v>5</v>
      </c>
      <c r="AL598" s="6">
        <v>3</v>
      </c>
      <c r="AM598" s="6">
        <v>0</v>
      </c>
      <c r="AN598" s="6">
        <v>0</v>
      </c>
      <c r="AO598" s="6">
        <v>0</v>
      </c>
      <c r="AP598" s="6">
        <v>0</v>
      </c>
      <c r="AQ598" s="6">
        <v>4</v>
      </c>
      <c r="AR598" s="6">
        <v>0</v>
      </c>
      <c r="AS598" s="6">
        <v>0</v>
      </c>
      <c r="AT598" s="119">
        <v>0</v>
      </c>
      <c r="AU598" s="119">
        <v>0</v>
      </c>
      <c r="AV598" s="119">
        <v>0</v>
      </c>
      <c r="AW598" s="119">
        <v>0</v>
      </c>
      <c r="AX598" s="119">
        <v>0</v>
      </c>
      <c r="AY598" s="6">
        <v>0</v>
      </c>
      <c r="AZ598" s="6">
        <v>0</v>
      </c>
      <c r="BA598" s="6">
        <v>0</v>
      </c>
      <c r="BB598" s="6">
        <v>0</v>
      </c>
      <c r="BC598" s="6">
        <v>0</v>
      </c>
      <c r="BD598" s="6">
        <v>0</v>
      </c>
      <c r="BE598" s="6">
        <v>0</v>
      </c>
      <c r="BF598" s="6">
        <v>0</v>
      </c>
      <c r="BG598" s="6">
        <v>0</v>
      </c>
      <c r="BH598" s="6">
        <v>0</v>
      </c>
      <c r="BI598" s="6">
        <v>6</v>
      </c>
      <c r="BJ598" s="6">
        <v>60</v>
      </c>
      <c r="BK598" s="6">
        <v>10</v>
      </c>
    </row>
    <row r="599" spans="1:63" x14ac:dyDescent="0.35">
      <c r="A599" s="27">
        <v>593</v>
      </c>
      <c r="C599" s="17" t="s">
        <v>14</v>
      </c>
      <c r="D599" s="15">
        <v>51</v>
      </c>
      <c r="E599" s="18">
        <v>0</v>
      </c>
      <c r="F599" s="18">
        <v>0</v>
      </c>
      <c r="G599" s="18">
        <v>3</v>
      </c>
      <c r="H599" s="18">
        <v>38</v>
      </c>
      <c r="I599" s="18">
        <v>7</v>
      </c>
      <c r="J599" s="19">
        <v>39.215686274509807</v>
      </c>
      <c r="K599" s="19">
        <v>4</v>
      </c>
      <c r="L599" s="19">
        <v>40</v>
      </c>
      <c r="M599" s="18">
        <v>0</v>
      </c>
      <c r="N599" s="19">
        <v>0</v>
      </c>
      <c r="O599" s="19">
        <v>3</v>
      </c>
      <c r="P599" s="19">
        <v>100</v>
      </c>
      <c r="Q599" s="19">
        <v>34.509527170077632</v>
      </c>
      <c r="R599" s="18">
        <v>0</v>
      </c>
      <c r="S599" s="19">
        <v>0</v>
      </c>
      <c r="T599" s="18">
        <v>0</v>
      </c>
      <c r="U599" s="19">
        <v>0</v>
      </c>
      <c r="V599" s="18">
        <v>0</v>
      </c>
      <c r="W599" s="19">
        <v>0</v>
      </c>
      <c r="X599" s="19">
        <v>0</v>
      </c>
      <c r="Y599" s="19">
        <v>0</v>
      </c>
      <c r="Z599" s="19">
        <v>0</v>
      </c>
      <c r="AA599" s="19">
        <v>0</v>
      </c>
      <c r="AB599" s="18">
        <v>0</v>
      </c>
      <c r="AC599" s="19">
        <v>0</v>
      </c>
      <c r="AD599" s="19">
        <v>100</v>
      </c>
      <c r="AE599" s="19">
        <v>60</v>
      </c>
      <c r="AF599" s="19">
        <v>100</v>
      </c>
      <c r="AG599" s="19">
        <v>66.666666666666657</v>
      </c>
      <c r="AH599" s="19">
        <v>25</v>
      </c>
      <c r="AI599" s="19">
        <v>60</v>
      </c>
      <c r="AJ599" s="3">
        <v>755</v>
      </c>
      <c r="AK599" s="6">
        <v>0</v>
      </c>
      <c r="AL599" s="6">
        <v>12</v>
      </c>
      <c r="AM599" s="6">
        <v>0</v>
      </c>
      <c r="AN599" s="6">
        <v>20</v>
      </c>
      <c r="AO599" s="6">
        <v>0</v>
      </c>
      <c r="AP599" s="6">
        <v>0</v>
      </c>
      <c r="AQ599" s="6">
        <v>19</v>
      </c>
      <c r="AR599" s="6">
        <v>6</v>
      </c>
      <c r="AS599" s="6">
        <v>11.76470588235294</v>
      </c>
      <c r="AT599" s="119">
        <v>0</v>
      </c>
      <c r="AU599" s="119">
        <v>0</v>
      </c>
      <c r="AV599" s="119">
        <v>0</v>
      </c>
      <c r="AW599" s="119">
        <v>0</v>
      </c>
      <c r="AX599" s="119">
        <v>0</v>
      </c>
      <c r="AY599" s="6">
        <v>36.95652173913043</v>
      </c>
      <c r="AZ599" s="6">
        <v>0</v>
      </c>
      <c r="BA599" s="6">
        <v>0</v>
      </c>
      <c r="BB599" s="6">
        <v>0</v>
      </c>
      <c r="BC599" s="6">
        <v>5</v>
      </c>
      <c r="BD599" s="6">
        <v>9.6153846153846168</v>
      </c>
      <c r="BE599" s="6">
        <v>0</v>
      </c>
      <c r="BF599" s="6">
        <v>0</v>
      </c>
      <c r="BG599" s="6">
        <v>0</v>
      </c>
      <c r="BH599" s="6">
        <v>0</v>
      </c>
      <c r="BI599" s="6">
        <v>0</v>
      </c>
      <c r="BJ599" s="6">
        <v>0</v>
      </c>
      <c r="BK599" s="6">
        <v>38</v>
      </c>
    </row>
    <row r="600" spans="1:63" x14ac:dyDescent="0.35">
      <c r="A600" s="27">
        <v>594</v>
      </c>
      <c r="C600" s="17" t="s">
        <v>18</v>
      </c>
      <c r="D600" s="15">
        <v>521</v>
      </c>
      <c r="E600" s="18">
        <v>3</v>
      </c>
      <c r="F600" s="18">
        <v>15</v>
      </c>
      <c r="G600" s="18">
        <v>29</v>
      </c>
      <c r="H600" s="18">
        <v>371</v>
      </c>
      <c r="I600" s="18">
        <v>112</v>
      </c>
      <c r="J600" s="19">
        <v>60.460652591170827</v>
      </c>
      <c r="K600" s="19">
        <v>18</v>
      </c>
      <c r="L600" s="19">
        <v>9.94475138121547</v>
      </c>
      <c r="M600" s="18">
        <v>4</v>
      </c>
      <c r="N600" s="19">
        <v>25</v>
      </c>
      <c r="O600" s="19">
        <v>39</v>
      </c>
      <c r="P600" s="19">
        <v>92.307692307692307</v>
      </c>
      <c r="Q600" s="19">
        <v>45.192307692307693</v>
      </c>
      <c r="R600" s="18">
        <v>0</v>
      </c>
      <c r="S600" s="19">
        <v>0</v>
      </c>
      <c r="T600" s="18">
        <v>0</v>
      </c>
      <c r="U600" s="19">
        <v>0</v>
      </c>
      <c r="V600" s="18">
        <v>0</v>
      </c>
      <c r="W600" s="19">
        <v>0</v>
      </c>
      <c r="X600" s="19">
        <v>0</v>
      </c>
      <c r="Y600" s="19">
        <v>0</v>
      </c>
      <c r="Z600" s="19">
        <v>13.924050632911392</v>
      </c>
      <c r="AA600" s="19">
        <v>56.329113924050631</v>
      </c>
      <c r="AB600" s="18">
        <v>18</v>
      </c>
      <c r="AC600" s="19">
        <v>6.2283737024221448</v>
      </c>
      <c r="AD600" s="19">
        <v>79.72027972027972</v>
      </c>
      <c r="AE600" s="19">
        <v>66.063348416289585</v>
      </c>
      <c r="AF600" s="19">
        <v>50</v>
      </c>
      <c r="AG600" s="19">
        <v>72.023809523809518</v>
      </c>
      <c r="AH600" s="19">
        <v>35.507246376811594</v>
      </c>
      <c r="AI600" s="19">
        <v>34.057971014492757</v>
      </c>
      <c r="AJ600" s="3">
        <v>466.27906976744185</v>
      </c>
      <c r="AK600" s="6">
        <v>226</v>
      </c>
      <c r="AL600" s="6">
        <v>107</v>
      </c>
      <c r="AM600" s="6">
        <v>0</v>
      </c>
      <c r="AN600" s="6">
        <v>0</v>
      </c>
      <c r="AO600" s="6">
        <v>0</v>
      </c>
      <c r="AP600" s="6">
        <v>0</v>
      </c>
      <c r="AQ600" s="6">
        <v>186</v>
      </c>
      <c r="AR600" s="6">
        <v>54</v>
      </c>
      <c r="AS600" s="6">
        <v>10.36468330134357</v>
      </c>
      <c r="AT600" s="119">
        <v>0</v>
      </c>
      <c r="AU600" s="119">
        <v>0</v>
      </c>
      <c r="AV600" s="119">
        <v>0</v>
      </c>
      <c r="AW600" s="119">
        <v>0</v>
      </c>
      <c r="AX600" s="119">
        <v>0</v>
      </c>
      <c r="AY600" s="6">
        <v>14.913957934990441</v>
      </c>
      <c r="AZ600" s="6">
        <v>0</v>
      </c>
      <c r="BA600" s="6">
        <v>0</v>
      </c>
      <c r="BB600" s="6">
        <v>10</v>
      </c>
      <c r="BC600" s="6">
        <v>164</v>
      </c>
      <c r="BD600" s="6">
        <v>31.297709923664126</v>
      </c>
      <c r="BE600" s="6">
        <v>0</v>
      </c>
      <c r="BF600" s="6">
        <v>0</v>
      </c>
      <c r="BG600" s="6">
        <v>89</v>
      </c>
      <c r="BH600" s="6">
        <v>22.474747474747474</v>
      </c>
      <c r="BI600" s="6">
        <v>73</v>
      </c>
      <c r="BJ600" s="6">
        <v>68.224299065420553</v>
      </c>
      <c r="BK600" s="6">
        <v>371</v>
      </c>
    </row>
    <row r="601" spans="1:63" x14ac:dyDescent="0.35">
      <c r="A601" s="27">
        <v>595</v>
      </c>
      <c r="C601" s="17"/>
      <c r="D601" s="15">
        <v>20033</v>
      </c>
      <c r="E601" s="18">
        <v>464</v>
      </c>
      <c r="F601" s="18">
        <v>1558</v>
      </c>
      <c r="G601" s="18">
        <v>1603</v>
      </c>
      <c r="H601" s="18">
        <v>13601</v>
      </c>
      <c r="I601" s="18">
        <v>3275</v>
      </c>
      <c r="J601" s="19">
        <v>52.992562272250787</v>
      </c>
      <c r="K601" s="19">
        <v>488</v>
      </c>
      <c r="L601" s="19">
        <v>5.3135888501742157</v>
      </c>
      <c r="M601" s="18">
        <v>25</v>
      </c>
      <c r="N601" s="19">
        <v>4.1666666666666661</v>
      </c>
      <c r="O601" s="19">
        <v>765</v>
      </c>
      <c r="P601" s="19">
        <v>83.137254901960787</v>
      </c>
      <c r="Q601" s="19">
        <v>34.146341463414636</v>
      </c>
      <c r="R601" s="18">
        <v>80</v>
      </c>
      <c r="S601" s="19">
        <v>11.747430249632892</v>
      </c>
      <c r="T601" s="18">
        <v>29</v>
      </c>
      <c r="U601" s="19">
        <v>7.6923076923076925</v>
      </c>
      <c r="V601" s="18">
        <v>35</v>
      </c>
      <c r="W601" s="19">
        <v>11.0062893081761</v>
      </c>
      <c r="X601" s="19">
        <v>64</v>
      </c>
      <c r="Y601" s="19">
        <v>9.2485549132947966</v>
      </c>
      <c r="Z601" s="19">
        <v>17.441403692549432</v>
      </c>
      <c r="AA601" s="19">
        <v>62.73405787612937</v>
      </c>
      <c r="AB601" s="18">
        <v>557</v>
      </c>
      <c r="AC601" s="19">
        <v>5.4565047021943567</v>
      </c>
      <c r="AD601" s="19">
        <v>84.308365226899951</v>
      </c>
      <c r="AE601" s="19">
        <v>68.596950562143846</v>
      </c>
      <c r="AF601" s="19">
        <v>60.267597440372313</v>
      </c>
      <c r="AG601" s="19">
        <v>78.995065955090126</v>
      </c>
      <c r="AH601" s="19">
        <v>27.159574468085108</v>
      </c>
      <c r="AI601" s="19">
        <v>44.723404255319146</v>
      </c>
      <c r="AJ601" s="3">
        <v>638.91261498028916</v>
      </c>
      <c r="AK601" s="6">
        <v>1537</v>
      </c>
      <c r="AL601" s="6">
        <v>7085</v>
      </c>
      <c r="AM601" s="6">
        <v>1471</v>
      </c>
      <c r="AN601" s="6">
        <v>609</v>
      </c>
      <c r="AO601" s="6">
        <v>6</v>
      </c>
      <c r="AP601" s="6">
        <v>639</v>
      </c>
      <c r="AQ601" s="6">
        <v>5487</v>
      </c>
      <c r="AR601" s="6">
        <v>2815</v>
      </c>
      <c r="AS601" s="6">
        <v>14.051814506064995</v>
      </c>
      <c r="AT601" s="6">
        <v>0</v>
      </c>
      <c r="AU601" s="6">
        <v>0</v>
      </c>
      <c r="AV601" s="6">
        <v>0</v>
      </c>
      <c r="AW601" s="6">
        <v>0</v>
      </c>
      <c r="AX601" s="6">
        <v>0</v>
      </c>
      <c r="AY601" s="6">
        <v>28.719046163252827</v>
      </c>
      <c r="AZ601" s="6">
        <v>63</v>
      </c>
      <c r="BA601" s="6">
        <v>0.81765087605451003</v>
      </c>
      <c r="BB601" s="6">
        <v>510</v>
      </c>
      <c r="BC601" s="6">
        <v>3261</v>
      </c>
      <c r="BD601" s="6">
        <v>19.036777583187391</v>
      </c>
      <c r="BE601" s="6">
        <v>84</v>
      </c>
      <c r="BF601" s="6">
        <v>6.2921348314606744</v>
      </c>
      <c r="BG601" s="6">
        <v>2249</v>
      </c>
      <c r="BH601" s="6">
        <v>16.828793774319067</v>
      </c>
      <c r="BI601" s="6">
        <v>903</v>
      </c>
      <c r="BJ601" s="6">
        <v>33.807562710595285</v>
      </c>
      <c r="BK601" s="6">
        <v>13601</v>
      </c>
    </row>
    <row r="602" spans="1:63" x14ac:dyDescent="0.35">
      <c r="A602" s="27">
        <v>596</v>
      </c>
      <c r="B602" s="20" t="s">
        <v>48</v>
      </c>
      <c r="C602" s="17" t="s">
        <v>26</v>
      </c>
      <c r="D602" s="15">
        <v>123</v>
      </c>
      <c r="E602" s="18">
        <v>10</v>
      </c>
      <c r="F602" s="18">
        <v>19</v>
      </c>
      <c r="G602" s="18">
        <v>30</v>
      </c>
      <c r="H602" s="18">
        <v>77</v>
      </c>
      <c r="I602" s="18">
        <v>0</v>
      </c>
      <c r="J602" s="19">
        <v>46.341463414634148</v>
      </c>
      <c r="K602" s="19">
        <v>3</v>
      </c>
      <c r="L602" s="19">
        <v>3.5714285714285712</v>
      </c>
      <c r="M602" s="18">
        <v>0</v>
      </c>
      <c r="N602" s="19">
        <v>0</v>
      </c>
      <c r="O602" s="19">
        <v>0</v>
      </c>
      <c r="P602" s="19">
        <v>0</v>
      </c>
      <c r="Q602" s="19">
        <v>11.29032258064516</v>
      </c>
      <c r="R602" s="18">
        <v>0</v>
      </c>
      <c r="S602" s="19">
        <v>0</v>
      </c>
      <c r="T602" s="18">
        <v>0</v>
      </c>
      <c r="U602" s="19">
        <v>0</v>
      </c>
      <c r="V602" s="18">
        <v>3</v>
      </c>
      <c r="W602" s="19">
        <v>25</v>
      </c>
      <c r="X602" s="19">
        <v>3</v>
      </c>
      <c r="Y602" s="19">
        <v>14.285714285714285</v>
      </c>
      <c r="Z602" s="19">
        <v>5.7142857142857144</v>
      </c>
      <c r="AA602" s="19">
        <v>45.714285714285715</v>
      </c>
      <c r="AB602" s="18">
        <v>9</v>
      </c>
      <c r="AC602" s="19">
        <v>15</v>
      </c>
      <c r="AD602" s="19">
        <v>50</v>
      </c>
      <c r="AE602" s="19">
        <v>48.484848484848484</v>
      </c>
      <c r="AF602" s="19">
        <v>0</v>
      </c>
      <c r="AG602" s="19">
        <v>68.852459016393439</v>
      </c>
      <c r="AH602" s="19">
        <v>24.444444444444443</v>
      </c>
      <c r="AI602" s="19">
        <v>40</v>
      </c>
      <c r="AJ602" s="3">
        <v>631.25</v>
      </c>
      <c r="AK602" s="6">
        <v>0</v>
      </c>
      <c r="AL602" s="6">
        <v>0</v>
      </c>
      <c r="AM602" s="6">
        <v>0</v>
      </c>
      <c r="AN602" s="6">
        <v>93</v>
      </c>
      <c r="AO602" s="6">
        <v>0</v>
      </c>
      <c r="AP602" s="6">
        <v>0</v>
      </c>
      <c r="AQ602" s="6">
        <v>26</v>
      </c>
      <c r="AR602" s="6">
        <v>39</v>
      </c>
      <c r="AS602" s="6">
        <v>31.707317073170731</v>
      </c>
      <c r="AT602" s="119">
        <v>0</v>
      </c>
      <c r="AU602" s="119">
        <v>0</v>
      </c>
      <c r="AV602" s="119">
        <v>0</v>
      </c>
      <c r="AW602" s="119">
        <v>0</v>
      </c>
      <c r="AX602" s="119">
        <v>0</v>
      </c>
      <c r="AY602" s="6">
        <v>81.481481481481481</v>
      </c>
      <c r="AZ602" s="6">
        <v>3</v>
      </c>
      <c r="BA602" s="6">
        <v>4.2857142857142856</v>
      </c>
      <c r="BB602" s="6">
        <v>0</v>
      </c>
      <c r="BC602" s="6">
        <v>24</v>
      </c>
      <c r="BD602" s="6">
        <v>19.834710743801654</v>
      </c>
      <c r="BE602" s="6">
        <v>0</v>
      </c>
      <c r="BF602" s="6">
        <v>0</v>
      </c>
      <c r="BG602" s="6">
        <v>14</v>
      </c>
      <c r="BH602" s="6">
        <v>13.861386138613863</v>
      </c>
      <c r="BI602" s="6">
        <v>0</v>
      </c>
      <c r="BJ602" s="6">
        <v>0</v>
      </c>
      <c r="BK602" s="6">
        <v>77</v>
      </c>
    </row>
    <row r="603" spans="1:63" x14ac:dyDescent="0.35">
      <c r="A603" s="27">
        <v>597</v>
      </c>
      <c r="C603" s="17" t="s">
        <v>22</v>
      </c>
      <c r="D603" s="15">
        <v>288</v>
      </c>
      <c r="E603" s="18">
        <v>0</v>
      </c>
      <c r="F603" s="18">
        <v>3</v>
      </c>
      <c r="G603" s="18">
        <v>87</v>
      </c>
      <c r="H603" s="18">
        <v>200</v>
      </c>
      <c r="I603" s="18">
        <v>3</v>
      </c>
      <c r="J603" s="19">
        <v>40.625</v>
      </c>
      <c r="K603" s="19">
        <v>15</v>
      </c>
      <c r="L603" s="19">
        <v>6.25</v>
      </c>
      <c r="M603" s="18">
        <v>0</v>
      </c>
      <c r="N603" s="19">
        <v>0</v>
      </c>
      <c r="O603" s="19">
        <v>0</v>
      </c>
      <c r="P603" s="19">
        <v>0</v>
      </c>
      <c r="Q603" s="19">
        <v>6.666666666666667</v>
      </c>
      <c r="R603" s="18">
        <v>0</v>
      </c>
      <c r="S603" s="19">
        <v>0</v>
      </c>
      <c r="T603" s="18">
        <v>3</v>
      </c>
      <c r="U603" s="19">
        <v>6</v>
      </c>
      <c r="V603" s="18">
        <v>4</v>
      </c>
      <c r="W603" s="19">
        <v>14.814814814814813</v>
      </c>
      <c r="X603" s="19">
        <v>7</v>
      </c>
      <c r="Y603" s="19">
        <v>8.6419753086419746</v>
      </c>
      <c r="Z603" s="19">
        <v>10.928961748633879</v>
      </c>
      <c r="AA603" s="19">
        <v>83.606557377049185</v>
      </c>
      <c r="AB603" s="18">
        <v>31</v>
      </c>
      <c r="AC603" s="19">
        <v>13.596491228070176</v>
      </c>
      <c r="AD603" s="19">
        <v>90.090090090090087</v>
      </c>
      <c r="AE603" s="19">
        <v>71.428571428571431</v>
      </c>
      <c r="AF603" s="19">
        <v>71.232876712328761</v>
      </c>
      <c r="AG603" s="19">
        <v>84.8</v>
      </c>
      <c r="AH603" s="19">
        <v>20.833333333333336</v>
      </c>
      <c r="AI603" s="19">
        <v>53.125</v>
      </c>
      <c r="AJ603" s="3">
        <v>687.5</v>
      </c>
      <c r="AK603" s="6">
        <v>13</v>
      </c>
      <c r="AL603" s="6">
        <v>10</v>
      </c>
      <c r="AM603" s="6">
        <v>12</v>
      </c>
      <c r="AN603" s="6">
        <v>201</v>
      </c>
      <c r="AO603" s="6">
        <v>0</v>
      </c>
      <c r="AP603" s="6">
        <v>0</v>
      </c>
      <c r="AQ603" s="6">
        <v>40</v>
      </c>
      <c r="AR603" s="6">
        <v>145</v>
      </c>
      <c r="AS603" s="6">
        <v>50.347222222222221</v>
      </c>
      <c r="AT603" s="119">
        <v>0</v>
      </c>
      <c r="AU603" s="119">
        <v>0</v>
      </c>
      <c r="AV603" s="119">
        <v>0</v>
      </c>
      <c r="AW603" s="119">
        <v>0</v>
      </c>
      <c r="AX603" s="119">
        <v>0</v>
      </c>
      <c r="AY603" s="6">
        <v>89.669421487603302</v>
      </c>
      <c r="AZ603" s="6">
        <v>0</v>
      </c>
      <c r="BA603" s="6">
        <v>0</v>
      </c>
      <c r="BB603" s="6">
        <v>0</v>
      </c>
      <c r="BC603" s="6">
        <v>0</v>
      </c>
      <c r="BD603" s="6">
        <v>0</v>
      </c>
      <c r="BE603" s="6">
        <v>0</v>
      </c>
      <c r="BF603" s="6">
        <v>0</v>
      </c>
      <c r="BG603" s="6">
        <v>0</v>
      </c>
      <c r="BH603" s="6">
        <v>0</v>
      </c>
      <c r="BI603" s="6">
        <v>0</v>
      </c>
      <c r="BJ603" s="6">
        <v>0</v>
      </c>
      <c r="BK603" s="6">
        <v>200</v>
      </c>
    </row>
    <row r="604" spans="1:63" x14ac:dyDescent="0.35">
      <c r="A604" s="27">
        <v>598</v>
      </c>
      <c r="C604" s="17" t="s">
        <v>133</v>
      </c>
      <c r="D604" s="15">
        <v>106</v>
      </c>
      <c r="E604" s="18">
        <v>0</v>
      </c>
      <c r="F604" s="18">
        <v>0</v>
      </c>
      <c r="G604" s="18">
        <v>0</v>
      </c>
      <c r="H604" s="18">
        <v>92</v>
      </c>
      <c r="I604" s="18">
        <v>11</v>
      </c>
      <c r="J604" s="19">
        <v>50.943396226415096</v>
      </c>
      <c r="K604" s="19">
        <v>3</v>
      </c>
      <c r="L604" s="19">
        <v>5.0847457627118651</v>
      </c>
      <c r="M604" s="18">
        <v>0</v>
      </c>
      <c r="N604" s="19">
        <v>0</v>
      </c>
      <c r="O604" s="19">
        <v>6</v>
      </c>
      <c r="P604" s="19">
        <v>100</v>
      </c>
      <c r="Q604" s="19">
        <v>32.773109243697476</v>
      </c>
      <c r="R604" s="18">
        <v>0</v>
      </c>
      <c r="S604" s="19">
        <v>0</v>
      </c>
      <c r="T604" s="18">
        <v>0</v>
      </c>
      <c r="U604" s="19">
        <v>0</v>
      </c>
      <c r="V604" s="18">
        <v>0</v>
      </c>
      <c r="W604" s="19">
        <v>0</v>
      </c>
      <c r="X604" s="19">
        <v>0</v>
      </c>
      <c r="Y604" s="19">
        <v>0</v>
      </c>
      <c r="Z604" s="19">
        <v>26.315789473684209</v>
      </c>
      <c r="AA604" s="19">
        <v>66.666666666666657</v>
      </c>
      <c r="AB604" s="18">
        <v>3</v>
      </c>
      <c r="AC604" s="19">
        <v>3.7037037037037033</v>
      </c>
      <c r="AD604" s="19">
        <v>90.909090909090907</v>
      </c>
      <c r="AE604" s="19">
        <v>74</v>
      </c>
      <c r="AF604" s="19">
        <v>100</v>
      </c>
      <c r="AG604" s="19">
        <v>84.523809523809518</v>
      </c>
      <c r="AH604" s="19">
        <v>24.675324675324674</v>
      </c>
      <c r="AI604" s="19">
        <v>46.753246753246749</v>
      </c>
      <c r="AJ604" s="3">
        <v>1187.5</v>
      </c>
      <c r="AK604" s="6">
        <v>0</v>
      </c>
      <c r="AL604" s="6">
        <v>27</v>
      </c>
      <c r="AM604" s="6">
        <v>0</v>
      </c>
      <c r="AN604" s="6">
        <v>21</v>
      </c>
      <c r="AO604" s="6">
        <v>0</v>
      </c>
      <c r="AP604" s="6">
        <v>0</v>
      </c>
      <c r="AQ604" s="6">
        <v>43</v>
      </c>
      <c r="AR604" s="6">
        <v>6</v>
      </c>
      <c r="AS604" s="6">
        <v>5.6603773584905666</v>
      </c>
      <c r="AT604" s="119">
        <v>0</v>
      </c>
      <c r="AU604" s="119">
        <v>0</v>
      </c>
      <c r="AV604" s="119">
        <v>0</v>
      </c>
      <c r="AW604" s="119">
        <v>0</v>
      </c>
      <c r="AX604" s="119">
        <v>0</v>
      </c>
      <c r="AY604" s="6">
        <v>62.5</v>
      </c>
      <c r="AZ604" s="6">
        <v>0</v>
      </c>
      <c r="BA604" s="6">
        <v>0</v>
      </c>
      <c r="BB604" s="6">
        <v>10</v>
      </c>
      <c r="BC604" s="6">
        <v>8</v>
      </c>
      <c r="BD604" s="6">
        <v>7.7669902912621351</v>
      </c>
      <c r="BE604" s="6">
        <v>0</v>
      </c>
      <c r="BF604" s="6">
        <v>0</v>
      </c>
      <c r="BG604" s="6">
        <v>4</v>
      </c>
      <c r="BH604" s="6">
        <v>4.3478260869565215</v>
      </c>
      <c r="BI604" s="6">
        <v>6</v>
      </c>
      <c r="BJ604" s="6">
        <v>66.666666666666657</v>
      </c>
      <c r="BK604" s="6">
        <v>92</v>
      </c>
    </row>
    <row r="605" spans="1:63" x14ac:dyDescent="0.35">
      <c r="A605" s="27">
        <v>599</v>
      </c>
      <c r="C605" s="17" t="s">
        <v>136</v>
      </c>
      <c r="D605" s="15">
        <v>414</v>
      </c>
      <c r="E605" s="18">
        <v>0</v>
      </c>
      <c r="F605" s="18">
        <v>3</v>
      </c>
      <c r="G605" s="18">
        <v>193</v>
      </c>
      <c r="H605" s="18">
        <v>213</v>
      </c>
      <c r="I605" s="18">
        <v>9</v>
      </c>
      <c r="J605" s="19">
        <v>52.657004830917877</v>
      </c>
      <c r="K605" s="19">
        <v>0</v>
      </c>
      <c r="L605" s="19">
        <v>0</v>
      </c>
      <c r="M605" s="18">
        <v>0</v>
      </c>
      <c r="N605" s="19">
        <v>0</v>
      </c>
      <c r="O605" s="19">
        <v>10</v>
      </c>
      <c r="P605" s="19">
        <v>70</v>
      </c>
      <c r="Q605" s="19">
        <v>40</v>
      </c>
      <c r="R605" s="18">
        <v>8</v>
      </c>
      <c r="S605" s="19">
        <v>5.1282051282051277</v>
      </c>
      <c r="T605" s="18">
        <v>9</v>
      </c>
      <c r="U605" s="19">
        <v>8.8235294117647065</v>
      </c>
      <c r="V605" s="18">
        <v>3</v>
      </c>
      <c r="W605" s="19">
        <v>4.4117647058823533</v>
      </c>
      <c r="X605" s="19">
        <v>12</v>
      </c>
      <c r="Y605" s="19">
        <v>7.0175438596491224</v>
      </c>
      <c r="Z605" s="19">
        <v>17.777777777777779</v>
      </c>
      <c r="AA605" s="19">
        <v>58.888888888888893</v>
      </c>
      <c r="AB605" s="18">
        <v>38</v>
      </c>
      <c r="AC605" s="19">
        <v>13.194444444444445</v>
      </c>
      <c r="AD605" s="19">
        <v>81.707317073170728</v>
      </c>
      <c r="AE605" s="19">
        <v>65.891472868217051</v>
      </c>
      <c r="AF605" s="19">
        <v>68.907563025210081</v>
      </c>
      <c r="AG605" s="19">
        <v>65.909090909090907</v>
      </c>
      <c r="AH605" s="19">
        <v>48.99598393574297</v>
      </c>
      <c r="AI605" s="19">
        <v>16.867469879518072</v>
      </c>
      <c r="AJ605" s="3">
        <v>416.66666666666669</v>
      </c>
      <c r="AK605" s="6">
        <v>260</v>
      </c>
      <c r="AL605" s="6">
        <v>108</v>
      </c>
      <c r="AM605" s="6">
        <v>0</v>
      </c>
      <c r="AN605" s="6">
        <v>17</v>
      </c>
      <c r="AO605" s="6">
        <v>0</v>
      </c>
      <c r="AP605" s="6">
        <v>0</v>
      </c>
      <c r="AQ605" s="6">
        <v>23</v>
      </c>
      <c r="AR605" s="6">
        <v>266</v>
      </c>
      <c r="AS605" s="6">
        <v>64.251207729468589</v>
      </c>
      <c r="AT605" s="119">
        <v>0</v>
      </c>
      <c r="AU605" s="119">
        <v>0</v>
      </c>
      <c r="AV605" s="119">
        <v>0</v>
      </c>
      <c r="AW605" s="119">
        <v>0</v>
      </c>
      <c r="AX605" s="119">
        <v>0</v>
      </c>
      <c r="AY605" s="6">
        <v>85.828877005347593</v>
      </c>
      <c r="AZ605" s="6">
        <v>0</v>
      </c>
      <c r="BA605" s="6">
        <v>0</v>
      </c>
      <c r="BB605" s="6">
        <v>0</v>
      </c>
      <c r="BC605" s="6">
        <v>52</v>
      </c>
      <c r="BD605" s="6">
        <v>12.530120481927712</v>
      </c>
      <c r="BE605" s="6">
        <v>12</v>
      </c>
      <c r="BF605" s="6">
        <v>6.2176165803108807</v>
      </c>
      <c r="BG605" s="6">
        <v>52</v>
      </c>
      <c r="BH605" s="6">
        <v>12.776412776412776</v>
      </c>
      <c r="BI605" s="6">
        <v>0</v>
      </c>
      <c r="BJ605" s="6">
        <v>0</v>
      </c>
      <c r="BK605" s="6">
        <v>213</v>
      </c>
    </row>
    <row r="606" spans="1:63" x14ac:dyDescent="0.35">
      <c r="A606" s="27">
        <v>600</v>
      </c>
      <c r="C606" s="17" t="s">
        <v>16</v>
      </c>
      <c r="D606" s="15">
        <v>202</v>
      </c>
      <c r="E606" s="18">
        <v>0</v>
      </c>
      <c r="F606" s="18">
        <v>0</v>
      </c>
      <c r="G606" s="18">
        <v>91</v>
      </c>
      <c r="H606" s="18">
        <v>101</v>
      </c>
      <c r="I606" s="18">
        <v>9</v>
      </c>
      <c r="J606" s="19">
        <v>50</v>
      </c>
      <c r="K606" s="19">
        <v>11</v>
      </c>
      <c r="L606" s="19">
        <v>8.870967741935484</v>
      </c>
      <c r="M606" s="18">
        <v>0</v>
      </c>
      <c r="N606" s="19">
        <v>0</v>
      </c>
      <c r="O606" s="19">
        <v>8</v>
      </c>
      <c r="P606" s="19">
        <v>100</v>
      </c>
      <c r="Q606" s="19">
        <v>44.849246231155782</v>
      </c>
      <c r="R606" s="18">
        <v>0</v>
      </c>
      <c r="S606" s="19">
        <v>0</v>
      </c>
      <c r="T606" s="18">
        <v>0</v>
      </c>
      <c r="U606" s="19">
        <v>0</v>
      </c>
      <c r="V606" s="18">
        <v>0</v>
      </c>
      <c r="W606" s="19">
        <v>0</v>
      </c>
      <c r="X606" s="19">
        <v>0</v>
      </c>
      <c r="Y606" s="19">
        <v>0</v>
      </c>
      <c r="Z606" s="19">
        <v>17.073170731707318</v>
      </c>
      <c r="AA606" s="19">
        <v>70.731707317073173</v>
      </c>
      <c r="AB606" s="18">
        <v>18</v>
      </c>
      <c r="AC606" s="19">
        <v>14.173228346456693</v>
      </c>
      <c r="AD606" s="19">
        <v>74.545454545454547</v>
      </c>
      <c r="AE606" s="19">
        <v>60</v>
      </c>
      <c r="AF606" s="19">
        <v>76.923076923076934</v>
      </c>
      <c r="AG606" s="19">
        <v>76.470588235294116</v>
      </c>
      <c r="AH606" s="19">
        <v>14.000000000000002</v>
      </c>
      <c r="AI606" s="19">
        <v>33</v>
      </c>
      <c r="AJ606" s="3">
        <v>478.9473684210526</v>
      </c>
      <c r="AK606" s="6">
        <v>126</v>
      </c>
      <c r="AL606" s="6">
        <v>9</v>
      </c>
      <c r="AM606" s="6">
        <v>0</v>
      </c>
      <c r="AN606" s="6">
        <v>0</v>
      </c>
      <c r="AO606" s="6">
        <v>0</v>
      </c>
      <c r="AP606" s="6">
        <v>0</v>
      </c>
      <c r="AQ606" s="6">
        <v>64</v>
      </c>
      <c r="AR606" s="6">
        <v>97</v>
      </c>
      <c r="AS606" s="6">
        <v>48.019801980198018</v>
      </c>
      <c r="AT606" s="119">
        <v>0</v>
      </c>
      <c r="AU606" s="119">
        <v>0</v>
      </c>
      <c r="AV606" s="119">
        <v>0</v>
      </c>
      <c r="AW606" s="119">
        <v>0</v>
      </c>
      <c r="AX606" s="119">
        <v>0</v>
      </c>
      <c r="AY606" s="6">
        <v>73.333333333333329</v>
      </c>
      <c r="AZ606" s="6">
        <v>0</v>
      </c>
      <c r="BA606" s="6">
        <v>0</v>
      </c>
      <c r="BB606" s="6">
        <v>3</v>
      </c>
      <c r="BC606" s="6">
        <v>7</v>
      </c>
      <c r="BD606" s="6">
        <v>3.5000000000000004</v>
      </c>
      <c r="BE606" s="6">
        <v>0</v>
      </c>
      <c r="BF606" s="6">
        <v>0</v>
      </c>
      <c r="BG606" s="6">
        <v>5</v>
      </c>
      <c r="BH606" s="6">
        <v>2.6455026455026456</v>
      </c>
      <c r="BI606" s="6">
        <v>7</v>
      </c>
      <c r="BJ606" s="6">
        <v>46.666666666666664</v>
      </c>
      <c r="BK606" s="6">
        <v>101</v>
      </c>
    </row>
    <row r="607" spans="1:63" x14ac:dyDescent="0.35">
      <c r="A607" s="27">
        <v>601</v>
      </c>
      <c r="C607" s="17" t="s">
        <v>137</v>
      </c>
      <c r="D607" s="15">
        <v>16777</v>
      </c>
      <c r="E607" s="18">
        <v>57</v>
      </c>
      <c r="F607" s="18">
        <v>219</v>
      </c>
      <c r="G607" s="18">
        <v>6099</v>
      </c>
      <c r="H607" s="18">
        <v>9778</v>
      </c>
      <c r="I607" s="18">
        <v>688</v>
      </c>
      <c r="J607" s="19">
        <v>58.306014186088092</v>
      </c>
      <c r="K607" s="19">
        <v>485</v>
      </c>
      <c r="L607" s="19">
        <v>4.1915132659234295</v>
      </c>
      <c r="M607" s="18">
        <v>7</v>
      </c>
      <c r="N607" s="19">
        <v>0.21237864077669902</v>
      </c>
      <c r="O607" s="19">
        <v>596</v>
      </c>
      <c r="P607" s="19">
        <v>89.261744966442961</v>
      </c>
      <c r="Q607" s="19">
        <v>35.752688172043015</v>
      </c>
      <c r="R607" s="18">
        <v>86</v>
      </c>
      <c r="S607" s="19">
        <v>1.6712009327633111</v>
      </c>
      <c r="T607" s="18">
        <v>77</v>
      </c>
      <c r="U607" s="19">
        <v>3.3816425120772946</v>
      </c>
      <c r="V607" s="18">
        <v>106</v>
      </c>
      <c r="W607" s="19">
        <v>3.68567454798331</v>
      </c>
      <c r="X607" s="19">
        <v>183</v>
      </c>
      <c r="Y607" s="19">
        <v>3.5527082119976705</v>
      </c>
      <c r="Z607" s="19">
        <v>8.7686797579350362</v>
      </c>
      <c r="AA607" s="19">
        <v>82.15388415462516</v>
      </c>
      <c r="AB607" s="18">
        <v>1419</v>
      </c>
      <c r="AC607" s="19">
        <v>15.377113133940181</v>
      </c>
      <c r="AD607" s="19">
        <v>64.678178963893245</v>
      </c>
      <c r="AE607" s="19">
        <v>62.542430414120844</v>
      </c>
      <c r="AF607" s="19">
        <v>49.822294022617122</v>
      </c>
      <c r="AG607" s="19">
        <v>70.257358606873169</v>
      </c>
      <c r="AH607" s="19">
        <v>12.214342001576044</v>
      </c>
      <c r="AI607" s="19">
        <v>54.268452850013141</v>
      </c>
      <c r="AJ607" s="3">
        <v>567.87564766839375</v>
      </c>
      <c r="AK607" s="6">
        <v>1057</v>
      </c>
      <c r="AL607" s="6">
        <v>826</v>
      </c>
      <c r="AM607" s="6">
        <v>9</v>
      </c>
      <c r="AN607" s="6">
        <v>39</v>
      </c>
      <c r="AO607" s="6">
        <v>4</v>
      </c>
      <c r="AP607" s="6">
        <v>26</v>
      </c>
      <c r="AQ607" s="6">
        <v>14463</v>
      </c>
      <c r="AR607" s="6">
        <v>6938</v>
      </c>
      <c r="AS607" s="6">
        <v>41.354234964534783</v>
      </c>
      <c r="AT607" s="119">
        <v>0</v>
      </c>
      <c r="AU607" s="119">
        <v>0</v>
      </c>
      <c r="AV607" s="119">
        <v>0</v>
      </c>
      <c r="AW607" s="119">
        <v>0</v>
      </c>
      <c r="AX607" s="119">
        <v>0</v>
      </c>
      <c r="AY607" s="6">
        <v>63.535283340703771</v>
      </c>
      <c r="AZ607" s="6">
        <v>23</v>
      </c>
      <c r="BA607" s="6">
        <v>0.28182820732753339</v>
      </c>
      <c r="BB607" s="6">
        <v>163</v>
      </c>
      <c r="BC607" s="6">
        <v>2864</v>
      </c>
      <c r="BD607" s="6">
        <v>17.09034490989378</v>
      </c>
      <c r="BE607" s="6">
        <v>641</v>
      </c>
      <c r="BF607" s="6">
        <v>10.52372352651453</v>
      </c>
      <c r="BG607" s="6">
        <v>2292</v>
      </c>
      <c r="BH607" s="6">
        <v>14.452361435147235</v>
      </c>
      <c r="BI607" s="6">
        <v>529</v>
      </c>
      <c r="BJ607" s="6">
        <v>77.452415812591511</v>
      </c>
      <c r="BK607" s="6">
        <v>9778</v>
      </c>
    </row>
    <row r="608" spans="1:63" x14ac:dyDescent="0.35">
      <c r="A608" s="27">
        <v>602</v>
      </c>
      <c r="C608" s="17" t="s">
        <v>2</v>
      </c>
      <c r="D608" s="15">
        <v>13</v>
      </c>
      <c r="E608" s="18">
        <v>0</v>
      </c>
      <c r="F608" s="18">
        <v>0</v>
      </c>
      <c r="G608" s="18">
        <v>4</v>
      </c>
      <c r="H608" s="18">
        <v>10</v>
      </c>
      <c r="I608" s="18">
        <v>0</v>
      </c>
      <c r="J608" s="19">
        <v>38.461538461538467</v>
      </c>
      <c r="K608" s="19">
        <v>0</v>
      </c>
      <c r="L608" s="19">
        <v>0</v>
      </c>
      <c r="M608" s="18">
        <v>0</v>
      </c>
      <c r="N608" s="19">
        <v>0</v>
      </c>
      <c r="O608" s="19">
        <v>0</v>
      </c>
      <c r="P608" s="19">
        <v>0</v>
      </c>
      <c r="Q608" s="19">
        <v>3.5087719298245612</v>
      </c>
      <c r="R608" s="18">
        <v>0</v>
      </c>
      <c r="S608" s="19">
        <v>0</v>
      </c>
      <c r="T608" s="18">
        <v>0</v>
      </c>
      <c r="U608" s="19">
        <v>0</v>
      </c>
      <c r="V608" s="18">
        <v>0</v>
      </c>
      <c r="W608" s="19">
        <v>0</v>
      </c>
      <c r="X608" s="19">
        <v>0</v>
      </c>
      <c r="Y608" s="19">
        <v>0</v>
      </c>
      <c r="Z608" s="19">
        <v>0</v>
      </c>
      <c r="AA608" s="19">
        <v>0</v>
      </c>
      <c r="AB608" s="18">
        <v>0</v>
      </c>
      <c r="AC608" s="19">
        <v>0</v>
      </c>
      <c r="AD608" s="19">
        <v>0</v>
      </c>
      <c r="AE608" s="19">
        <v>100</v>
      </c>
      <c r="AF608" s="19">
        <v>0</v>
      </c>
      <c r="AG608" s="19">
        <v>100</v>
      </c>
      <c r="AH608" s="19">
        <v>0</v>
      </c>
      <c r="AI608" s="19">
        <v>0</v>
      </c>
      <c r="AJ608" s="3">
        <v>1125</v>
      </c>
      <c r="AK608" s="6">
        <v>0</v>
      </c>
      <c r="AL608" s="6">
        <v>11</v>
      </c>
      <c r="AM608" s="6">
        <v>0</v>
      </c>
      <c r="AN608" s="6">
        <v>0</v>
      </c>
      <c r="AO608" s="6">
        <v>0</v>
      </c>
      <c r="AP608" s="6">
        <v>0</v>
      </c>
      <c r="AQ608" s="6">
        <v>3</v>
      </c>
      <c r="AR608" s="6">
        <v>0</v>
      </c>
      <c r="AS608" s="6">
        <v>0</v>
      </c>
      <c r="AT608" s="119">
        <v>0</v>
      </c>
      <c r="AU608" s="119">
        <v>0</v>
      </c>
      <c r="AV608" s="119">
        <v>0</v>
      </c>
      <c r="AW608" s="119">
        <v>0</v>
      </c>
      <c r="AX608" s="119">
        <v>0</v>
      </c>
      <c r="AY608" s="6">
        <v>63.636363636363633</v>
      </c>
      <c r="AZ608" s="6">
        <v>0</v>
      </c>
      <c r="BA608" s="6">
        <v>0</v>
      </c>
      <c r="BB608" s="6">
        <v>0</v>
      </c>
      <c r="BC608" s="6">
        <v>0</v>
      </c>
      <c r="BD608" s="6">
        <v>0</v>
      </c>
      <c r="BE608" s="6">
        <v>0</v>
      </c>
      <c r="BF608" s="6">
        <v>0</v>
      </c>
      <c r="BG608" s="6">
        <v>0</v>
      </c>
      <c r="BH608" s="6">
        <v>0</v>
      </c>
      <c r="BI608" s="6">
        <v>0</v>
      </c>
      <c r="BJ608" s="6">
        <v>0</v>
      </c>
      <c r="BK608" s="6">
        <v>10</v>
      </c>
    </row>
    <row r="609" spans="1:63" x14ac:dyDescent="0.35">
      <c r="A609" s="27">
        <v>603</v>
      </c>
      <c r="C609" s="17" t="s">
        <v>6</v>
      </c>
      <c r="D609" s="15">
        <v>135</v>
      </c>
      <c r="E609" s="18">
        <v>0</v>
      </c>
      <c r="F609" s="18">
        <v>0</v>
      </c>
      <c r="G609" s="18">
        <v>0</v>
      </c>
      <c r="H609" s="18">
        <v>90</v>
      </c>
      <c r="I609" s="18">
        <v>39</v>
      </c>
      <c r="J609" s="19">
        <v>57.037037037037038</v>
      </c>
      <c r="K609" s="19">
        <v>5</v>
      </c>
      <c r="L609" s="19">
        <v>9.6153846153846168</v>
      </c>
      <c r="M609" s="18">
        <v>0</v>
      </c>
      <c r="N609" s="19">
        <v>0</v>
      </c>
      <c r="O609" s="19">
        <v>8</v>
      </c>
      <c r="P609" s="19">
        <v>100</v>
      </c>
      <c r="Q609" s="19">
        <v>43.137254901960787</v>
      </c>
      <c r="R609" s="18">
        <v>0</v>
      </c>
      <c r="S609" s="19">
        <v>0</v>
      </c>
      <c r="T609" s="18">
        <v>0</v>
      </c>
      <c r="U609" s="19">
        <v>0</v>
      </c>
      <c r="V609" s="18">
        <v>0</v>
      </c>
      <c r="W609" s="19">
        <v>0</v>
      </c>
      <c r="X609" s="19">
        <v>0</v>
      </c>
      <c r="Y609" s="19">
        <v>0</v>
      </c>
      <c r="Z609" s="19">
        <v>12.244897959183673</v>
      </c>
      <c r="AA609" s="19">
        <v>71.428571428571431</v>
      </c>
      <c r="AB609" s="18">
        <v>3</v>
      </c>
      <c r="AC609" s="19">
        <v>4</v>
      </c>
      <c r="AD609" s="19">
        <v>85.365853658536579</v>
      </c>
      <c r="AE609" s="19">
        <v>79.166666666666657</v>
      </c>
      <c r="AF609" s="19">
        <v>40</v>
      </c>
      <c r="AG609" s="19">
        <v>80</v>
      </c>
      <c r="AH609" s="19">
        <v>22.784810126582279</v>
      </c>
      <c r="AI609" s="19">
        <v>56.962025316455701</v>
      </c>
      <c r="AJ609" s="3">
        <v>925</v>
      </c>
      <c r="AK609" s="6">
        <v>0</v>
      </c>
      <c r="AL609" s="6">
        <v>97</v>
      </c>
      <c r="AM609" s="6">
        <v>0</v>
      </c>
      <c r="AN609" s="6">
        <v>0</v>
      </c>
      <c r="AO609" s="6">
        <v>0</v>
      </c>
      <c r="AP609" s="6">
        <v>0</v>
      </c>
      <c r="AQ609" s="6">
        <v>34</v>
      </c>
      <c r="AR609" s="6">
        <v>3</v>
      </c>
      <c r="AS609" s="6">
        <v>2.2222222222222223</v>
      </c>
      <c r="AT609" s="119">
        <v>0</v>
      </c>
      <c r="AU609" s="119">
        <v>0</v>
      </c>
      <c r="AV609" s="119">
        <v>0</v>
      </c>
      <c r="AW609" s="119">
        <v>0</v>
      </c>
      <c r="AX609" s="119">
        <v>0</v>
      </c>
      <c r="AY609" s="6">
        <v>52.586206896551722</v>
      </c>
      <c r="AZ609" s="6">
        <v>0</v>
      </c>
      <c r="BA609" s="6">
        <v>0</v>
      </c>
      <c r="BB609" s="6">
        <v>18</v>
      </c>
      <c r="BC609" s="6">
        <v>15</v>
      </c>
      <c r="BD609" s="6">
        <v>11.111111111111111</v>
      </c>
      <c r="BE609" s="6">
        <v>0</v>
      </c>
      <c r="BF609" s="6">
        <v>0</v>
      </c>
      <c r="BG609" s="6">
        <v>0</v>
      </c>
      <c r="BH609" s="6">
        <v>0</v>
      </c>
      <c r="BI609" s="6">
        <v>15</v>
      </c>
      <c r="BJ609" s="6">
        <v>35.714285714285715</v>
      </c>
      <c r="BK609" s="6">
        <v>90</v>
      </c>
    </row>
    <row r="610" spans="1:63" x14ac:dyDescent="0.35">
      <c r="A610" s="27">
        <v>604</v>
      </c>
      <c r="C610" s="17" t="s">
        <v>10</v>
      </c>
      <c r="D610" s="15">
        <v>241</v>
      </c>
      <c r="E610" s="18">
        <v>3</v>
      </c>
      <c r="F610" s="18">
        <v>10</v>
      </c>
      <c r="G610" s="18">
        <v>25</v>
      </c>
      <c r="H610" s="18">
        <v>140</v>
      </c>
      <c r="I610" s="18">
        <v>59</v>
      </c>
      <c r="J610" s="19">
        <v>45.228215767634858</v>
      </c>
      <c r="K610" s="19">
        <v>16</v>
      </c>
      <c r="L610" s="19">
        <v>13.913043478260869</v>
      </c>
      <c r="M610" s="18">
        <v>0</v>
      </c>
      <c r="N610" s="19">
        <v>0</v>
      </c>
      <c r="O610" s="19">
        <v>5</v>
      </c>
      <c r="P610" s="19">
        <v>0</v>
      </c>
      <c r="Q610" s="19">
        <v>29.670329670329672</v>
      </c>
      <c r="R610" s="18">
        <v>0</v>
      </c>
      <c r="S610" s="19">
        <v>0</v>
      </c>
      <c r="T610" s="18">
        <v>0</v>
      </c>
      <c r="U610" s="19">
        <v>0</v>
      </c>
      <c r="V610" s="18">
        <v>0</v>
      </c>
      <c r="W610" s="19">
        <v>0</v>
      </c>
      <c r="X610" s="19">
        <v>0</v>
      </c>
      <c r="Y610" s="19">
        <v>0</v>
      </c>
      <c r="Z610" s="19">
        <v>5.3191489361702127</v>
      </c>
      <c r="AA610" s="19">
        <v>90.425531914893625</v>
      </c>
      <c r="AB610" s="18">
        <v>15</v>
      </c>
      <c r="AC610" s="19">
        <v>13.157894736842104</v>
      </c>
      <c r="AD610" s="19">
        <v>69.512195121951208</v>
      </c>
      <c r="AE610" s="19">
        <v>45.454545454545453</v>
      </c>
      <c r="AF610" s="19">
        <v>55.555555555555557</v>
      </c>
      <c r="AG610" s="19">
        <v>58.51063829787234</v>
      </c>
      <c r="AH610" s="19">
        <v>13.48314606741573</v>
      </c>
      <c r="AI610" s="19">
        <v>52.80898876404494</v>
      </c>
      <c r="AJ610" s="3">
        <v>660</v>
      </c>
      <c r="AK610" s="6">
        <v>4</v>
      </c>
      <c r="AL610" s="6">
        <v>123</v>
      </c>
      <c r="AM610" s="6">
        <v>0</v>
      </c>
      <c r="AN610" s="6">
        <v>79</v>
      </c>
      <c r="AO610" s="6">
        <v>0</v>
      </c>
      <c r="AP610" s="6">
        <v>0</v>
      </c>
      <c r="AQ610" s="6">
        <v>23</v>
      </c>
      <c r="AR610" s="6">
        <v>52</v>
      </c>
      <c r="AS610" s="6">
        <v>21.57676348547718</v>
      </c>
      <c r="AT610" s="119">
        <v>0</v>
      </c>
      <c r="AU610" s="119">
        <v>0</v>
      </c>
      <c r="AV610" s="119">
        <v>0</v>
      </c>
      <c r="AW610" s="119">
        <v>0</v>
      </c>
      <c r="AX610" s="119">
        <v>0</v>
      </c>
      <c r="AY610" s="6">
        <v>71.497584541062793</v>
      </c>
      <c r="AZ610" s="6">
        <v>0</v>
      </c>
      <c r="BA610" s="6">
        <v>0</v>
      </c>
      <c r="BB610" s="6">
        <v>27</v>
      </c>
      <c r="BC610" s="6">
        <v>14</v>
      </c>
      <c r="BD610" s="6">
        <v>5.9322033898305087</v>
      </c>
      <c r="BE610" s="6">
        <v>0</v>
      </c>
      <c r="BF610" s="6">
        <v>0</v>
      </c>
      <c r="BG610" s="6">
        <v>0</v>
      </c>
      <c r="BH610" s="6">
        <v>0</v>
      </c>
      <c r="BI610" s="6">
        <v>13</v>
      </c>
      <c r="BJ610" s="6">
        <v>20.3125</v>
      </c>
      <c r="BK610" s="6">
        <v>140</v>
      </c>
    </row>
    <row r="611" spans="1:63" x14ac:dyDescent="0.35">
      <c r="A611" s="27">
        <v>605</v>
      </c>
      <c r="C611" s="17" t="s">
        <v>272</v>
      </c>
      <c r="D611" s="15">
        <v>309</v>
      </c>
      <c r="E611" s="18">
        <v>3</v>
      </c>
      <c r="F611" s="18">
        <v>8</v>
      </c>
      <c r="G611" s="18">
        <v>40</v>
      </c>
      <c r="H611" s="18">
        <v>247</v>
      </c>
      <c r="I611" s="18">
        <v>15</v>
      </c>
      <c r="J611" s="19">
        <v>61.488673139158578</v>
      </c>
      <c r="K611" s="19">
        <v>47</v>
      </c>
      <c r="L611" s="19">
        <v>27.325581395348834</v>
      </c>
      <c r="M611" s="18">
        <v>3</v>
      </c>
      <c r="N611" s="19">
        <v>13.636363636363635</v>
      </c>
      <c r="O611" s="19">
        <v>61</v>
      </c>
      <c r="P611" s="19">
        <v>100</v>
      </c>
      <c r="Q611" s="19">
        <v>3.6206896551724141</v>
      </c>
      <c r="R611" s="18">
        <v>9</v>
      </c>
      <c r="S611" s="19">
        <v>25</v>
      </c>
      <c r="T611" s="18">
        <v>0</v>
      </c>
      <c r="U611" s="19">
        <v>0</v>
      </c>
      <c r="V611" s="18">
        <v>6</v>
      </c>
      <c r="W611" s="19">
        <v>35.294117647058826</v>
      </c>
      <c r="X611" s="19">
        <v>6</v>
      </c>
      <c r="Y611" s="19">
        <v>23.076923076923077</v>
      </c>
      <c r="Z611" s="19">
        <v>38.461538461538467</v>
      </c>
      <c r="AA611" s="19">
        <v>13.076923076923078</v>
      </c>
      <c r="AB611" s="18">
        <v>37</v>
      </c>
      <c r="AC611" s="19">
        <v>24.342105263157894</v>
      </c>
      <c r="AD611" s="19">
        <v>51.612903225806448</v>
      </c>
      <c r="AE611" s="19">
        <v>35.877862595419849</v>
      </c>
      <c r="AF611" s="19">
        <v>33.333333333333329</v>
      </c>
      <c r="AG611" s="19">
        <v>43.564356435643568</v>
      </c>
      <c r="AH611" s="19">
        <v>45.762711864406782</v>
      </c>
      <c r="AI611" s="19">
        <v>11.016949152542372</v>
      </c>
      <c r="AJ611" s="3">
        <v>316.66666666666669</v>
      </c>
      <c r="AK611" s="6">
        <v>0</v>
      </c>
      <c r="AL611" s="6">
        <v>117</v>
      </c>
      <c r="AM611" s="6">
        <v>0</v>
      </c>
      <c r="AN611" s="6">
        <v>164</v>
      </c>
      <c r="AO611" s="6">
        <v>0</v>
      </c>
      <c r="AP611" s="6">
        <v>0</v>
      </c>
      <c r="AQ611" s="6">
        <v>18</v>
      </c>
      <c r="AR611" s="6">
        <v>33</v>
      </c>
      <c r="AS611" s="6">
        <v>10.679611650485436</v>
      </c>
      <c r="AT611" s="119">
        <v>0</v>
      </c>
      <c r="AU611" s="119">
        <v>0</v>
      </c>
      <c r="AV611" s="119">
        <v>0</v>
      </c>
      <c r="AW611" s="119">
        <v>0</v>
      </c>
      <c r="AX611" s="119">
        <v>0</v>
      </c>
      <c r="AY611" s="6">
        <v>92.25352112676056</v>
      </c>
      <c r="AZ611" s="6">
        <v>0</v>
      </c>
      <c r="BA611" s="6">
        <v>0</v>
      </c>
      <c r="BB611" s="6">
        <v>7</v>
      </c>
      <c r="BC611" s="6">
        <v>64</v>
      </c>
      <c r="BD611" s="6">
        <v>20.846905537459286</v>
      </c>
      <c r="BE611" s="6">
        <v>4</v>
      </c>
      <c r="BF611" s="6">
        <v>9.7560975609756095</v>
      </c>
      <c r="BG611" s="6">
        <v>53</v>
      </c>
      <c r="BH611" s="6">
        <v>18.794326241134751</v>
      </c>
      <c r="BI611" s="6">
        <v>12</v>
      </c>
      <c r="BJ611" s="6">
        <v>80</v>
      </c>
      <c r="BK611" s="6">
        <v>247</v>
      </c>
    </row>
    <row r="612" spans="1:63" x14ac:dyDescent="0.35">
      <c r="A612" s="27">
        <v>606</v>
      </c>
      <c r="C612" s="17" t="s">
        <v>1</v>
      </c>
      <c r="D612" s="15">
        <v>190</v>
      </c>
      <c r="E612" s="18">
        <v>0</v>
      </c>
      <c r="F612" s="18">
        <v>3</v>
      </c>
      <c r="G612" s="18">
        <v>24</v>
      </c>
      <c r="H612" s="18">
        <v>141</v>
      </c>
      <c r="I612" s="18">
        <v>18</v>
      </c>
      <c r="J612" s="19">
        <v>56.315789473684205</v>
      </c>
      <c r="K612" s="19">
        <v>16</v>
      </c>
      <c r="L612" s="19">
        <v>13.114754098360656</v>
      </c>
      <c r="M612" s="18">
        <v>0</v>
      </c>
      <c r="N612" s="19">
        <v>0</v>
      </c>
      <c r="O612" s="19">
        <v>4</v>
      </c>
      <c r="P612" s="19">
        <v>100</v>
      </c>
      <c r="Q612" s="19">
        <v>0</v>
      </c>
      <c r="R612" s="18">
        <v>0</v>
      </c>
      <c r="S612" s="19">
        <v>0</v>
      </c>
      <c r="T612" s="18">
        <v>0</v>
      </c>
      <c r="U612" s="19">
        <v>0</v>
      </c>
      <c r="V612" s="18">
        <v>0</v>
      </c>
      <c r="W612" s="19">
        <v>0</v>
      </c>
      <c r="X612" s="19">
        <v>0</v>
      </c>
      <c r="Y612" s="19">
        <v>0</v>
      </c>
      <c r="Z612" s="19">
        <v>27.522935779816514</v>
      </c>
      <c r="AA612" s="19">
        <v>59.633027522935777</v>
      </c>
      <c r="AB612" s="18">
        <v>9</v>
      </c>
      <c r="AC612" s="19">
        <v>6.3380281690140841</v>
      </c>
      <c r="AD612" s="19">
        <v>85.714285714285708</v>
      </c>
      <c r="AE612" s="19">
        <v>81.395348837209298</v>
      </c>
      <c r="AF612" s="19">
        <v>88.461538461538453</v>
      </c>
      <c r="AG612" s="19">
        <v>83.636363636363626</v>
      </c>
      <c r="AH612" s="19">
        <v>5.6000000000000005</v>
      </c>
      <c r="AI612" s="19">
        <v>67.2</v>
      </c>
      <c r="AJ612" s="3">
        <v>1234.375</v>
      </c>
      <c r="AK612" s="6">
        <v>5</v>
      </c>
      <c r="AL612" s="6">
        <v>48</v>
      </c>
      <c r="AM612" s="6">
        <v>58</v>
      </c>
      <c r="AN612" s="6">
        <v>6</v>
      </c>
      <c r="AO612" s="6">
        <v>0</v>
      </c>
      <c r="AP612" s="6">
        <v>0</v>
      </c>
      <c r="AQ612" s="6">
        <v>68</v>
      </c>
      <c r="AR612" s="6">
        <v>44</v>
      </c>
      <c r="AS612" s="6">
        <v>23.157894736842106</v>
      </c>
      <c r="AT612" s="119">
        <v>0</v>
      </c>
      <c r="AU612" s="119">
        <v>0</v>
      </c>
      <c r="AV612" s="119">
        <v>0</v>
      </c>
      <c r="AW612" s="119">
        <v>0</v>
      </c>
      <c r="AX612" s="119">
        <v>0</v>
      </c>
      <c r="AY612" s="6">
        <v>69.714285714285722</v>
      </c>
      <c r="AZ612" s="6">
        <v>0</v>
      </c>
      <c r="BA612" s="6">
        <v>0</v>
      </c>
      <c r="BB612" s="6">
        <v>5</v>
      </c>
      <c r="BC612" s="6">
        <v>3</v>
      </c>
      <c r="BD612" s="6">
        <v>1.6129032258064515</v>
      </c>
      <c r="BE612" s="6">
        <v>0</v>
      </c>
      <c r="BF612" s="6">
        <v>0</v>
      </c>
      <c r="BG612" s="6">
        <v>6</v>
      </c>
      <c r="BH612" s="6">
        <v>3.6809815950920246</v>
      </c>
      <c r="BI612" s="6">
        <v>0</v>
      </c>
      <c r="BJ612" s="6">
        <v>0</v>
      </c>
      <c r="BK612" s="6">
        <v>141</v>
      </c>
    </row>
    <row r="613" spans="1:63" x14ac:dyDescent="0.35">
      <c r="A613" s="27">
        <v>607</v>
      </c>
      <c r="C613" s="17" t="s">
        <v>7</v>
      </c>
      <c r="D613" s="15">
        <v>263</v>
      </c>
      <c r="E613" s="18">
        <v>0</v>
      </c>
      <c r="F613" s="18">
        <v>0</v>
      </c>
      <c r="G613" s="18">
        <v>9</v>
      </c>
      <c r="H613" s="18">
        <v>138</v>
      </c>
      <c r="I613" s="18">
        <v>117</v>
      </c>
      <c r="J613" s="19">
        <v>52.091254752851711</v>
      </c>
      <c r="K613" s="19">
        <v>4</v>
      </c>
      <c r="L613" s="19">
        <v>5.5555555555555554</v>
      </c>
      <c r="M613" s="18">
        <v>0</v>
      </c>
      <c r="N613" s="19">
        <v>0</v>
      </c>
      <c r="O613" s="19">
        <v>23</v>
      </c>
      <c r="P613" s="19">
        <v>82.608695652173907</v>
      </c>
      <c r="Q613" s="19">
        <v>2.2900763358778624</v>
      </c>
      <c r="R613" s="18">
        <v>0</v>
      </c>
      <c r="S613" s="19">
        <v>0</v>
      </c>
      <c r="T613" s="18">
        <v>0</v>
      </c>
      <c r="U613" s="19">
        <v>0</v>
      </c>
      <c r="V613" s="18">
        <v>0</v>
      </c>
      <c r="W613" s="19">
        <v>0</v>
      </c>
      <c r="X613" s="19">
        <v>0</v>
      </c>
      <c r="Y613" s="19">
        <v>0</v>
      </c>
      <c r="Z613" s="19">
        <v>28.125</v>
      </c>
      <c r="AA613" s="19">
        <v>57.8125</v>
      </c>
      <c r="AB613" s="18">
        <v>7</v>
      </c>
      <c r="AC613" s="19">
        <v>6.0869565217391308</v>
      </c>
      <c r="AD613" s="19">
        <v>80.555555555555557</v>
      </c>
      <c r="AE613" s="19">
        <v>61.29032258064516</v>
      </c>
      <c r="AF613" s="19">
        <v>80</v>
      </c>
      <c r="AG613" s="19">
        <v>70.642201834862391</v>
      </c>
      <c r="AH613" s="19">
        <v>19.417475728155338</v>
      </c>
      <c r="AI613" s="19">
        <v>48.543689320388353</v>
      </c>
      <c r="AJ613" s="3">
        <v>704</v>
      </c>
      <c r="AK613" s="6">
        <v>0</v>
      </c>
      <c r="AL613" s="6">
        <v>202</v>
      </c>
      <c r="AM613" s="6">
        <v>0</v>
      </c>
      <c r="AN613" s="6">
        <v>0</v>
      </c>
      <c r="AO613" s="6">
        <v>0</v>
      </c>
      <c r="AP613" s="6">
        <v>0</v>
      </c>
      <c r="AQ613" s="6">
        <v>50</v>
      </c>
      <c r="AR613" s="6">
        <v>30</v>
      </c>
      <c r="AS613" s="6">
        <v>11.406844106463879</v>
      </c>
      <c r="AT613" s="119">
        <v>0</v>
      </c>
      <c r="AU613" s="119">
        <v>0</v>
      </c>
      <c r="AV613" s="119">
        <v>0</v>
      </c>
      <c r="AW613" s="119">
        <v>0</v>
      </c>
      <c r="AX613" s="119">
        <v>0</v>
      </c>
      <c r="AY613" s="6">
        <v>49.590163934426229</v>
      </c>
      <c r="AZ613" s="6">
        <v>0</v>
      </c>
      <c r="BA613" s="6">
        <v>0</v>
      </c>
      <c r="BB613" s="6">
        <v>37</v>
      </c>
      <c r="BC613" s="6">
        <v>28</v>
      </c>
      <c r="BD613" s="6">
        <v>10.810810810810811</v>
      </c>
      <c r="BE613" s="6">
        <v>0</v>
      </c>
      <c r="BF613" s="6">
        <v>0</v>
      </c>
      <c r="BG613" s="6">
        <v>4</v>
      </c>
      <c r="BH613" s="6">
        <v>2.8169014084507045</v>
      </c>
      <c r="BI613" s="6">
        <v>23</v>
      </c>
      <c r="BJ613" s="6">
        <v>20.175438596491226</v>
      </c>
      <c r="BK613" s="6">
        <v>138</v>
      </c>
    </row>
    <row r="614" spans="1:63" x14ac:dyDescent="0.35">
      <c r="A614" s="27">
        <v>608</v>
      </c>
      <c r="C614" s="17" t="s">
        <v>273</v>
      </c>
      <c r="D614" s="15">
        <v>1998</v>
      </c>
      <c r="E614" s="18">
        <v>21</v>
      </c>
      <c r="F614" s="18">
        <v>60</v>
      </c>
      <c r="G614" s="18">
        <v>506</v>
      </c>
      <c r="H614" s="18">
        <v>1317</v>
      </c>
      <c r="I614" s="18">
        <v>117</v>
      </c>
      <c r="J614" s="19">
        <v>54.054054054054056</v>
      </c>
      <c r="K614" s="19">
        <v>45</v>
      </c>
      <c r="L614" s="19">
        <v>3.4456355283307807</v>
      </c>
      <c r="M614" s="18">
        <v>0</v>
      </c>
      <c r="N614" s="19">
        <v>0</v>
      </c>
      <c r="O614" s="19">
        <v>46</v>
      </c>
      <c r="P614" s="19">
        <v>78.260869565217391</v>
      </c>
      <c r="Q614" s="19">
        <v>2.6627218934911245</v>
      </c>
      <c r="R614" s="18">
        <v>5</v>
      </c>
      <c r="S614" s="19">
        <v>1.1848341232227488</v>
      </c>
      <c r="T614" s="18">
        <v>9</v>
      </c>
      <c r="U614" s="19">
        <v>4.5685279187817258</v>
      </c>
      <c r="V614" s="18">
        <v>13</v>
      </c>
      <c r="W614" s="19">
        <v>5.9633027522935782</v>
      </c>
      <c r="X614" s="19">
        <v>22</v>
      </c>
      <c r="Y614" s="19">
        <v>5.2884615384615383</v>
      </c>
      <c r="Z614" s="19">
        <v>15.154440154440154</v>
      </c>
      <c r="AA614" s="19">
        <v>75</v>
      </c>
      <c r="AB614" s="18">
        <v>139</v>
      </c>
      <c r="AC614" s="19">
        <v>10.498489425981873</v>
      </c>
      <c r="AD614" s="19">
        <v>76.26262626262627</v>
      </c>
      <c r="AE614" s="19">
        <v>73.669467787114854</v>
      </c>
      <c r="AF614" s="19">
        <v>61.53846153846154</v>
      </c>
      <c r="AG614" s="19">
        <v>78.009478672985779</v>
      </c>
      <c r="AH614" s="19">
        <v>13.298791018998275</v>
      </c>
      <c r="AI614" s="19">
        <v>54.576856649395509</v>
      </c>
      <c r="AJ614" s="3">
        <v>794.813829787234</v>
      </c>
      <c r="AK614" s="6">
        <v>100</v>
      </c>
      <c r="AL614" s="6">
        <v>467</v>
      </c>
      <c r="AM614" s="6">
        <v>4</v>
      </c>
      <c r="AN614" s="6">
        <v>0</v>
      </c>
      <c r="AO614" s="6">
        <v>0</v>
      </c>
      <c r="AP614" s="6">
        <v>0</v>
      </c>
      <c r="AQ614" s="6">
        <v>1381</v>
      </c>
      <c r="AR614" s="6">
        <v>570</v>
      </c>
      <c r="AS614" s="6">
        <v>28.528528528528529</v>
      </c>
      <c r="AT614" s="119">
        <v>0</v>
      </c>
      <c r="AU614" s="119">
        <v>0</v>
      </c>
      <c r="AV614" s="119">
        <v>0</v>
      </c>
      <c r="AW614" s="119">
        <v>0</v>
      </c>
      <c r="AX614" s="119">
        <v>0</v>
      </c>
      <c r="AY614" s="6">
        <v>54.186925985953536</v>
      </c>
      <c r="AZ614" s="6">
        <v>0</v>
      </c>
      <c r="BA614" s="6">
        <v>0</v>
      </c>
      <c r="BB614" s="6">
        <v>28</v>
      </c>
      <c r="BC614" s="6">
        <v>126</v>
      </c>
      <c r="BD614" s="6">
        <v>6.312625250501001</v>
      </c>
      <c r="BE614" s="6">
        <v>8</v>
      </c>
      <c r="BF614" s="6">
        <v>1.6</v>
      </c>
      <c r="BG614" s="6">
        <v>89</v>
      </c>
      <c r="BH614" s="6">
        <v>4.917127071823205</v>
      </c>
      <c r="BI614" s="6">
        <v>26</v>
      </c>
      <c r="BJ614" s="6">
        <v>22.807017543859647</v>
      </c>
      <c r="BK614" s="6">
        <v>1317</v>
      </c>
    </row>
    <row r="615" spans="1:63" x14ac:dyDescent="0.35">
      <c r="A615" s="27">
        <v>609</v>
      </c>
      <c r="C615" s="17" t="s">
        <v>23</v>
      </c>
      <c r="D615" s="15">
        <v>10036</v>
      </c>
      <c r="E615" s="18">
        <v>341</v>
      </c>
      <c r="F615" s="18">
        <v>602</v>
      </c>
      <c r="G615" s="18">
        <v>1524</v>
      </c>
      <c r="H615" s="18">
        <v>7784</v>
      </c>
      <c r="I615" s="18">
        <v>130</v>
      </c>
      <c r="J615" s="19">
        <v>43.822239936229572</v>
      </c>
      <c r="K615" s="19">
        <v>276</v>
      </c>
      <c r="L615" s="19">
        <v>3.2333645735707592</v>
      </c>
      <c r="M615" s="18">
        <v>8</v>
      </c>
      <c r="N615" s="19">
        <v>1.0899182561307901</v>
      </c>
      <c r="O615" s="19">
        <v>75</v>
      </c>
      <c r="P615" s="19">
        <v>80</v>
      </c>
      <c r="Q615" s="19">
        <v>4.6391752577319592</v>
      </c>
      <c r="R615" s="18">
        <v>9</v>
      </c>
      <c r="S615" s="19">
        <v>0.63739376770538236</v>
      </c>
      <c r="T615" s="18">
        <v>38</v>
      </c>
      <c r="U615" s="19">
        <v>5.4131054131054128</v>
      </c>
      <c r="V615" s="18">
        <v>49</v>
      </c>
      <c r="W615" s="19">
        <v>6.8820224719101128</v>
      </c>
      <c r="X615" s="18">
        <v>87</v>
      </c>
      <c r="Y615" s="19">
        <v>6.148409893992933</v>
      </c>
      <c r="Z615" s="19">
        <v>5.4647809968419603</v>
      </c>
      <c r="AA615" s="19">
        <v>91.253604283948917</v>
      </c>
      <c r="AB615" s="18">
        <v>570</v>
      </c>
      <c r="AC615" s="19">
        <v>6.9444444444444446</v>
      </c>
      <c r="AD615" s="19">
        <v>91.474085707875247</v>
      </c>
      <c r="AE615" s="19">
        <v>75.084278271529271</v>
      </c>
      <c r="AF615" s="19">
        <v>82.757158006362673</v>
      </c>
      <c r="AG615" s="19">
        <v>87.818986049676766</v>
      </c>
      <c r="AH615" s="19">
        <v>12.365735767991406</v>
      </c>
      <c r="AI615" s="19">
        <v>66.742749731471534</v>
      </c>
      <c r="AJ615" s="3">
        <v>983.84615384615381</v>
      </c>
      <c r="AK615" s="6">
        <v>42</v>
      </c>
      <c r="AL615" s="6">
        <v>777</v>
      </c>
      <c r="AM615" s="6">
        <v>7313</v>
      </c>
      <c r="AN615" s="6">
        <v>355</v>
      </c>
      <c r="AO615" s="6">
        <v>3</v>
      </c>
      <c r="AP615" s="6">
        <v>515</v>
      </c>
      <c r="AQ615" s="6">
        <v>739</v>
      </c>
      <c r="AR615" s="6">
        <v>6501</v>
      </c>
      <c r="AS615" s="6">
        <v>64.776803507373458</v>
      </c>
      <c r="AT615" s="119">
        <v>0</v>
      </c>
      <c r="AU615" s="119">
        <v>0</v>
      </c>
      <c r="AV615" s="119">
        <v>0</v>
      </c>
      <c r="AW615" s="119">
        <v>0</v>
      </c>
      <c r="AX615" s="119">
        <v>0</v>
      </c>
      <c r="AY615" s="6">
        <v>90.140995513779103</v>
      </c>
      <c r="AZ615" s="6">
        <v>16</v>
      </c>
      <c r="BA615" s="6">
        <v>0.21807278179092274</v>
      </c>
      <c r="BB615" s="6">
        <v>25</v>
      </c>
      <c r="BC615" s="6">
        <v>163</v>
      </c>
      <c r="BD615" s="6">
        <v>1.6326121794871795</v>
      </c>
      <c r="BE615" s="6">
        <v>4</v>
      </c>
      <c r="BF615" s="6">
        <v>0.26385224274406333</v>
      </c>
      <c r="BG615" s="6">
        <v>64</v>
      </c>
      <c r="BH615" s="6">
        <v>0.68972949671300787</v>
      </c>
      <c r="BI615" s="6">
        <v>18</v>
      </c>
      <c r="BJ615" s="6">
        <v>14.0625</v>
      </c>
      <c r="BK615" s="6">
        <v>7784</v>
      </c>
    </row>
    <row r="616" spans="1:63" x14ac:dyDescent="0.35">
      <c r="A616" s="27">
        <v>610</v>
      </c>
      <c r="C616" s="17" t="s">
        <v>19</v>
      </c>
      <c r="D616" s="15">
        <v>3284</v>
      </c>
      <c r="E616" s="18">
        <v>17</v>
      </c>
      <c r="F616" s="18">
        <v>38</v>
      </c>
      <c r="G616" s="18">
        <v>1537</v>
      </c>
      <c r="H616" s="18">
        <v>1627</v>
      </c>
      <c r="I616" s="18">
        <v>80</v>
      </c>
      <c r="J616" s="19">
        <v>55.389768574908651</v>
      </c>
      <c r="K616" s="19">
        <v>49</v>
      </c>
      <c r="L616" s="19">
        <v>2.2466758367721229</v>
      </c>
      <c r="M616" s="18">
        <v>0</v>
      </c>
      <c r="N616" s="19">
        <v>0</v>
      </c>
      <c r="O616" s="19">
        <v>46</v>
      </c>
      <c r="P616" s="19">
        <v>91.304347826086953</v>
      </c>
      <c r="Q616" s="19">
        <v>0</v>
      </c>
      <c r="R616" s="18">
        <v>58</v>
      </c>
      <c r="S616" s="19">
        <v>4.1968162083936322</v>
      </c>
      <c r="T616" s="18">
        <v>59</v>
      </c>
      <c r="U616" s="19">
        <v>9.7039473684210531</v>
      </c>
      <c r="V616" s="18">
        <v>50</v>
      </c>
      <c r="W616" s="19">
        <v>6.5019505851755532</v>
      </c>
      <c r="X616" s="19">
        <v>109</v>
      </c>
      <c r="Y616" s="19">
        <v>7.8928312816799417</v>
      </c>
      <c r="Z616" s="19">
        <v>14.031485284052019</v>
      </c>
      <c r="AA616" s="19">
        <v>80.492813141683783</v>
      </c>
      <c r="AB616" s="18">
        <v>262</v>
      </c>
      <c r="AC616" s="19">
        <v>10.728910728910728</v>
      </c>
      <c r="AD616" s="19">
        <v>81.557377049180317</v>
      </c>
      <c r="AE616" s="19">
        <v>75.995449374288953</v>
      </c>
      <c r="AF616" s="19">
        <v>67.058823529411754</v>
      </c>
      <c r="AG616" s="19">
        <v>82.808510638297875</v>
      </c>
      <c r="AH616" s="19">
        <v>22.594142259414227</v>
      </c>
      <c r="AI616" s="19">
        <v>41.562064156206411</v>
      </c>
      <c r="AJ616" s="3">
        <v>587.61467889908261</v>
      </c>
      <c r="AK616" s="6">
        <v>466</v>
      </c>
      <c r="AL616" s="6">
        <v>1974</v>
      </c>
      <c r="AM616" s="6">
        <v>77</v>
      </c>
      <c r="AN616" s="6">
        <v>306</v>
      </c>
      <c r="AO616" s="6">
        <v>0</v>
      </c>
      <c r="AP616" s="6">
        <v>8</v>
      </c>
      <c r="AQ616" s="6">
        <v>365</v>
      </c>
      <c r="AR616" s="6">
        <v>1582</v>
      </c>
      <c r="AS616" s="6">
        <v>48.17295980511571</v>
      </c>
      <c r="AT616" s="119">
        <v>0</v>
      </c>
      <c r="AU616" s="119">
        <v>0</v>
      </c>
      <c r="AV616" s="119">
        <v>0</v>
      </c>
      <c r="AW616" s="119">
        <v>0</v>
      </c>
      <c r="AX616" s="119">
        <v>0</v>
      </c>
      <c r="AY616" s="6">
        <v>64.766839378238345</v>
      </c>
      <c r="AZ616" s="6">
        <v>8</v>
      </c>
      <c r="BA616" s="6">
        <v>0.54163845633039942</v>
      </c>
      <c r="BB616" s="6">
        <v>10</v>
      </c>
      <c r="BC616" s="6">
        <v>82</v>
      </c>
      <c r="BD616" s="6">
        <v>2.5061124694376531</v>
      </c>
      <c r="BE616" s="6">
        <v>3</v>
      </c>
      <c r="BF616" s="6">
        <v>0.19569471624266144</v>
      </c>
      <c r="BG616" s="6">
        <v>49</v>
      </c>
      <c r="BH616" s="6">
        <v>1.5535827520608751</v>
      </c>
      <c r="BI616" s="6">
        <v>31</v>
      </c>
      <c r="BJ616" s="6">
        <v>38.75</v>
      </c>
      <c r="BK616" s="6">
        <v>1627</v>
      </c>
    </row>
    <row r="617" spans="1:63" x14ac:dyDescent="0.35">
      <c r="A617" s="27">
        <v>611</v>
      </c>
      <c r="C617" s="17" t="s">
        <v>12</v>
      </c>
      <c r="D617" s="15">
        <v>912</v>
      </c>
      <c r="E617" s="18">
        <v>8</v>
      </c>
      <c r="F617" s="18">
        <v>20</v>
      </c>
      <c r="G617" s="18">
        <v>58</v>
      </c>
      <c r="H617" s="18">
        <v>812</v>
      </c>
      <c r="I617" s="18">
        <v>26</v>
      </c>
      <c r="J617" s="19">
        <v>46.381578947368425</v>
      </c>
      <c r="K617" s="19">
        <v>67</v>
      </c>
      <c r="L617" s="19">
        <v>9.0418353576248318</v>
      </c>
      <c r="M617" s="18">
        <v>0</v>
      </c>
      <c r="N617" s="19">
        <v>0</v>
      </c>
      <c r="O617" s="19">
        <v>30</v>
      </c>
      <c r="P617" s="19">
        <v>83.333333333333343</v>
      </c>
      <c r="Q617" s="19">
        <v>0</v>
      </c>
      <c r="R617" s="18">
        <v>0</v>
      </c>
      <c r="S617" s="19">
        <v>0</v>
      </c>
      <c r="T617" s="18">
        <v>0</v>
      </c>
      <c r="U617" s="19">
        <v>0</v>
      </c>
      <c r="V617" s="18">
        <v>0</v>
      </c>
      <c r="W617" s="19">
        <v>0</v>
      </c>
      <c r="X617" s="18">
        <v>0</v>
      </c>
      <c r="Y617" s="19">
        <v>0</v>
      </c>
      <c r="Z617" s="19">
        <v>6.2322946175637393</v>
      </c>
      <c r="AA617" s="19">
        <v>87.110481586402273</v>
      </c>
      <c r="AB617" s="18">
        <v>73</v>
      </c>
      <c r="AC617" s="19">
        <v>10.846953937592868</v>
      </c>
      <c r="AD617" s="19">
        <v>76.223776223776213</v>
      </c>
      <c r="AE617" s="19">
        <v>66.129032258064512</v>
      </c>
      <c r="AF617" s="19">
        <v>60.285714285714285</v>
      </c>
      <c r="AG617" s="19">
        <v>80.224719101123597</v>
      </c>
      <c r="AH617" s="19">
        <v>13.559322033898304</v>
      </c>
      <c r="AI617" s="19">
        <v>69.830508474576263</v>
      </c>
      <c r="AJ617" s="3">
        <v>906.06060606060601</v>
      </c>
      <c r="AK617" s="6">
        <v>0</v>
      </c>
      <c r="AL617" s="6">
        <v>43</v>
      </c>
      <c r="AM617" s="6">
        <v>0</v>
      </c>
      <c r="AN617" s="6">
        <v>336</v>
      </c>
      <c r="AO617" s="6">
        <v>0</v>
      </c>
      <c r="AP617" s="6">
        <v>27</v>
      </c>
      <c r="AQ617" s="6">
        <v>426</v>
      </c>
      <c r="AR617" s="6">
        <v>398</v>
      </c>
      <c r="AS617" s="6">
        <v>43.640350877192986</v>
      </c>
      <c r="AT617" s="119">
        <v>0</v>
      </c>
      <c r="AU617" s="119">
        <v>0</v>
      </c>
      <c r="AV617" s="119">
        <v>0</v>
      </c>
      <c r="AW617" s="119">
        <v>0</v>
      </c>
      <c r="AX617" s="119">
        <v>0</v>
      </c>
      <c r="AY617" s="6">
        <v>84.272300469483568</v>
      </c>
      <c r="AZ617" s="6">
        <v>6</v>
      </c>
      <c r="BA617" s="6">
        <v>0.84507042253521114</v>
      </c>
      <c r="BB617" s="6">
        <v>4</v>
      </c>
      <c r="BC617" s="6">
        <v>52</v>
      </c>
      <c r="BD617" s="6">
        <v>5.7142857142857144</v>
      </c>
      <c r="BE617" s="6">
        <v>0</v>
      </c>
      <c r="BF617" s="6">
        <v>0</v>
      </c>
      <c r="BG617" s="6">
        <v>37</v>
      </c>
      <c r="BH617" s="6">
        <v>4.2973286875725902</v>
      </c>
      <c r="BI617" s="6">
        <v>3</v>
      </c>
      <c r="BJ617" s="6">
        <v>11.538461538461538</v>
      </c>
      <c r="BK617" s="6">
        <v>812</v>
      </c>
    </row>
    <row r="618" spans="1:63" x14ac:dyDescent="0.35">
      <c r="A618" s="27">
        <v>612</v>
      </c>
      <c r="C618" s="17" t="s">
        <v>13</v>
      </c>
      <c r="D618" s="15">
        <v>121</v>
      </c>
      <c r="E618" s="18">
        <v>0</v>
      </c>
      <c r="F618" s="18">
        <v>0</v>
      </c>
      <c r="G618" s="18">
        <v>7</v>
      </c>
      <c r="H618" s="18">
        <v>102</v>
      </c>
      <c r="I618" s="18">
        <v>8</v>
      </c>
      <c r="J618" s="19">
        <v>41.32231404958678</v>
      </c>
      <c r="K618" s="19">
        <v>8</v>
      </c>
      <c r="L618" s="19">
        <v>9.5238095238095237</v>
      </c>
      <c r="M618" s="18">
        <v>0</v>
      </c>
      <c r="N618" s="19">
        <v>0</v>
      </c>
      <c r="O618" s="19">
        <v>9</v>
      </c>
      <c r="P618" s="19">
        <v>100</v>
      </c>
      <c r="Q618" s="19">
        <v>2.218430034129693</v>
      </c>
      <c r="R618" s="18">
        <v>0</v>
      </c>
      <c r="S618" s="19">
        <v>0</v>
      </c>
      <c r="T618" s="18">
        <v>0</v>
      </c>
      <c r="U618" s="19">
        <v>0</v>
      </c>
      <c r="V618" s="18">
        <v>0</v>
      </c>
      <c r="W618" s="19">
        <v>0</v>
      </c>
      <c r="X618" s="18">
        <v>0</v>
      </c>
      <c r="Y618" s="19">
        <v>0</v>
      </c>
      <c r="Z618" s="19">
        <v>19.480519480519483</v>
      </c>
      <c r="AA618" s="19">
        <v>58.441558441558442</v>
      </c>
      <c r="AB618" s="18">
        <v>13</v>
      </c>
      <c r="AC618" s="19">
        <v>15.294117647058824</v>
      </c>
      <c r="AD618" s="19">
        <v>68.181818181818173</v>
      </c>
      <c r="AE618" s="19">
        <v>65</v>
      </c>
      <c r="AF618" s="19">
        <v>65</v>
      </c>
      <c r="AG618" s="19">
        <v>73.333333333333329</v>
      </c>
      <c r="AH618" s="19">
        <v>13.23529411764706</v>
      </c>
      <c r="AI618" s="19">
        <v>69.117647058823522</v>
      </c>
      <c r="AJ618" s="3">
        <v>668.75</v>
      </c>
      <c r="AK618" s="6">
        <v>0</v>
      </c>
      <c r="AL618" s="6">
        <v>44</v>
      </c>
      <c r="AM618" s="6">
        <v>0</v>
      </c>
      <c r="AN618" s="6">
        <v>44</v>
      </c>
      <c r="AO618" s="6">
        <v>0</v>
      </c>
      <c r="AP618" s="6">
        <v>0</v>
      </c>
      <c r="AQ618" s="6">
        <v>30</v>
      </c>
      <c r="AR618" s="6">
        <v>26</v>
      </c>
      <c r="AS618" s="6">
        <v>21.487603305785125</v>
      </c>
      <c r="AT618" s="119">
        <v>0</v>
      </c>
      <c r="AU618" s="119">
        <v>0</v>
      </c>
      <c r="AV618" s="119">
        <v>0</v>
      </c>
      <c r="AW618" s="119">
        <v>0</v>
      </c>
      <c r="AX618" s="119">
        <v>0</v>
      </c>
      <c r="AY618" s="6">
        <v>95</v>
      </c>
      <c r="AZ618" s="6">
        <v>0</v>
      </c>
      <c r="BA618" s="6">
        <v>0</v>
      </c>
      <c r="BB618" s="6">
        <v>6</v>
      </c>
      <c r="BC618" s="6">
        <v>12</v>
      </c>
      <c r="BD618" s="6">
        <v>10.434782608695652</v>
      </c>
      <c r="BE618" s="6">
        <v>0</v>
      </c>
      <c r="BF618" s="6">
        <v>0</v>
      </c>
      <c r="BG618" s="6">
        <v>8</v>
      </c>
      <c r="BH618" s="6">
        <v>7.3394495412844041</v>
      </c>
      <c r="BI618" s="6">
        <v>0</v>
      </c>
      <c r="BJ618" s="6">
        <v>0</v>
      </c>
      <c r="BK618" s="6">
        <v>102</v>
      </c>
    </row>
    <row r="619" spans="1:63" x14ac:dyDescent="0.35">
      <c r="A619" s="27">
        <v>613</v>
      </c>
      <c r="C619" s="17" t="s">
        <v>4</v>
      </c>
      <c r="D619" s="15">
        <v>1135</v>
      </c>
      <c r="E619" s="18">
        <v>0</v>
      </c>
      <c r="F619" s="18">
        <v>10</v>
      </c>
      <c r="G619" s="18">
        <v>67</v>
      </c>
      <c r="H619" s="18">
        <v>712</v>
      </c>
      <c r="I619" s="18">
        <v>347</v>
      </c>
      <c r="J619" s="19">
        <v>40.881057268722465</v>
      </c>
      <c r="K619" s="19">
        <v>11</v>
      </c>
      <c r="L619" s="19">
        <v>1.8121911037891267</v>
      </c>
      <c r="M619" s="18">
        <v>0</v>
      </c>
      <c r="N619" s="19">
        <v>0</v>
      </c>
      <c r="O619" s="19">
        <v>24</v>
      </c>
      <c r="P619" s="19">
        <v>79.166666666666657</v>
      </c>
      <c r="Q619" s="19">
        <v>1.7999999999999998</v>
      </c>
      <c r="R619" s="18">
        <v>3</v>
      </c>
      <c r="S619" s="19">
        <v>5.6603773584905666</v>
      </c>
      <c r="T619" s="18">
        <v>0</v>
      </c>
      <c r="U619" s="19">
        <v>0</v>
      </c>
      <c r="V619" s="18">
        <v>0</v>
      </c>
      <c r="W619" s="19">
        <v>0</v>
      </c>
      <c r="X619" s="18">
        <v>0</v>
      </c>
      <c r="Y619" s="19">
        <v>0</v>
      </c>
      <c r="Z619" s="19">
        <v>38.983050847457626</v>
      </c>
      <c r="AA619" s="19">
        <v>46.13935969868173</v>
      </c>
      <c r="AB619" s="18">
        <v>25</v>
      </c>
      <c r="AC619" s="19">
        <v>3.8402457757296471</v>
      </c>
      <c r="AD619" s="19">
        <v>85.144124168514409</v>
      </c>
      <c r="AE619" s="19">
        <v>82.377049180327873</v>
      </c>
      <c r="AF619" s="19">
        <v>82.186234817813769</v>
      </c>
      <c r="AG619" s="19">
        <v>84.174311926605512</v>
      </c>
      <c r="AH619" s="19">
        <v>30.967741935483872</v>
      </c>
      <c r="AI619" s="19">
        <v>38.225806451612904</v>
      </c>
      <c r="AJ619" s="3">
        <v>687</v>
      </c>
      <c r="AK619" s="6">
        <v>12</v>
      </c>
      <c r="AL619" s="6">
        <v>702</v>
      </c>
      <c r="AM619" s="6">
        <v>0</v>
      </c>
      <c r="AN619" s="6">
        <v>12</v>
      </c>
      <c r="AO619" s="6">
        <v>0</v>
      </c>
      <c r="AP619" s="6">
        <v>3</v>
      </c>
      <c r="AQ619" s="6">
        <v>387</v>
      </c>
      <c r="AR619" s="6">
        <v>301</v>
      </c>
      <c r="AS619" s="6">
        <v>26.519823788546255</v>
      </c>
      <c r="AT619" s="119">
        <v>0</v>
      </c>
      <c r="AU619" s="119">
        <v>0</v>
      </c>
      <c r="AV619" s="119">
        <v>0</v>
      </c>
      <c r="AW619" s="119">
        <v>0</v>
      </c>
      <c r="AX619" s="119">
        <v>0</v>
      </c>
      <c r="AY619" s="6">
        <v>60.261569416498993</v>
      </c>
      <c r="AZ619" s="6">
        <v>0</v>
      </c>
      <c r="BA619" s="6">
        <v>0</v>
      </c>
      <c r="BB619" s="6">
        <v>76</v>
      </c>
      <c r="BC619" s="6">
        <v>83</v>
      </c>
      <c r="BD619" s="6">
        <v>7.3777777777777773</v>
      </c>
      <c r="BE619" s="6">
        <v>5</v>
      </c>
      <c r="BF619" s="6">
        <v>7.4626865671641784</v>
      </c>
      <c r="BG619" s="6">
        <v>17</v>
      </c>
      <c r="BH619" s="6">
        <v>2.2077922077922079</v>
      </c>
      <c r="BI619" s="6">
        <v>72</v>
      </c>
      <c r="BJ619" s="6">
        <v>20.630372492836678</v>
      </c>
      <c r="BK619" s="6">
        <v>712</v>
      </c>
    </row>
    <row r="620" spans="1:63" x14ac:dyDescent="0.35">
      <c r="A620" s="27">
        <v>614</v>
      </c>
      <c r="C620" s="17" t="s">
        <v>274</v>
      </c>
      <c r="D620" s="15">
        <v>2424</v>
      </c>
      <c r="E620" s="18">
        <v>21</v>
      </c>
      <c r="F620" s="18">
        <v>39</v>
      </c>
      <c r="G620" s="18">
        <v>296</v>
      </c>
      <c r="H620" s="18">
        <v>2078</v>
      </c>
      <c r="I620" s="18">
        <v>12</v>
      </c>
      <c r="J620" s="19">
        <v>55.528052805280524</v>
      </c>
      <c r="K620" s="19">
        <v>92</v>
      </c>
      <c r="L620" s="19">
        <v>4.4487427466150873</v>
      </c>
      <c r="M620" s="18">
        <v>0</v>
      </c>
      <c r="N620" s="19">
        <v>0</v>
      </c>
      <c r="O620" s="19">
        <v>31</v>
      </c>
      <c r="P620" s="19">
        <v>100</v>
      </c>
      <c r="Q620" s="19">
        <v>4.2553191489361701</v>
      </c>
      <c r="R620" s="18">
        <v>10</v>
      </c>
      <c r="S620" s="19">
        <v>3.9682539682539679</v>
      </c>
      <c r="T620" s="18">
        <v>10</v>
      </c>
      <c r="U620" s="19">
        <v>11.363636363636363</v>
      </c>
      <c r="V620" s="18">
        <v>4</v>
      </c>
      <c r="W620" s="19">
        <v>2.547770700636943</v>
      </c>
      <c r="X620" s="19">
        <v>14</v>
      </c>
      <c r="Y620" s="19">
        <v>5.833333333333333</v>
      </c>
      <c r="Z620" s="19">
        <v>31.850244167118831</v>
      </c>
      <c r="AA620" s="19">
        <v>47.259902333152468</v>
      </c>
      <c r="AB620" s="18">
        <v>157</v>
      </c>
      <c r="AC620" s="19">
        <v>8.2937136819862651</v>
      </c>
      <c r="AD620" s="19">
        <v>77.967914438502675</v>
      </c>
      <c r="AE620" s="19">
        <v>72.703180212014132</v>
      </c>
      <c r="AF620" s="19">
        <v>73.458904109589042</v>
      </c>
      <c r="AG620" s="19">
        <v>75.828729281767963</v>
      </c>
      <c r="AH620" s="19">
        <v>38.556338028169016</v>
      </c>
      <c r="AI620" s="19">
        <v>29.401408450704224</v>
      </c>
      <c r="AJ620" s="3">
        <v>592.7018633540373</v>
      </c>
      <c r="AK620" s="6">
        <v>98</v>
      </c>
      <c r="AL620" s="6">
        <v>792</v>
      </c>
      <c r="AM620" s="6">
        <v>0</v>
      </c>
      <c r="AN620" s="6">
        <v>6</v>
      </c>
      <c r="AO620" s="6">
        <v>0</v>
      </c>
      <c r="AP620" s="6">
        <v>0</v>
      </c>
      <c r="AQ620" s="6">
        <v>1492</v>
      </c>
      <c r="AR620" s="6">
        <v>728</v>
      </c>
      <c r="AS620" s="6">
        <v>30.033003300330037</v>
      </c>
      <c r="AT620" s="119">
        <v>0</v>
      </c>
      <c r="AU620" s="119">
        <v>0</v>
      </c>
      <c r="AV620" s="119">
        <v>0</v>
      </c>
      <c r="AW620" s="119">
        <v>0</v>
      </c>
      <c r="AX620" s="119">
        <v>0</v>
      </c>
      <c r="AY620" s="6">
        <v>84.552845528455293</v>
      </c>
      <c r="AZ620" s="6">
        <v>15</v>
      </c>
      <c r="BA620" s="6">
        <v>0.79702444208289058</v>
      </c>
      <c r="BB620" s="6">
        <v>0</v>
      </c>
      <c r="BC620" s="6">
        <v>444</v>
      </c>
      <c r="BD620" s="6">
        <v>18.324391250515891</v>
      </c>
      <c r="BE620" s="6">
        <v>17</v>
      </c>
      <c r="BF620" s="6">
        <v>5.802047781569966</v>
      </c>
      <c r="BG620" s="6">
        <v>423</v>
      </c>
      <c r="BH620" s="6">
        <v>17.88583509513742</v>
      </c>
      <c r="BI620" s="6">
        <v>7</v>
      </c>
      <c r="BJ620" s="6">
        <v>58.333333333333336</v>
      </c>
      <c r="BK620" s="6">
        <v>2078</v>
      </c>
    </row>
    <row r="621" spans="1:63" x14ac:dyDescent="0.35">
      <c r="A621" s="27">
        <v>615</v>
      </c>
      <c r="C621" s="17" t="s">
        <v>15</v>
      </c>
      <c r="D621" s="15">
        <v>128</v>
      </c>
      <c r="E621" s="18">
        <v>0</v>
      </c>
      <c r="F621" s="18">
        <v>0</v>
      </c>
      <c r="G621" s="18">
        <v>14</v>
      </c>
      <c r="H621" s="18">
        <v>97</v>
      </c>
      <c r="I621" s="18">
        <v>24</v>
      </c>
      <c r="J621" s="19">
        <v>33.59375</v>
      </c>
      <c r="K621" s="19">
        <v>10</v>
      </c>
      <c r="L621" s="19">
        <v>17.241379310344829</v>
      </c>
      <c r="M621" s="18">
        <v>0</v>
      </c>
      <c r="N621" s="19">
        <v>0</v>
      </c>
      <c r="O621" s="19">
        <v>3</v>
      </c>
      <c r="P621" s="19">
        <v>100</v>
      </c>
      <c r="Q621" s="19">
        <v>3.4090909090909087</v>
      </c>
      <c r="R621" s="18">
        <v>0</v>
      </c>
      <c r="S621" s="19">
        <v>0</v>
      </c>
      <c r="T621" s="18">
        <v>0</v>
      </c>
      <c r="U621" s="19">
        <v>0</v>
      </c>
      <c r="V621" s="18">
        <v>0</v>
      </c>
      <c r="W621" s="19">
        <v>0</v>
      </c>
      <c r="X621" s="18">
        <v>0</v>
      </c>
      <c r="Y621" s="19">
        <v>0</v>
      </c>
      <c r="Z621" s="19">
        <v>8.1632653061224492</v>
      </c>
      <c r="AA621" s="19">
        <v>75.510204081632651</v>
      </c>
      <c r="AB621" s="18">
        <v>7</v>
      </c>
      <c r="AC621" s="19">
        <v>8.75</v>
      </c>
      <c r="AD621" s="19">
        <v>69.230769230769226</v>
      </c>
      <c r="AE621" s="19">
        <v>73.333333333333329</v>
      </c>
      <c r="AF621" s="19">
        <v>72.222222222222214</v>
      </c>
      <c r="AG621" s="19">
        <v>72.972972972972968</v>
      </c>
      <c r="AH621" s="19">
        <v>5.3333333333333339</v>
      </c>
      <c r="AI621" s="19">
        <v>68</v>
      </c>
      <c r="AJ621" s="3">
        <v>1158.3333333333333</v>
      </c>
      <c r="AK621" s="6">
        <v>0</v>
      </c>
      <c r="AL621" s="6">
        <v>53</v>
      </c>
      <c r="AM621" s="6">
        <v>0</v>
      </c>
      <c r="AN621" s="6">
        <v>39</v>
      </c>
      <c r="AO621" s="6">
        <v>0</v>
      </c>
      <c r="AP621" s="6">
        <v>0</v>
      </c>
      <c r="AQ621" s="6">
        <v>31</v>
      </c>
      <c r="AR621" s="6">
        <v>23</v>
      </c>
      <c r="AS621" s="6">
        <v>17.96875</v>
      </c>
      <c r="AT621" s="119">
        <v>0</v>
      </c>
      <c r="AU621" s="119">
        <v>0</v>
      </c>
      <c r="AV621" s="119">
        <v>0</v>
      </c>
      <c r="AW621" s="119">
        <v>0</v>
      </c>
      <c r="AX621" s="119">
        <v>0</v>
      </c>
      <c r="AY621" s="6">
        <v>66.666666666666657</v>
      </c>
      <c r="AZ621" s="6">
        <v>0</v>
      </c>
      <c r="BA621" s="6">
        <v>0</v>
      </c>
      <c r="BB621" s="6">
        <v>13</v>
      </c>
      <c r="BC621" s="6">
        <v>8</v>
      </c>
      <c r="BD621" s="6">
        <v>6.4</v>
      </c>
      <c r="BE621" s="6">
        <v>0</v>
      </c>
      <c r="BF621" s="6">
        <v>0</v>
      </c>
      <c r="BG621" s="6">
        <v>0</v>
      </c>
      <c r="BH621" s="6">
        <v>0</v>
      </c>
      <c r="BI621" s="6">
        <v>7</v>
      </c>
      <c r="BJ621" s="6">
        <v>30.434782608695656</v>
      </c>
      <c r="BK621" s="6">
        <v>97</v>
      </c>
    </row>
    <row r="622" spans="1:63" x14ac:dyDescent="0.35">
      <c r="A622" s="27">
        <v>616</v>
      </c>
      <c r="C622" s="17" t="s">
        <v>134</v>
      </c>
      <c r="D622" s="15">
        <v>6059</v>
      </c>
      <c r="E622" s="18">
        <v>16</v>
      </c>
      <c r="F622" s="18">
        <v>59</v>
      </c>
      <c r="G622" s="18">
        <v>1609</v>
      </c>
      <c r="H622" s="18">
        <v>4132</v>
      </c>
      <c r="I622" s="18">
        <v>258</v>
      </c>
      <c r="J622" s="19">
        <v>50.982010232711673</v>
      </c>
      <c r="K622" s="19">
        <v>144</v>
      </c>
      <c r="L622" s="19">
        <v>3.1061259706643658</v>
      </c>
      <c r="M622" s="18">
        <v>3</v>
      </c>
      <c r="N622" s="19">
        <v>0.37359900373599003</v>
      </c>
      <c r="O622" s="19">
        <v>97</v>
      </c>
      <c r="P622" s="19">
        <v>84.536082474226802</v>
      </c>
      <c r="Q622" s="19">
        <v>1.7291066282420751</v>
      </c>
      <c r="R622" s="18">
        <v>49</v>
      </c>
      <c r="S622" s="19">
        <v>3.2797858099062918</v>
      </c>
      <c r="T622" s="18">
        <v>0</v>
      </c>
      <c r="U622" s="19">
        <v>0</v>
      </c>
      <c r="V622" s="18">
        <v>0</v>
      </c>
      <c r="W622" s="19">
        <v>0</v>
      </c>
      <c r="X622" s="18">
        <v>0</v>
      </c>
      <c r="Y622" s="19">
        <v>0</v>
      </c>
      <c r="Z622" s="19">
        <v>20.37037037037037</v>
      </c>
      <c r="AA622" s="19">
        <v>79.629629629629633</v>
      </c>
      <c r="AB622" s="18">
        <v>3</v>
      </c>
      <c r="AC622" s="19">
        <v>3.8961038961038961</v>
      </c>
      <c r="AD622" s="19">
        <v>85</v>
      </c>
      <c r="AE622" s="19">
        <v>65.116279069767444</v>
      </c>
      <c r="AF622" s="19">
        <v>100</v>
      </c>
      <c r="AG622" s="19">
        <v>72.727272727272734</v>
      </c>
      <c r="AH622" s="19">
        <v>13.846153846153847</v>
      </c>
      <c r="AI622" s="19">
        <v>70.769230769230774</v>
      </c>
      <c r="AJ622" s="3">
        <v>700.88424437299034</v>
      </c>
      <c r="AK622" s="6">
        <v>2217</v>
      </c>
      <c r="AL622" s="6">
        <v>1428</v>
      </c>
      <c r="AM622" s="6">
        <v>115</v>
      </c>
      <c r="AN622" s="6">
        <v>216</v>
      </c>
      <c r="AO622" s="6">
        <v>0</v>
      </c>
      <c r="AP622" s="6">
        <v>77</v>
      </c>
      <c r="AQ622" s="6">
        <v>1831</v>
      </c>
      <c r="AR622" s="6">
        <v>2096</v>
      </c>
      <c r="AS622" s="6">
        <v>34.59316718930517</v>
      </c>
      <c r="AT622" s="119">
        <v>0</v>
      </c>
      <c r="AU622" s="119">
        <v>0</v>
      </c>
      <c r="AV622" s="119">
        <v>0</v>
      </c>
      <c r="AW622" s="119">
        <v>0</v>
      </c>
      <c r="AX622" s="119">
        <v>0</v>
      </c>
      <c r="AY622" s="6">
        <v>51.37614678899083</v>
      </c>
      <c r="AZ622" s="6">
        <v>14</v>
      </c>
      <c r="BA622" s="6">
        <v>0.39637599093997733</v>
      </c>
      <c r="BB622" s="6">
        <v>64</v>
      </c>
      <c r="BC622" s="6">
        <v>674</v>
      </c>
      <c r="BD622" s="6">
        <v>11.149710504549214</v>
      </c>
      <c r="BE622" s="6">
        <v>116</v>
      </c>
      <c r="BF622" s="6">
        <v>7.2004965859714458</v>
      </c>
      <c r="BG622" s="6">
        <v>651</v>
      </c>
      <c r="BH622" s="6">
        <v>11.351351351351353</v>
      </c>
      <c r="BI622" s="6">
        <v>28</v>
      </c>
      <c r="BJ622" s="6">
        <v>10.852713178294573</v>
      </c>
      <c r="BK622" s="6">
        <v>4132</v>
      </c>
    </row>
    <row r="623" spans="1:63" x14ac:dyDescent="0.35">
      <c r="A623" s="27">
        <v>617</v>
      </c>
      <c r="C623" s="17" t="s">
        <v>20</v>
      </c>
      <c r="D623" s="15">
        <v>289</v>
      </c>
      <c r="E623" s="18">
        <v>0</v>
      </c>
      <c r="F623" s="18">
        <v>4</v>
      </c>
      <c r="G623" s="18">
        <v>74</v>
      </c>
      <c r="H623" s="18">
        <v>197</v>
      </c>
      <c r="I623" s="18">
        <v>6</v>
      </c>
      <c r="J623" s="19">
        <v>52.249134948096888</v>
      </c>
      <c r="K623" s="19">
        <v>14</v>
      </c>
      <c r="L623" s="19">
        <v>6.481481481481481</v>
      </c>
      <c r="M623" s="18">
        <v>0</v>
      </c>
      <c r="N623" s="19">
        <v>0</v>
      </c>
      <c r="O623" s="19">
        <v>0</v>
      </c>
      <c r="P623" s="19">
        <v>0</v>
      </c>
      <c r="Q623" s="19">
        <v>1.8820577164366372</v>
      </c>
      <c r="R623" s="18">
        <v>4</v>
      </c>
      <c r="S623" s="19">
        <v>5.2631578947368416</v>
      </c>
      <c r="T623" s="18">
        <v>61</v>
      </c>
      <c r="U623" s="19">
        <v>8.4604715672676836</v>
      </c>
      <c r="V623" s="18">
        <v>39</v>
      </c>
      <c r="W623" s="19">
        <v>5.0913838120104433</v>
      </c>
      <c r="X623" s="18">
        <v>100</v>
      </c>
      <c r="Y623" s="19">
        <v>6.7024128686327078</v>
      </c>
      <c r="Z623" s="19">
        <v>18.184421534936998</v>
      </c>
      <c r="AA623" s="19">
        <v>65.664375715922105</v>
      </c>
      <c r="AB623" s="18">
        <v>390</v>
      </c>
      <c r="AC623" s="19">
        <v>8.5657808038655823</v>
      </c>
      <c r="AD623" s="19">
        <v>79.012345679012341</v>
      </c>
      <c r="AE623" s="19">
        <v>78.792270531400959</v>
      </c>
      <c r="AF623" s="19">
        <v>69.94047619047619</v>
      </c>
      <c r="AG623" s="19">
        <v>81.979030144167766</v>
      </c>
      <c r="AH623" s="19">
        <v>21.079628724963364</v>
      </c>
      <c r="AI623" s="19">
        <v>49.90229604298974</v>
      </c>
      <c r="AJ623" s="3">
        <v>754.26829268292681</v>
      </c>
      <c r="AK623" s="6">
        <v>4</v>
      </c>
      <c r="AL623" s="6">
        <v>123</v>
      </c>
      <c r="AM623" s="6">
        <v>75</v>
      </c>
      <c r="AN623" s="6">
        <v>11</v>
      </c>
      <c r="AO623" s="6">
        <v>0</v>
      </c>
      <c r="AP623" s="6">
        <v>0</v>
      </c>
      <c r="AQ623" s="6">
        <v>68</v>
      </c>
      <c r="AR623" s="6">
        <v>87</v>
      </c>
      <c r="AS623" s="6">
        <v>30.103806228373703</v>
      </c>
      <c r="AT623" s="119">
        <v>0</v>
      </c>
      <c r="AU623" s="119">
        <v>0</v>
      </c>
      <c r="AV623" s="119">
        <v>0</v>
      </c>
      <c r="AW623" s="119">
        <v>0</v>
      </c>
      <c r="AX623" s="119">
        <v>0</v>
      </c>
      <c r="AY623" s="6">
        <v>61.750911933298589</v>
      </c>
      <c r="AZ623" s="6">
        <v>0</v>
      </c>
      <c r="BA623" s="6">
        <v>0</v>
      </c>
      <c r="BB623" s="6">
        <v>7</v>
      </c>
      <c r="BC623" s="6">
        <v>0</v>
      </c>
      <c r="BD623" s="6">
        <v>0</v>
      </c>
      <c r="BE623" s="6">
        <v>0</v>
      </c>
      <c r="BF623" s="6">
        <v>0</v>
      </c>
      <c r="BG623" s="6">
        <v>0</v>
      </c>
      <c r="BH623" s="6">
        <v>0</v>
      </c>
      <c r="BI623" s="6">
        <v>0</v>
      </c>
      <c r="BJ623" s="6">
        <v>0</v>
      </c>
      <c r="BK623" s="6">
        <v>197</v>
      </c>
    </row>
    <row r="624" spans="1:63" x14ac:dyDescent="0.35">
      <c r="A624" s="27">
        <v>618</v>
      </c>
      <c r="C624" s="17" t="s">
        <v>29</v>
      </c>
      <c r="D624" s="15">
        <v>116</v>
      </c>
      <c r="E624" s="18">
        <v>0</v>
      </c>
      <c r="F624" s="18">
        <v>3</v>
      </c>
      <c r="G624" s="18">
        <v>13</v>
      </c>
      <c r="H624" s="18">
        <v>91</v>
      </c>
      <c r="I624" s="18">
        <v>15</v>
      </c>
      <c r="J624" s="19">
        <v>47.413793103448278</v>
      </c>
      <c r="K624" s="19">
        <v>6</v>
      </c>
      <c r="L624" s="19">
        <v>10</v>
      </c>
      <c r="M624" s="18">
        <v>0</v>
      </c>
      <c r="N624" s="19">
        <v>0</v>
      </c>
      <c r="O624" s="19">
        <v>7</v>
      </c>
      <c r="P624" s="19">
        <v>100</v>
      </c>
      <c r="Q624" s="19">
        <v>2.3809523809523809</v>
      </c>
      <c r="R624" s="18">
        <v>0</v>
      </c>
      <c r="S624" s="19">
        <v>0</v>
      </c>
      <c r="T624" s="18">
        <v>0</v>
      </c>
      <c r="U624" s="19">
        <v>0</v>
      </c>
      <c r="V624" s="18">
        <v>6</v>
      </c>
      <c r="W624" s="19">
        <v>12.5</v>
      </c>
      <c r="X624" s="18">
        <v>6</v>
      </c>
      <c r="Y624" s="19">
        <v>8.1081081081081088</v>
      </c>
      <c r="Z624" s="19">
        <v>26.627218934911244</v>
      </c>
      <c r="AA624" s="19">
        <v>69.822485207100598</v>
      </c>
      <c r="AB624" s="18">
        <v>17</v>
      </c>
      <c r="AC624" s="19">
        <v>7.0539419087136928</v>
      </c>
      <c r="AD624" s="19">
        <v>96.938775510204081</v>
      </c>
      <c r="AE624" s="19">
        <v>76</v>
      </c>
      <c r="AF624" s="19">
        <v>75</v>
      </c>
      <c r="AG624" s="19">
        <v>90.588235294117652</v>
      </c>
      <c r="AH624" s="19">
        <v>14.678899082568808</v>
      </c>
      <c r="AI624" s="19">
        <v>57.798165137614674</v>
      </c>
      <c r="AJ624" s="3">
        <v>811.11111111111109</v>
      </c>
      <c r="AK624" s="6">
        <v>0</v>
      </c>
      <c r="AL624" s="6">
        <v>82</v>
      </c>
      <c r="AM624" s="6">
        <v>0</v>
      </c>
      <c r="AN624" s="6">
        <v>6</v>
      </c>
      <c r="AO624" s="6">
        <v>0</v>
      </c>
      <c r="AP624" s="6">
        <v>0</v>
      </c>
      <c r="AQ624" s="6">
        <v>20</v>
      </c>
      <c r="AR624" s="6">
        <v>17</v>
      </c>
      <c r="AS624" s="6">
        <v>14.655172413793101</v>
      </c>
      <c r="AT624" s="119">
        <v>0</v>
      </c>
      <c r="AU624" s="119">
        <v>0</v>
      </c>
      <c r="AV624" s="119">
        <v>0</v>
      </c>
      <c r="AW624" s="119">
        <v>0</v>
      </c>
      <c r="AX624" s="119">
        <v>0</v>
      </c>
      <c r="AY624" s="6">
        <v>70.300751879699249</v>
      </c>
      <c r="AZ624" s="6">
        <v>0</v>
      </c>
      <c r="BA624" s="6">
        <v>0</v>
      </c>
      <c r="BB624" s="6">
        <v>0</v>
      </c>
      <c r="BC624" s="6">
        <v>3</v>
      </c>
      <c r="BD624" s="6">
        <v>2.6086956521739131</v>
      </c>
      <c r="BE624" s="6">
        <v>0</v>
      </c>
      <c r="BF624" s="6">
        <v>0</v>
      </c>
      <c r="BG624" s="6">
        <v>0</v>
      </c>
      <c r="BH624" s="6">
        <v>0</v>
      </c>
      <c r="BI624" s="6">
        <v>0</v>
      </c>
      <c r="BJ624" s="6">
        <v>0</v>
      </c>
      <c r="BK624" s="6">
        <v>91</v>
      </c>
    </row>
    <row r="625" spans="1:63" x14ac:dyDescent="0.35">
      <c r="A625" s="27">
        <v>619</v>
      </c>
      <c r="C625" s="17" t="s">
        <v>24</v>
      </c>
      <c r="D625" s="15">
        <v>396</v>
      </c>
      <c r="E625" s="18">
        <v>5</v>
      </c>
      <c r="F625" s="18">
        <v>5</v>
      </c>
      <c r="G625" s="18">
        <v>67</v>
      </c>
      <c r="H625" s="18">
        <v>316</v>
      </c>
      <c r="I625" s="18">
        <v>4</v>
      </c>
      <c r="J625" s="19">
        <v>31.818181818181817</v>
      </c>
      <c r="K625" s="19">
        <v>25</v>
      </c>
      <c r="L625" s="19">
        <v>7.2463768115942031</v>
      </c>
      <c r="M625" s="18">
        <v>0</v>
      </c>
      <c r="N625" s="19">
        <v>0</v>
      </c>
      <c r="O625" s="19">
        <v>0</v>
      </c>
      <c r="P625" s="19">
        <v>0</v>
      </c>
      <c r="Q625" s="19">
        <v>4.1025641025641022</v>
      </c>
      <c r="R625" s="18">
        <v>0</v>
      </c>
      <c r="S625" s="19">
        <v>0</v>
      </c>
      <c r="T625" s="18">
        <v>5</v>
      </c>
      <c r="U625" s="19">
        <v>8.7719298245614024</v>
      </c>
      <c r="V625" s="18">
        <v>5</v>
      </c>
      <c r="W625" s="19">
        <v>33.333333333333329</v>
      </c>
      <c r="X625" s="18">
        <v>10</v>
      </c>
      <c r="Y625" s="19">
        <v>13.888888888888889</v>
      </c>
      <c r="Z625" s="19">
        <v>9.0301003344481607</v>
      </c>
      <c r="AA625" s="19">
        <v>83.61204013377926</v>
      </c>
      <c r="AB625" s="18">
        <v>26</v>
      </c>
      <c r="AC625" s="19">
        <v>8.1761006289308167</v>
      </c>
      <c r="AD625" s="19">
        <v>82.242990654205599</v>
      </c>
      <c r="AE625" s="19">
        <v>70.642201834862391</v>
      </c>
      <c r="AF625" s="19">
        <v>71.755725190839698</v>
      </c>
      <c r="AG625" s="19">
        <v>87.431693989071036</v>
      </c>
      <c r="AH625" s="19">
        <v>15.224913494809689</v>
      </c>
      <c r="AI625" s="19">
        <v>59.515570934256054</v>
      </c>
      <c r="AJ625" s="3">
        <v>838.09523809523807</v>
      </c>
      <c r="AK625" s="6">
        <v>0</v>
      </c>
      <c r="AL625" s="6">
        <v>14</v>
      </c>
      <c r="AM625" s="6">
        <v>5</v>
      </c>
      <c r="AN625" s="6">
        <v>314</v>
      </c>
      <c r="AO625" s="6">
        <v>0</v>
      </c>
      <c r="AP625" s="6">
        <v>0</v>
      </c>
      <c r="AQ625" s="6">
        <v>47</v>
      </c>
      <c r="AR625" s="6">
        <v>188</v>
      </c>
      <c r="AS625" s="6">
        <v>47.474747474747474</v>
      </c>
      <c r="AT625" s="119">
        <v>0</v>
      </c>
      <c r="AU625" s="119">
        <v>0</v>
      </c>
      <c r="AV625" s="119">
        <v>0</v>
      </c>
      <c r="AW625" s="119">
        <v>0</v>
      </c>
      <c r="AX625" s="119">
        <v>0</v>
      </c>
      <c r="AY625" s="6">
        <v>89.017341040462426</v>
      </c>
      <c r="AZ625" s="6">
        <v>0</v>
      </c>
      <c r="BA625" s="6">
        <v>0</v>
      </c>
      <c r="BB625" s="6">
        <v>0</v>
      </c>
      <c r="BC625" s="6">
        <v>0</v>
      </c>
      <c r="BD625" s="6">
        <v>0</v>
      </c>
      <c r="BE625" s="6">
        <v>0</v>
      </c>
      <c r="BF625" s="6">
        <v>0</v>
      </c>
      <c r="BG625" s="6">
        <v>0</v>
      </c>
      <c r="BH625" s="6">
        <v>0</v>
      </c>
      <c r="BI625" s="6">
        <v>0</v>
      </c>
      <c r="BJ625" s="6">
        <v>0</v>
      </c>
      <c r="BK625" s="6">
        <v>316</v>
      </c>
    </row>
    <row r="626" spans="1:63" x14ac:dyDescent="0.35">
      <c r="A626" s="27">
        <v>620</v>
      </c>
      <c r="C626" s="17" t="s">
        <v>21</v>
      </c>
      <c r="D626" s="15">
        <v>2315</v>
      </c>
      <c r="E626" s="18">
        <v>19</v>
      </c>
      <c r="F626" s="18">
        <v>50</v>
      </c>
      <c r="G626" s="18">
        <v>321</v>
      </c>
      <c r="H626" s="18">
        <v>1881</v>
      </c>
      <c r="I626" s="18">
        <v>62</v>
      </c>
      <c r="J626" s="19">
        <v>57.494600431965445</v>
      </c>
      <c r="K626" s="19">
        <v>73</v>
      </c>
      <c r="L626" s="19">
        <v>4.0242557883131198</v>
      </c>
      <c r="M626" s="18">
        <v>11</v>
      </c>
      <c r="N626" s="19">
        <v>6.0439560439560438</v>
      </c>
      <c r="O626" s="19">
        <v>41</v>
      </c>
      <c r="P626" s="19">
        <v>80.487804878048792</v>
      </c>
      <c r="Q626" s="19">
        <v>1.1940298507462688</v>
      </c>
      <c r="R626" s="18">
        <v>14</v>
      </c>
      <c r="S626" s="19">
        <v>5.2830188679245289</v>
      </c>
      <c r="T626" s="18">
        <v>3</v>
      </c>
      <c r="U626" s="19">
        <v>2.5423728813559325</v>
      </c>
      <c r="V626" s="18">
        <v>9</v>
      </c>
      <c r="W626" s="19">
        <v>5.9602649006622519</v>
      </c>
      <c r="X626" s="18">
        <v>12</v>
      </c>
      <c r="Y626" s="19">
        <v>4.4609665427509295</v>
      </c>
      <c r="Z626" s="19">
        <v>14.609571788413097</v>
      </c>
      <c r="AA626" s="19">
        <v>75.125944584382879</v>
      </c>
      <c r="AB626" s="18">
        <v>114</v>
      </c>
      <c r="AC626" s="19">
        <v>5.8702368692070035</v>
      </c>
      <c r="AD626" s="19">
        <v>87.810945273631845</v>
      </c>
      <c r="AE626" s="19">
        <v>84.171322160148975</v>
      </c>
      <c r="AF626" s="19">
        <v>85.327313769751683</v>
      </c>
      <c r="AG626" s="19">
        <v>86.687306501547994</v>
      </c>
      <c r="AH626" s="19">
        <v>21.642619311875695</v>
      </c>
      <c r="AI626" s="19">
        <v>45.893451720310772</v>
      </c>
      <c r="AJ626" s="3">
        <v>775</v>
      </c>
      <c r="AK626" s="6">
        <v>15</v>
      </c>
      <c r="AL626" s="6">
        <v>1892</v>
      </c>
      <c r="AM626" s="6">
        <v>0</v>
      </c>
      <c r="AN626" s="6">
        <v>6</v>
      </c>
      <c r="AO626" s="6">
        <v>0</v>
      </c>
      <c r="AP626" s="6">
        <v>3</v>
      </c>
      <c r="AQ626" s="6">
        <v>347</v>
      </c>
      <c r="AR626" s="6">
        <v>1084</v>
      </c>
      <c r="AS626" s="6">
        <v>46.825053995680342</v>
      </c>
      <c r="AT626" s="119">
        <v>0</v>
      </c>
      <c r="AU626" s="119">
        <v>0</v>
      </c>
      <c r="AV626" s="119">
        <v>0</v>
      </c>
      <c r="AW626" s="119">
        <v>0</v>
      </c>
      <c r="AX626" s="119">
        <v>0</v>
      </c>
      <c r="AY626" s="6">
        <v>84.565916398713824</v>
      </c>
      <c r="AZ626" s="6">
        <v>3</v>
      </c>
      <c r="BA626" s="6">
        <v>0.18808777429467086</v>
      </c>
      <c r="BB626" s="6">
        <v>16</v>
      </c>
      <c r="BC626" s="6">
        <v>12</v>
      </c>
      <c r="BD626" s="6">
        <v>0.51970550021654394</v>
      </c>
      <c r="BE626" s="6">
        <v>0</v>
      </c>
      <c r="BF626" s="6">
        <v>0</v>
      </c>
      <c r="BG626" s="6">
        <v>0</v>
      </c>
      <c r="BH626" s="6">
        <v>0</v>
      </c>
      <c r="BI626" s="6">
        <v>0</v>
      </c>
      <c r="BJ626" s="6">
        <v>0</v>
      </c>
      <c r="BK626" s="6">
        <v>1881</v>
      </c>
    </row>
    <row r="627" spans="1:63" x14ac:dyDescent="0.35">
      <c r="A627" s="27">
        <v>621</v>
      </c>
      <c r="C627" s="17" t="s">
        <v>9</v>
      </c>
      <c r="D627" s="15">
        <v>268</v>
      </c>
      <c r="E627" s="18">
        <v>0</v>
      </c>
      <c r="F627" s="18">
        <v>0</v>
      </c>
      <c r="G627" s="18">
        <v>14</v>
      </c>
      <c r="H627" s="18">
        <v>185</v>
      </c>
      <c r="I627" s="18">
        <v>61</v>
      </c>
      <c r="J627" s="19">
        <v>59.328358208955223</v>
      </c>
      <c r="K627" s="19">
        <v>9</v>
      </c>
      <c r="L627" s="19">
        <v>6.7669172932330826</v>
      </c>
      <c r="M627" s="18">
        <v>0</v>
      </c>
      <c r="N627" s="19">
        <v>0</v>
      </c>
      <c r="O627" s="19">
        <v>6</v>
      </c>
      <c r="P627" s="19">
        <v>100</v>
      </c>
      <c r="Q627" s="19">
        <v>2.6595744680851063</v>
      </c>
      <c r="R627" s="18">
        <v>0</v>
      </c>
      <c r="S627" s="19">
        <v>0</v>
      </c>
      <c r="T627" s="18">
        <v>0</v>
      </c>
      <c r="U627" s="19">
        <v>0</v>
      </c>
      <c r="V627" s="18">
        <v>0</v>
      </c>
      <c r="W627" s="19">
        <v>0</v>
      </c>
      <c r="X627" s="18">
        <v>0</v>
      </c>
      <c r="Y627" s="19">
        <v>0</v>
      </c>
      <c r="Z627" s="19">
        <v>11.570247933884298</v>
      </c>
      <c r="AA627" s="19">
        <v>82.644628099173559</v>
      </c>
      <c r="AB627" s="18">
        <v>9</v>
      </c>
      <c r="AC627" s="19">
        <v>5.3254437869822491</v>
      </c>
      <c r="AD627" s="19">
        <v>79.74683544303798</v>
      </c>
      <c r="AE627" s="19">
        <v>78.260869565217391</v>
      </c>
      <c r="AF627" s="19">
        <v>82.758620689655174</v>
      </c>
      <c r="AG627" s="19">
        <v>84.297520661157023</v>
      </c>
      <c r="AH627" s="19">
        <v>6.369426751592357</v>
      </c>
      <c r="AI627" s="19">
        <v>63.694267515923563</v>
      </c>
      <c r="AJ627" s="3">
        <v>1198.8636363636363</v>
      </c>
      <c r="AK627" s="6">
        <v>0</v>
      </c>
      <c r="AL627" s="6">
        <v>140</v>
      </c>
      <c r="AM627" s="6">
        <v>0</v>
      </c>
      <c r="AN627" s="6">
        <v>0</v>
      </c>
      <c r="AO627" s="6">
        <v>19</v>
      </c>
      <c r="AP627" s="6">
        <v>0</v>
      </c>
      <c r="AQ627" s="6">
        <v>97</v>
      </c>
      <c r="AR627" s="6">
        <v>59</v>
      </c>
      <c r="AS627" s="6">
        <v>22.014925373134329</v>
      </c>
      <c r="AT627" s="119">
        <v>0</v>
      </c>
      <c r="AU627" s="119">
        <v>0</v>
      </c>
      <c r="AV627" s="119">
        <v>0</v>
      </c>
      <c r="AW627" s="119">
        <v>0</v>
      </c>
      <c r="AX627" s="119">
        <v>0</v>
      </c>
      <c r="AY627" s="6">
        <v>58.024691358024697</v>
      </c>
      <c r="AZ627" s="6">
        <v>0</v>
      </c>
      <c r="BA627" s="6">
        <v>0</v>
      </c>
      <c r="BB627" s="6">
        <v>24</v>
      </c>
      <c r="BC627" s="6">
        <v>6</v>
      </c>
      <c r="BD627" s="6">
        <v>2.2813688212927756</v>
      </c>
      <c r="BE627" s="6">
        <v>0</v>
      </c>
      <c r="BF627" s="6">
        <v>0</v>
      </c>
      <c r="BG627" s="6">
        <v>3</v>
      </c>
      <c r="BH627" s="6">
        <v>1.4925373134328357</v>
      </c>
      <c r="BI627" s="6">
        <v>7</v>
      </c>
      <c r="BJ627" s="6">
        <v>11.111111111111111</v>
      </c>
      <c r="BK627" s="6">
        <v>185</v>
      </c>
    </row>
    <row r="628" spans="1:63" x14ac:dyDescent="0.35">
      <c r="A628" s="27">
        <v>622</v>
      </c>
      <c r="C628" s="17" t="s">
        <v>3</v>
      </c>
      <c r="D628" s="15">
        <v>26</v>
      </c>
      <c r="E628" s="18">
        <v>0</v>
      </c>
      <c r="F628" s="18">
        <v>0</v>
      </c>
      <c r="G628" s="18">
        <v>0</v>
      </c>
      <c r="H628" s="18">
        <v>19</v>
      </c>
      <c r="I628" s="18">
        <v>0</v>
      </c>
      <c r="J628" s="19">
        <v>50</v>
      </c>
      <c r="K628" s="19">
        <v>0</v>
      </c>
      <c r="L628" s="19">
        <v>0</v>
      </c>
      <c r="M628" s="18">
        <v>0</v>
      </c>
      <c r="N628" s="19">
        <v>0</v>
      </c>
      <c r="O628" s="19">
        <v>4</v>
      </c>
      <c r="P628" s="19">
        <v>100</v>
      </c>
      <c r="Q628" s="19">
        <v>2.9101644875579922</v>
      </c>
      <c r="R628" s="18">
        <v>0</v>
      </c>
      <c r="S628" s="19">
        <v>0</v>
      </c>
      <c r="T628" s="18">
        <v>0</v>
      </c>
      <c r="U628" s="19">
        <v>0</v>
      </c>
      <c r="V628" s="18">
        <v>0</v>
      </c>
      <c r="W628" s="19">
        <v>0</v>
      </c>
      <c r="X628" s="18">
        <v>0</v>
      </c>
      <c r="Y628" s="19">
        <v>0</v>
      </c>
      <c r="Z628" s="19">
        <v>0</v>
      </c>
      <c r="AA628" s="19">
        <v>0</v>
      </c>
      <c r="AB628" s="18">
        <v>0</v>
      </c>
      <c r="AC628" s="19">
        <v>0</v>
      </c>
      <c r="AD628" s="19">
        <v>57.142857142857139</v>
      </c>
      <c r="AE628" s="19">
        <v>60</v>
      </c>
      <c r="AF628" s="19">
        <v>0</v>
      </c>
      <c r="AG628" s="19">
        <v>81.25</v>
      </c>
      <c r="AH628" s="19">
        <v>0</v>
      </c>
      <c r="AI628" s="19">
        <v>50</v>
      </c>
      <c r="AJ628" s="3">
        <v>850</v>
      </c>
      <c r="AK628" s="6">
        <v>0</v>
      </c>
      <c r="AL628" s="6">
        <v>19</v>
      </c>
      <c r="AM628" s="6">
        <v>0</v>
      </c>
      <c r="AN628" s="6">
        <v>0</v>
      </c>
      <c r="AO628" s="6">
        <v>0</v>
      </c>
      <c r="AP628" s="6">
        <v>0</v>
      </c>
      <c r="AQ628" s="6">
        <v>0</v>
      </c>
      <c r="AR628" s="6">
        <v>4</v>
      </c>
      <c r="AS628" s="6">
        <v>15.384615384615385</v>
      </c>
      <c r="AT628" s="119">
        <v>0</v>
      </c>
      <c r="AU628" s="119">
        <v>0</v>
      </c>
      <c r="AV628" s="119">
        <v>0</v>
      </c>
      <c r="AW628" s="119">
        <v>0</v>
      </c>
      <c r="AX628" s="119">
        <v>0</v>
      </c>
      <c r="AY628" s="6">
        <v>82.35294117647058</v>
      </c>
      <c r="AZ628" s="6">
        <v>0</v>
      </c>
      <c r="BA628" s="6">
        <v>0</v>
      </c>
      <c r="BB628" s="6">
        <v>0</v>
      </c>
      <c r="BC628" s="6">
        <v>0</v>
      </c>
      <c r="BD628" s="6">
        <v>0</v>
      </c>
      <c r="BE628" s="6">
        <v>0</v>
      </c>
      <c r="BF628" s="6">
        <v>0</v>
      </c>
      <c r="BG628" s="6">
        <v>0</v>
      </c>
      <c r="BH628" s="6">
        <v>0</v>
      </c>
      <c r="BI628" s="6">
        <v>0</v>
      </c>
      <c r="BJ628" s="6">
        <v>0</v>
      </c>
      <c r="BK628" s="6">
        <v>19</v>
      </c>
    </row>
    <row r="629" spans="1:63" x14ac:dyDescent="0.35">
      <c r="A629" s="27">
        <v>623</v>
      </c>
      <c r="C629" s="17" t="s">
        <v>275</v>
      </c>
      <c r="D629" s="15">
        <v>1426</v>
      </c>
      <c r="E629" s="18">
        <v>20</v>
      </c>
      <c r="F629" s="18">
        <v>50</v>
      </c>
      <c r="G629" s="18">
        <v>323</v>
      </c>
      <c r="H629" s="18">
        <v>1008</v>
      </c>
      <c r="I629" s="18">
        <v>44</v>
      </c>
      <c r="J629" s="19">
        <v>53.085553997194957</v>
      </c>
      <c r="K629" s="19">
        <v>17</v>
      </c>
      <c r="L629" s="19">
        <v>1.6683022571148183</v>
      </c>
      <c r="M629" s="18">
        <v>0</v>
      </c>
      <c r="N629" s="19">
        <v>0</v>
      </c>
      <c r="O629" s="19">
        <v>21</v>
      </c>
      <c r="P629" s="19">
        <v>76.19047619047619</v>
      </c>
      <c r="Q629" s="19">
        <v>1.9241982507288629</v>
      </c>
      <c r="R629" s="18">
        <v>4</v>
      </c>
      <c r="S629" s="19">
        <v>1.4492753623188406</v>
      </c>
      <c r="T629" s="18">
        <v>0</v>
      </c>
      <c r="U629" s="19">
        <v>0</v>
      </c>
      <c r="V629" s="18">
        <v>12</v>
      </c>
      <c r="W629" s="19">
        <v>7.8947368421052628</v>
      </c>
      <c r="X629" s="18">
        <v>12</v>
      </c>
      <c r="Y629" s="19">
        <v>4.5112781954887211</v>
      </c>
      <c r="Z629" s="19">
        <v>10.060606060606061</v>
      </c>
      <c r="AA629" s="19">
        <v>85.939393939393938</v>
      </c>
      <c r="AB629" s="18">
        <v>83</v>
      </c>
      <c r="AC629" s="19">
        <v>8.0504364694471384</v>
      </c>
      <c r="AD629" s="19">
        <v>79.281183932346721</v>
      </c>
      <c r="AE629" s="19">
        <v>80.075901328273247</v>
      </c>
      <c r="AF629" s="19">
        <v>66.867469879518069</v>
      </c>
      <c r="AG629" s="19">
        <v>82.35294117647058</v>
      </c>
      <c r="AH629" s="19">
        <v>7.3606729758149321</v>
      </c>
      <c r="AI629" s="19">
        <v>68.349106203995788</v>
      </c>
      <c r="AJ629" s="3">
        <v>933.91304347826087</v>
      </c>
      <c r="AK629" s="6">
        <v>132</v>
      </c>
      <c r="AL629" s="6">
        <v>482</v>
      </c>
      <c r="AM629" s="6">
        <v>42</v>
      </c>
      <c r="AN629" s="6">
        <v>67</v>
      </c>
      <c r="AO629" s="6">
        <v>0</v>
      </c>
      <c r="AP629" s="6">
        <v>13</v>
      </c>
      <c r="AQ629" s="6">
        <v>638</v>
      </c>
      <c r="AR629" s="6">
        <v>337</v>
      </c>
      <c r="AS629" s="6">
        <v>23.632538569424966</v>
      </c>
      <c r="AT629" s="119">
        <v>0</v>
      </c>
      <c r="AU629" s="119">
        <v>0</v>
      </c>
      <c r="AV629" s="119">
        <v>0</v>
      </c>
      <c r="AW629" s="119">
        <v>0</v>
      </c>
      <c r="AX629" s="119">
        <v>0</v>
      </c>
      <c r="AY629" s="6">
        <v>54.207733131159976</v>
      </c>
      <c r="AZ629" s="6">
        <v>4</v>
      </c>
      <c r="BA629" s="6">
        <v>0.48134777376654636</v>
      </c>
      <c r="BB629" s="6">
        <v>11</v>
      </c>
      <c r="BC629" s="6">
        <v>6</v>
      </c>
      <c r="BD629" s="6">
        <v>0.4216444132115249</v>
      </c>
      <c r="BE629" s="6">
        <v>0</v>
      </c>
      <c r="BF629" s="6">
        <v>0</v>
      </c>
      <c r="BG629" s="6">
        <v>0</v>
      </c>
      <c r="BH629" s="6">
        <v>0</v>
      </c>
      <c r="BI629" s="6">
        <v>5</v>
      </c>
      <c r="BJ629" s="6">
        <v>10.416666666666668</v>
      </c>
      <c r="BK629" s="6">
        <v>1008</v>
      </c>
    </row>
    <row r="630" spans="1:63" x14ac:dyDescent="0.35">
      <c r="A630" s="27">
        <v>624</v>
      </c>
      <c r="C630" s="17" t="s">
        <v>28</v>
      </c>
      <c r="D630" s="15">
        <v>434</v>
      </c>
      <c r="E630" s="18">
        <v>0</v>
      </c>
      <c r="F630" s="18">
        <v>4</v>
      </c>
      <c r="G630" s="18">
        <v>50</v>
      </c>
      <c r="H630" s="18">
        <v>352</v>
      </c>
      <c r="I630" s="18">
        <v>22</v>
      </c>
      <c r="J630" s="19">
        <v>59.677419354838712</v>
      </c>
      <c r="K630" s="19">
        <v>39</v>
      </c>
      <c r="L630" s="19">
        <v>17.030567685589521</v>
      </c>
      <c r="M630" s="18">
        <v>6</v>
      </c>
      <c r="N630" s="19">
        <v>21.428571428571427</v>
      </c>
      <c r="O630" s="19">
        <v>70</v>
      </c>
      <c r="P630" s="19">
        <v>94.285714285714278</v>
      </c>
      <c r="Q630" s="19">
        <v>2.214022140221402</v>
      </c>
      <c r="R630" s="18">
        <v>0</v>
      </c>
      <c r="S630" s="19">
        <v>0</v>
      </c>
      <c r="T630" s="18">
        <v>0</v>
      </c>
      <c r="U630" s="19">
        <v>0</v>
      </c>
      <c r="V630" s="18">
        <v>6</v>
      </c>
      <c r="W630" s="19">
        <v>24</v>
      </c>
      <c r="X630" s="18">
        <v>6</v>
      </c>
      <c r="Y630" s="19">
        <v>18.181818181818183</v>
      </c>
      <c r="Z630" s="19">
        <v>41.414141414141412</v>
      </c>
      <c r="AA630" s="19">
        <v>21.71717171717172</v>
      </c>
      <c r="AB630" s="18">
        <v>60</v>
      </c>
      <c r="AC630" s="19">
        <v>25.751072961373389</v>
      </c>
      <c r="AD630" s="19">
        <v>52.447552447552447</v>
      </c>
      <c r="AE630" s="19">
        <v>39.086294416243653</v>
      </c>
      <c r="AF630" s="19">
        <v>50</v>
      </c>
      <c r="AG630" s="19">
        <v>44.171779141104295</v>
      </c>
      <c r="AH630" s="19">
        <v>32.919254658385093</v>
      </c>
      <c r="AI630" s="19">
        <v>19.254658385093169</v>
      </c>
      <c r="AJ630" s="3">
        <v>263.88888888888891</v>
      </c>
      <c r="AK630" s="6">
        <v>0</v>
      </c>
      <c r="AL630" s="6">
        <v>0</v>
      </c>
      <c r="AM630" s="6">
        <v>0</v>
      </c>
      <c r="AN630" s="6">
        <v>428</v>
      </c>
      <c r="AO630" s="6">
        <v>0</v>
      </c>
      <c r="AP630" s="6">
        <v>0</v>
      </c>
      <c r="AQ630" s="6">
        <v>6</v>
      </c>
      <c r="AR630" s="6">
        <v>18</v>
      </c>
      <c r="AS630" s="6">
        <v>4.1474654377880187</v>
      </c>
      <c r="AT630" s="119">
        <v>0</v>
      </c>
      <c r="AU630" s="119">
        <v>0</v>
      </c>
      <c r="AV630" s="119">
        <v>0</v>
      </c>
      <c r="AW630" s="119">
        <v>0</v>
      </c>
      <c r="AX630" s="119">
        <v>0</v>
      </c>
      <c r="AY630" s="6">
        <v>97.882352941176478</v>
      </c>
      <c r="AZ630" s="6">
        <v>3</v>
      </c>
      <c r="BA630" s="6">
        <v>1.4634146341463417</v>
      </c>
      <c r="BB630" s="6">
        <v>5</v>
      </c>
      <c r="BC630" s="6">
        <v>83</v>
      </c>
      <c r="BD630" s="6">
        <v>18.949771689497716</v>
      </c>
      <c r="BE630" s="6">
        <v>0</v>
      </c>
      <c r="BF630" s="6">
        <v>0</v>
      </c>
      <c r="BG630" s="6">
        <v>58</v>
      </c>
      <c r="BH630" s="6">
        <v>14.609571788413097</v>
      </c>
      <c r="BI630" s="6">
        <v>17</v>
      </c>
      <c r="BJ630" s="6">
        <v>60.714285714285708</v>
      </c>
      <c r="BK630" s="6">
        <v>352</v>
      </c>
    </row>
    <row r="631" spans="1:63" x14ac:dyDescent="0.35">
      <c r="A631" s="27">
        <v>625</v>
      </c>
      <c r="C631" s="17" t="s">
        <v>25</v>
      </c>
      <c r="D631" s="15">
        <v>33</v>
      </c>
      <c r="E631" s="18">
        <v>0</v>
      </c>
      <c r="F631" s="18">
        <v>0</v>
      </c>
      <c r="G631" s="18">
        <v>5</v>
      </c>
      <c r="H631" s="18">
        <v>28</v>
      </c>
      <c r="I631" s="18">
        <v>0</v>
      </c>
      <c r="J631" s="19">
        <v>42.424242424242422</v>
      </c>
      <c r="K631" s="19">
        <v>0</v>
      </c>
      <c r="L631" s="19">
        <v>0</v>
      </c>
      <c r="M631" s="18">
        <v>0</v>
      </c>
      <c r="N631" s="19">
        <v>0</v>
      </c>
      <c r="O631" s="19">
        <v>0</v>
      </c>
      <c r="P631" s="19">
        <v>0</v>
      </c>
      <c r="Q631" s="19">
        <v>0</v>
      </c>
      <c r="R631" s="18">
        <v>0</v>
      </c>
      <c r="S631" s="19">
        <v>0</v>
      </c>
      <c r="T631" s="18">
        <v>0</v>
      </c>
      <c r="U631" s="19">
        <v>0</v>
      </c>
      <c r="V631" s="18">
        <v>0</v>
      </c>
      <c r="W631" s="19">
        <v>0</v>
      </c>
      <c r="X631" s="18">
        <v>0</v>
      </c>
      <c r="Y631" s="19">
        <v>0</v>
      </c>
      <c r="Z631" s="19">
        <v>19.047619047619047</v>
      </c>
      <c r="AA631" s="19">
        <v>61.904761904761905</v>
      </c>
      <c r="AB631" s="18">
        <v>3</v>
      </c>
      <c r="AC631" s="19">
        <v>13.043478260869565</v>
      </c>
      <c r="AD631" s="19">
        <v>64.285714285714292</v>
      </c>
      <c r="AE631" s="19">
        <v>46.153846153846153</v>
      </c>
      <c r="AF631" s="19">
        <v>0</v>
      </c>
      <c r="AG631" s="19">
        <v>48.148148148148145</v>
      </c>
      <c r="AH631" s="19">
        <v>30.76923076923077</v>
      </c>
      <c r="AI631" s="19">
        <v>46.153846153846153</v>
      </c>
      <c r="AJ631" s="3">
        <v>500</v>
      </c>
      <c r="AK631" s="6">
        <v>0</v>
      </c>
      <c r="AL631" s="6">
        <v>28</v>
      </c>
      <c r="AM631" s="6">
        <v>0</v>
      </c>
      <c r="AN631" s="6">
        <v>0</v>
      </c>
      <c r="AO631" s="6">
        <v>0</v>
      </c>
      <c r="AP631" s="6">
        <v>0</v>
      </c>
      <c r="AQ631" s="6">
        <v>9</v>
      </c>
      <c r="AR631" s="6">
        <v>0</v>
      </c>
      <c r="AS631" s="6">
        <v>0</v>
      </c>
      <c r="AT631" s="119">
        <v>0</v>
      </c>
      <c r="AU631" s="119">
        <v>0</v>
      </c>
      <c r="AV631" s="119">
        <v>0</v>
      </c>
      <c r="AW631" s="119">
        <v>0</v>
      </c>
      <c r="AX631" s="119">
        <v>0</v>
      </c>
      <c r="AY631" s="6">
        <v>78.700361010830321</v>
      </c>
      <c r="AZ631" s="6">
        <v>0</v>
      </c>
      <c r="BA631" s="6">
        <v>0</v>
      </c>
      <c r="BB631" s="6">
        <v>0</v>
      </c>
      <c r="BC631" s="6">
        <v>0</v>
      </c>
      <c r="BD631" s="6">
        <v>0</v>
      </c>
      <c r="BE631" s="6">
        <v>0</v>
      </c>
      <c r="BF631" s="6">
        <v>0</v>
      </c>
      <c r="BG631" s="6">
        <v>0</v>
      </c>
      <c r="BH631" s="6">
        <v>0</v>
      </c>
      <c r="BI631" s="6">
        <v>0</v>
      </c>
      <c r="BJ631" s="6">
        <v>0</v>
      </c>
      <c r="BK631" s="6">
        <v>28</v>
      </c>
    </row>
    <row r="632" spans="1:63" x14ac:dyDescent="0.35">
      <c r="A632" s="27">
        <v>626</v>
      </c>
      <c r="C632" s="17" t="s">
        <v>11</v>
      </c>
      <c r="D632" s="15">
        <v>949</v>
      </c>
      <c r="E632" s="18">
        <v>3</v>
      </c>
      <c r="F632" s="18">
        <v>8</v>
      </c>
      <c r="G632" s="18">
        <v>191</v>
      </c>
      <c r="H632" s="18">
        <v>693</v>
      </c>
      <c r="I632" s="18">
        <v>54</v>
      </c>
      <c r="J632" s="19">
        <v>47.312961011591149</v>
      </c>
      <c r="K632" s="19">
        <v>29</v>
      </c>
      <c r="L632" s="19">
        <v>4.1968162083936322</v>
      </c>
      <c r="M632" s="18">
        <v>0</v>
      </c>
      <c r="N632" s="19">
        <v>0</v>
      </c>
      <c r="O632" s="19">
        <v>14</v>
      </c>
      <c r="P632" s="19">
        <v>78.571428571428569</v>
      </c>
      <c r="Q632" s="19">
        <v>1.7699115044247788</v>
      </c>
      <c r="R632" s="18">
        <v>0</v>
      </c>
      <c r="S632" s="19">
        <v>0</v>
      </c>
      <c r="T632" s="18">
        <v>3</v>
      </c>
      <c r="U632" s="19">
        <v>3.79746835443038</v>
      </c>
      <c r="V632" s="18">
        <v>9</v>
      </c>
      <c r="W632" s="19">
        <v>11.39240506329114</v>
      </c>
      <c r="X632" s="18">
        <v>12</v>
      </c>
      <c r="Y632" s="19">
        <v>7.4534161490683228</v>
      </c>
      <c r="Z632" s="19">
        <v>14.013840830449828</v>
      </c>
      <c r="AA632" s="19">
        <v>78.027681660899646</v>
      </c>
      <c r="AB632" s="18">
        <v>62</v>
      </c>
      <c r="AC632" s="19">
        <v>8.2228116710875341</v>
      </c>
      <c r="AD632" s="19">
        <v>85.636856368563684</v>
      </c>
      <c r="AE632" s="19">
        <v>82.594936708860757</v>
      </c>
      <c r="AF632" s="19">
        <v>76.497695852534562</v>
      </c>
      <c r="AG632" s="19">
        <v>87.605042016806721</v>
      </c>
      <c r="AH632" s="19">
        <v>15.889212827988338</v>
      </c>
      <c r="AI632" s="19">
        <v>56.413994169096213</v>
      </c>
      <c r="AJ632" s="3">
        <v>807.31707317073176</v>
      </c>
      <c r="AK632" s="6">
        <v>472</v>
      </c>
      <c r="AL632" s="6">
        <v>231</v>
      </c>
      <c r="AM632" s="6">
        <v>68</v>
      </c>
      <c r="AN632" s="6">
        <v>41</v>
      </c>
      <c r="AO632" s="6">
        <v>0</v>
      </c>
      <c r="AP632" s="6">
        <v>0</v>
      </c>
      <c r="AQ632" s="6">
        <v>123</v>
      </c>
      <c r="AR632" s="6">
        <v>361</v>
      </c>
      <c r="AS632" s="6">
        <v>38.040042149631191</v>
      </c>
      <c r="AT632" s="119">
        <v>0</v>
      </c>
      <c r="AU632" s="119">
        <v>0</v>
      </c>
      <c r="AV632" s="119">
        <v>0</v>
      </c>
      <c r="AW632" s="119">
        <v>0</v>
      </c>
      <c r="AX632" s="119">
        <v>0</v>
      </c>
      <c r="AY632" s="6">
        <v>85.714285714285708</v>
      </c>
      <c r="AZ632" s="6">
        <v>4</v>
      </c>
      <c r="BA632" s="6">
        <v>0.69808027923211169</v>
      </c>
      <c r="BB632" s="6">
        <v>17</v>
      </c>
      <c r="BC632" s="6">
        <v>7</v>
      </c>
      <c r="BD632" s="6">
        <v>0.73917634635691654</v>
      </c>
      <c r="BE632" s="6">
        <v>0</v>
      </c>
      <c r="BF632" s="6">
        <v>0</v>
      </c>
      <c r="BG632" s="6">
        <v>8</v>
      </c>
      <c r="BH632" s="6">
        <v>0.90293453724604955</v>
      </c>
      <c r="BI632" s="6">
        <v>0</v>
      </c>
      <c r="BJ632" s="6">
        <v>0</v>
      </c>
      <c r="BK632" s="6">
        <v>693</v>
      </c>
    </row>
    <row r="633" spans="1:63" x14ac:dyDescent="0.35">
      <c r="A633" s="27">
        <v>627</v>
      </c>
      <c r="C633" s="17" t="s">
        <v>276</v>
      </c>
      <c r="D633" s="15">
        <v>62</v>
      </c>
      <c r="E633" s="18">
        <v>0</v>
      </c>
      <c r="F633" s="18">
        <v>0</v>
      </c>
      <c r="G633" s="18">
        <v>3</v>
      </c>
      <c r="H633" s="18">
        <v>43</v>
      </c>
      <c r="I633" s="18">
        <v>21</v>
      </c>
      <c r="J633" s="19">
        <v>61.29032258064516</v>
      </c>
      <c r="K633" s="19">
        <v>0</v>
      </c>
      <c r="L633" s="19">
        <v>0</v>
      </c>
      <c r="M633" s="18">
        <v>0</v>
      </c>
      <c r="N633" s="19">
        <v>0</v>
      </c>
      <c r="O633" s="19">
        <v>5</v>
      </c>
      <c r="P633" s="19">
        <v>100</v>
      </c>
      <c r="Q633" s="19">
        <v>2.5830258302583027</v>
      </c>
      <c r="R633" s="18">
        <v>0</v>
      </c>
      <c r="S633" s="19">
        <v>0</v>
      </c>
      <c r="T633" s="18">
        <v>0</v>
      </c>
      <c r="U633" s="19">
        <v>0</v>
      </c>
      <c r="V633" s="18">
        <v>0</v>
      </c>
      <c r="W633" s="19">
        <v>0</v>
      </c>
      <c r="X633" s="18">
        <v>0</v>
      </c>
      <c r="Y633" s="19">
        <v>0</v>
      </c>
      <c r="Z633" s="19">
        <v>30</v>
      </c>
      <c r="AA633" s="19">
        <v>40</v>
      </c>
      <c r="AB633" s="18">
        <v>0</v>
      </c>
      <c r="AC633" s="19">
        <v>0</v>
      </c>
      <c r="AD633" s="19">
        <v>60.869565217391312</v>
      </c>
      <c r="AE633" s="19">
        <v>63.636363636363633</v>
      </c>
      <c r="AF633" s="19">
        <v>0</v>
      </c>
      <c r="AG633" s="19">
        <v>63.414634146341463</v>
      </c>
      <c r="AH633" s="19">
        <v>0</v>
      </c>
      <c r="AI633" s="19">
        <v>20</v>
      </c>
      <c r="AJ633" s="3">
        <v>568.18181818181813</v>
      </c>
      <c r="AK633" s="6">
        <v>8</v>
      </c>
      <c r="AL633" s="6">
        <v>31</v>
      </c>
      <c r="AM633" s="6">
        <v>0</v>
      </c>
      <c r="AN633" s="6">
        <v>0</v>
      </c>
      <c r="AO633" s="6">
        <v>0</v>
      </c>
      <c r="AP633" s="6">
        <v>0</v>
      </c>
      <c r="AQ633" s="6">
        <v>26</v>
      </c>
      <c r="AR633" s="6">
        <v>4</v>
      </c>
      <c r="AS633" s="6">
        <v>6.4516129032258061</v>
      </c>
      <c r="AT633" s="119">
        <v>0</v>
      </c>
      <c r="AU633" s="119">
        <v>0</v>
      </c>
      <c r="AV633" s="119">
        <v>0</v>
      </c>
      <c r="AW633" s="119">
        <v>0</v>
      </c>
      <c r="AX633" s="119">
        <v>0</v>
      </c>
      <c r="AY633" s="6">
        <v>38.095238095238095</v>
      </c>
      <c r="AZ633" s="6">
        <v>0</v>
      </c>
      <c r="BA633" s="6">
        <v>0</v>
      </c>
      <c r="BB633" s="6">
        <v>4</v>
      </c>
      <c r="BC633" s="6">
        <v>19</v>
      </c>
      <c r="BD633" s="6">
        <v>27.142857142857142</v>
      </c>
      <c r="BE633" s="6">
        <v>0</v>
      </c>
      <c r="BF633" s="6">
        <v>0</v>
      </c>
      <c r="BG633" s="6">
        <v>7</v>
      </c>
      <c r="BH633" s="6">
        <v>13.461538461538462</v>
      </c>
      <c r="BI633" s="6">
        <v>12</v>
      </c>
      <c r="BJ633" s="6">
        <v>66.666666666666657</v>
      </c>
      <c r="BK633" s="6">
        <v>43</v>
      </c>
    </row>
    <row r="634" spans="1:63" x14ac:dyDescent="0.35">
      <c r="A634" s="27">
        <v>628</v>
      </c>
      <c r="C634" s="17" t="s">
        <v>14</v>
      </c>
      <c r="D634" s="15">
        <v>412</v>
      </c>
      <c r="E634" s="18">
        <v>0</v>
      </c>
      <c r="F634" s="18">
        <v>4</v>
      </c>
      <c r="G634" s="18">
        <v>20</v>
      </c>
      <c r="H634" s="18">
        <v>359</v>
      </c>
      <c r="I634" s="18">
        <v>33</v>
      </c>
      <c r="J634" s="19">
        <v>38.834951456310677</v>
      </c>
      <c r="K634" s="19">
        <v>24</v>
      </c>
      <c r="L634" s="19">
        <v>8.921933085501859</v>
      </c>
      <c r="M634" s="18">
        <v>0</v>
      </c>
      <c r="N634" s="19">
        <v>0</v>
      </c>
      <c r="O634" s="19">
        <v>32</v>
      </c>
      <c r="P634" s="19">
        <v>71.875</v>
      </c>
      <c r="Q634" s="19">
        <v>0</v>
      </c>
      <c r="R634" s="18">
        <v>0</v>
      </c>
      <c r="S634" s="19">
        <v>0</v>
      </c>
      <c r="T634" s="18">
        <v>0</v>
      </c>
      <c r="U634" s="19">
        <v>0</v>
      </c>
      <c r="V634" s="18">
        <v>0</v>
      </c>
      <c r="W634" s="19">
        <v>0</v>
      </c>
      <c r="X634" s="18">
        <v>0</v>
      </c>
      <c r="Y634" s="19">
        <v>0</v>
      </c>
      <c r="Z634" s="19">
        <v>11.475409836065573</v>
      </c>
      <c r="AA634" s="19">
        <v>75</v>
      </c>
      <c r="AB634" s="18">
        <v>38</v>
      </c>
      <c r="AC634" s="19">
        <v>13.240418118466899</v>
      </c>
      <c r="AD634" s="19">
        <v>71.232876712328761</v>
      </c>
      <c r="AE634" s="19">
        <v>62.204724409448822</v>
      </c>
      <c r="AF634" s="19">
        <v>76.377952755905511</v>
      </c>
      <c r="AG634" s="19">
        <v>61.53846153846154</v>
      </c>
      <c r="AH634" s="19">
        <v>36.25</v>
      </c>
      <c r="AI634" s="19">
        <v>42.5</v>
      </c>
      <c r="AJ634" s="3">
        <v>585.71428571428567</v>
      </c>
      <c r="AK634" s="6">
        <v>0</v>
      </c>
      <c r="AL634" s="6">
        <v>22</v>
      </c>
      <c r="AM634" s="6">
        <v>0</v>
      </c>
      <c r="AN634" s="6">
        <v>186</v>
      </c>
      <c r="AO634" s="6">
        <v>0</v>
      </c>
      <c r="AP634" s="6">
        <v>0</v>
      </c>
      <c r="AQ634" s="6">
        <v>190</v>
      </c>
      <c r="AR634" s="6">
        <v>143</v>
      </c>
      <c r="AS634" s="6">
        <v>34.708737864077669</v>
      </c>
      <c r="AT634" s="119">
        <v>0</v>
      </c>
      <c r="AU634" s="119">
        <v>0</v>
      </c>
      <c r="AV634" s="119">
        <v>0</v>
      </c>
      <c r="AW634" s="119">
        <v>0</v>
      </c>
      <c r="AX634" s="119">
        <v>0</v>
      </c>
      <c r="AY634" s="6">
        <v>82.323232323232318</v>
      </c>
      <c r="AZ634" s="6">
        <v>0</v>
      </c>
      <c r="BA634" s="6">
        <v>0</v>
      </c>
      <c r="BB634" s="6">
        <v>13</v>
      </c>
      <c r="BC634" s="6">
        <v>47</v>
      </c>
      <c r="BD634" s="6">
        <v>11.463414634146343</v>
      </c>
      <c r="BE634" s="6">
        <v>0</v>
      </c>
      <c r="BF634" s="6">
        <v>0</v>
      </c>
      <c r="BG634" s="6">
        <v>31</v>
      </c>
      <c r="BH634" s="6">
        <v>8.310991957104557</v>
      </c>
      <c r="BI634" s="6">
        <v>19</v>
      </c>
      <c r="BJ634" s="6">
        <v>47.5</v>
      </c>
      <c r="BK634" s="6">
        <v>359</v>
      </c>
    </row>
    <row r="635" spans="1:63" x14ac:dyDescent="0.35">
      <c r="A635" s="27">
        <v>629</v>
      </c>
      <c r="C635" s="17" t="s">
        <v>18</v>
      </c>
      <c r="D635" s="15">
        <v>2892</v>
      </c>
      <c r="E635" s="18">
        <v>10</v>
      </c>
      <c r="F635" s="18">
        <v>62</v>
      </c>
      <c r="G635" s="18">
        <v>866</v>
      </c>
      <c r="H635" s="18">
        <v>1709</v>
      </c>
      <c r="I635" s="18">
        <v>254</v>
      </c>
      <c r="J635" s="19">
        <v>59.820193637621024</v>
      </c>
      <c r="K635" s="19">
        <v>130</v>
      </c>
      <c r="L635" s="19">
        <v>9.0027700831024937</v>
      </c>
      <c r="M635" s="18">
        <v>4</v>
      </c>
      <c r="N635" s="19">
        <v>0.77519379844961245</v>
      </c>
      <c r="O635" s="19">
        <v>199</v>
      </c>
      <c r="P635" s="19">
        <v>89.949748743718601</v>
      </c>
      <c r="Q635" s="19">
        <v>2.0202020202020203</v>
      </c>
      <c r="R635" s="18">
        <v>6</v>
      </c>
      <c r="S635" s="19">
        <v>0.94637223974763407</v>
      </c>
      <c r="T635" s="18">
        <v>17</v>
      </c>
      <c r="U635" s="19">
        <v>6.9672131147540979</v>
      </c>
      <c r="V635" s="18">
        <v>17</v>
      </c>
      <c r="W635" s="19">
        <v>4.3927648578811365</v>
      </c>
      <c r="X635" s="18">
        <v>34</v>
      </c>
      <c r="Y635" s="19">
        <v>5.3712480252764614</v>
      </c>
      <c r="Z635" s="19">
        <v>16.635514018691588</v>
      </c>
      <c r="AA635" s="19">
        <v>70.373831775700936</v>
      </c>
      <c r="AB635" s="18">
        <v>212</v>
      </c>
      <c r="AC635" s="19">
        <v>11.521739130434783</v>
      </c>
      <c r="AD635" s="19">
        <v>71.684053651266765</v>
      </c>
      <c r="AE635" s="19">
        <v>67.626613704071502</v>
      </c>
      <c r="AF635" s="19">
        <v>63.917525773195869</v>
      </c>
      <c r="AG635" s="19">
        <v>70.627802690582968</v>
      </c>
      <c r="AH635" s="19">
        <v>21.536523929471034</v>
      </c>
      <c r="AI635" s="19">
        <v>39.042821158690174</v>
      </c>
      <c r="AJ635" s="3">
        <v>480.97826086956525</v>
      </c>
      <c r="AK635" s="6">
        <v>942</v>
      </c>
      <c r="AL635" s="6">
        <v>418</v>
      </c>
      <c r="AM635" s="6">
        <v>3</v>
      </c>
      <c r="AN635" s="6">
        <v>0</v>
      </c>
      <c r="AO635" s="6">
        <v>0</v>
      </c>
      <c r="AP635" s="6">
        <v>11</v>
      </c>
      <c r="AQ635" s="6">
        <v>1447</v>
      </c>
      <c r="AR635" s="6">
        <v>913</v>
      </c>
      <c r="AS635" s="6">
        <v>31.569847856154908</v>
      </c>
      <c r="AT635" s="119">
        <v>0</v>
      </c>
      <c r="AU635" s="119">
        <v>0</v>
      </c>
      <c r="AV635" s="119">
        <v>0</v>
      </c>
      <c r="AW635" s="119">
        <v>0</v>
      </c>
      <c r="AX635" s="119">
        <v>0</v>
      </c>
      <c r="AY635" s="6">
        <v>66.186252771618626</v>
      </c>
      <c r="AZ635" s="6">
        <v>9</v>
      </c>
      <c r="BA635" s="6">
        <v>0.83487940630797774</v>
      </c>
      <c r="BB635" s="6">
        <v>83</v>
      </c>
      <c r="BC635" s="6">
        <v>519</v>
      </c>
      <c r="BD635" s="6">
        <v>17.983367983367984</v>
      </c>
      <c r="BE635" s="6">
        <v>34</v>
      </c>
      <c r="BF635" s="6">
        <v>3.9260969976905313</v>
      </c>
      <c r="BG635" s="6">
        <v>352</v>
      </c>
      <c r="BH635" s="6">
        <v>13.664596273291925</v>
      </c>
      <c r="BI635" s="6">
        <v>160</v>
      </c>
      <c r="BJ635" s="6">
        <v>63.492063492063487</v>
      </c>
      <c r="BK635" s="6">
        <v>1709</v>
      </c>
    </row>
    <row r="636" spans="1:63" x14ac:dyDescent="0.35">
      <c r="A636" s="27">
        <v>630</v>
      </c>
      <c r="C636" s="17"/>
      <c r="D636" s="15">
        <v>65632</v>
      </c>
      <c r="E636" s="18">
        <v>970</v>
      </c>
      <c r="F636" s="18">
        <v>2020</v>
      </c>
      <c r="G636" s="18">
        <v>16265</v>
      </c>
      <c r="H636" s="18">
        <v>43876</v>
      </c>
      <c r="I636" s="18">
        <v>3478</v>
      </c>
      <c r="J636" s="19">
        <v>52.207764505119457</v>
      </c>
      <c r="K636" s="19">
        <v>2028</v>
      </c>
      <c r="L636" s="19">
        <v>4.4094625152200386</v>
      </c>
      <c r="M636" s="18">
        <v>48</v>
      </c>
      <c r="N636" s="19">
        <v>0.63711176002123704</v>
      </c>
      <c r="O636" s="19">
        <v>1562</v>
      </c>
      <c r="P636" s="19">
        <v>87.323943661971825</v>
      </c>
      <c r="Q636" s="19">
        <v>0</v>
      </c>
      <c r="R636" s="18">
        <v>284</v>
      </c>
      <c r="S636" s="19">
        <v>2.3221586263287</v>
      </c>
      <c r="T636" s="18">
        <v>301</v>
      </c>
      <c r="U636" s="19">
        <v>5.4117224020136643</v>
      </c>
      <c r="V636" s="18">
        <v>340</v>
      </c>
      <c r="W636" s="19">
        <v>5.1051051051051051</v>
      </c>
      <c r="X636" s="18">
        <v>641</v>
      </c>
      <c r="Y636" s="19">
        <v>5.2472167648984938</v>
      </c>
      <c r="Z636" s="19">
        <v>12.921039883739708</v>
      </c>
      <c r="AA636" s="19">
        <v>77.225900209914428</v>
      </c>
      <c r="AB636" s="18">
        <v>3873</v>
      </c>
      <c r="AC636" s="19">
        <v>10.274299660441425</v>
      </c>
      <c r="AD636" s="19">
        <v>78.752702856492547</v>
      </c>
      <c r="AE636" s="19">
        <v>70.578736260874095</v>
      </c>
      <c r="AF636" s="19">
        <v>70.597278806979773</v>
      </c>
      <c r="AG636" s="19">
        <v>77.214695153725899</v>
      </c>
      <c r="AH636" s="19">
        <v>17.552339808465</v>
      </c>
      <c r="AI636" s="19">
        <v>52.980272499320257</v>
      </c>
      <c r="AJ636" s="3">
        <v>695.06751687921985</v>
      </c>
      <c r="AK636" s="6">
        <v>6003</v>
      </c>
      <c r="AL636" s="6">
        <v>11495</v>
      </c>
      <c r="AM636" s="6">
        <v>7795</v>
      </c>
      <c r="AN636" s="6">
        <v>3078</v>
      </c>
      <c r="AO636" s="6">
        <v>37</v>
      </c>
      <c r="AP636" s="6">
        <v>692</v>
      </c>
      <c r="AQ636" s="6">
        <v>24764</v>
      </c>
      <c r="AR636" s="6">
        <v>23070</v>
      </c>
      <c r="AS636" s="6">
        <v>35.150536323744511</v>
      </c>
      <c r="AT636" s="6">
        <v>0</v>
      </c>
      <c r="AU636" s="6">
        <v>0</v>
      </c>
      <c r="AV636" s="6">
        <v>0</v>
      </c>
      <c r="AW636" s="6">
        <v>0</v>
      </c>
      <c r="AX636" s="6">
        <v>0</v>
      </c>
      <c r="AY636" s="6">
        <v>71.367779968377292</v>
      </c>
      <c r="AZ636" s="6">
        <v>113</v>
      </c>
      <c r="BA636" s="6">
        <v>0.36146119889962253</v>
      </c>
      <c r="BB636" s="6">
        <v>752</v>
      </c>
      <c r="BC636" s="6">
        <v>5523</v>
      </c>
      <c r="BD636" s="6">
        <v>10.019411135097872</v>
      </c>
      <c r="BE636" s="6">
        <v>851</v>
      </c>
      <c r="BF636" s="6">
        <v>5.9912700647704877</v>
      </c>
      <c r="BG636" s="6">
        <v>4283</v>
      </c>
      <c r="BH636" s="6">
        <v>8.369648056592343</v>
      </c>
      <c r="BI636" s="6">
        <v>1034</v>
      </c>
      <c r="BJ636" s="6">
        <v>38.989441930618405</v>
      </c>
      <c r="BK636" s="6">
        <v>43876</v>
      </c>
    </row>
    <row r="637" spans="1:63" x14ac:dyDescent="0.35">
      <c r="A637" s="27">
        <v>631</v>
      </c>
      <c r="B637" s="20" t="s">
        <v>59</v>
      </c>
      <c r="C637" s="17" t="s">
        <v>26</v>
      </c>
      <c r="D637" s="15">
        <v>329</v>
      </c>
      <c r="E637" s="18">
        <v>3</v>
      </c>
      <c r="F637" s="18">
        <v>21</v>
      </c>
      <c r="G637" s="18">
        <v>41</v>
      </c>
      <c r="H637" s="18">
        <v>256</v>
      </c>
      <c r="I637" s="18">
        <v>16</v>
      </c>
      <c r="J637" s="19">
        <v>46.504559270516715</v>
      </c>
      <c r="K637" s="19">
        <v>19</v>
      </c>
      <c r="L637" s="19">
        <v>9.7938144329896915</v>
      </c>
      <c r="M637" s="18">
        <v>3</v>
      </c>
      <c r="N637" s="19">
        <v>14.285714285714285</v>
      </c>
      <c r="O637" s="19">
        <v>13</v>
      </c>
      <c r="P637" s="19">
        <v>100</v>
      </c>
      <c r="Q637" s="19">
        <v>8.8235294117647065</v>
      </c>
      <c r="R637" s="18">
        <v>4</v>
      </c>
      <c r="S637" s="19">
        <v>16.666666666666664</v>
      </c>
      <c r="T637" s="18">
        <v>0</v>
      </c>
      <c r="U637" s="19">
        <v>0</v>
      </c>
      <c r="V637" s="18">
        <v>6</v>
      </c>
      <c r="W637" s="19">
        <v>46.153846153846153</v>
      </c>
      <c r="X637" s="18">
        <v>6</v>
      </c>
      <c r="Y637" s="19">
        <v>23.076923076923077</v>
      </c>
      <c r="Z637" s="19">
        <v>26.190476190476193</v>
      </c>
      <c r="AA637" s="19">
        <v>13.690476190476192</v>
      </c>
      <c r="AB637" s="18">
        <v>30</v>
      </c>
      <c r="AC637" s="19">
        <v>17.241379310344829</v>
      </c>
      <c r="AD637" s="19">
        <v>67.64705882352942</v>
      </c>
      <c r="AE637" s="19">
        <v>32.456140350877192</v>
      </c>
      <c r="AF637" s="19">
        <v>20.689655172413794</v>
      </c>
      <c r="AG637" s="19">
        <v>57.74647887323944</v>
      </c>
      <c r="AH637" s="19">
        <v>62.068965517241381</v>
      </c>
      <c r="AI637" s="19">
        <v>17.931034482758619</v>
      </c>
      <c r="AJ637" s="3">
        <v>528.125</v>
      </c>
      <c r="AK637" s="6">
        <v>0</v>
      </c>
      <c r="AL637" s="6">
        <v>0</v>
      </c>
      <c r="AM637" s="6">
        <v>0</v>
      </c>
      <c r="AN637" s="6">
        <v>296</v>
      </c>
      <c r="AO637" s="6">
        <v>0</v>
      </c>
      <c r="AP637" s="6">
        <v>0</v>
      </c>
      <c r="AQ637" s="6">
        <v>17</v>
      </c>
      <c r="AR637" s="6">
        <v>55</v>
      </c>
      <c r="AS637" s="6">
        <v>16.717325227963524</v>
      </c>
      <c r="AT637" s="119">
        <v>0</v>
      </c>
      <c r="AU637" s="119">
        <v>0</v>
      </c>
      <c r="AV637" s="119">
        <v>0</v>
      </c>
      <c r="AW637" s="119">
        <v>0</v>
      </c>
      <c r="AX637" s="119">
        <v>0</v>
      </c>
      <c r="AY637" s="6">
        <v>19.741100323624593</v>
      </c>
      <c r="AZ637" s="6">
        <v>0</v>
      </c>
      <c r="BA637" s="6">
        <v>0</v>
      </c>
      <c r="BB637" s="6">
        <v>0</v>
      </c>
      <c r="BC637" s="6">
        <v>73</v>
      </c>
      <c r="BD637" s="6">
        <v>22.884012539184955</v>
      </c>
      <c r="BE637" s="6">
        <v>4</v>
      </c>
      <c r="BF637" s="6">
        <v>10.256410256410255</v>
      </c>
      <c r="BG637" s="6">
        <v>71</v>
      </c>
      <c r="BH637" s="6">
        <v>24.825174825174827</v>
      </c>
      <c r="BI637" s="6">
        <v>11</v>
      </c>
      <c r="BJ637" s="6">
        <v>78.571428571428569</v>
      </c>
      <c r="BK637" s="6">
        <v>256</v>
      </c>
    </row>
    <row r="638" spans="1:63" x14ac:dyDescent="0.35">
      <c r="A638" s="27">
        <v>632</v>
      </c>
      <c r="C638" s="17" t="s">
        <v>22</v>
      </c>
      <c r="D638" s="15">
        <v>661</v>
      </c>
      <c r="E638" s="18">
        <v>11</v>
      </c>
      <c r="F638" s="18">
        <v>67</v>
      </c>
      <c r="G638" s="18">
        <v>37</v>
      </c>
      <c r="H638" s="18">
        <v>537</v>
      </c>
      <c r="I638" s="18">
        <v>23</v>
      </c>
      <c r="J638" s="19">
        <v>47.655068078668684</v>
      </c>
      <c r="K638" s="19">
        <v>14</v>
      </c>
      <c r="L638" s="19">
        <v>3.1674208144796379</v>
      </c>
      <c r="M638" s="18">
        <v>3</v>
      </c>
      <c r="N638" s="19">
        <v>12</v>
      </c>
      <c r="O638" s="19">
        <v>13</v>
      </c>
      <c r="P638" s="19">
        <v>100</v>
      </c>
      <c r="Q638" s="19">
        <v>1.6042780748663104</v>
      </c>
      <c r="R638" s="18">
        <v>0</v>
      </c>
      <c r="S638" s="19">
        <v>0</v>
      </c>
      <c r="T638" s="18">
        <v>0</v>
      </c>
      <c r="U638" s="19">
        <v>0</v>
      </c>
      <c r="V638" s="18">
        <v>0</v>
      </c>
      <c r="W638" s="19">
        <v>0</v>
      </c>
      <c r="X638" s="19">
        <v>0</v>
      </c>
      <c r="Y638" s="19">
        <v>0</v>
      </c>
      <c r="Z638" s="19">
        <v>16.822429906542055</v>
      </c>
      <c r="AA638" s="19">
        <v>67.990654205607484</v>
      </c>
      <c r="AB638" s="18">
        <v>33</v>
      </c>
      <c r="AC638" s="19">
        <v>8.5051546391752577</v>
      </c>
      <c r="AD638" s="19">
        <v>82.783882783882774</v>
      </c>
      <c r="AE638" s="19">
        <v>42.125984251968504</v>
      </c>
      <c r="AF638" s="19">
        <v>53.191489361702125</v>
      </c>
      <c r="AG638" s="19">
        <v>64.075630252100851</v>
      </c>
      <c r="AH638" s="19">
        <v>20.775623268698059</v>
      </c>
      <c r="AI638" s="19">
        <v>43.767313019390578</v>
      </c>
      <c r="AJ638" s="3">
        <v>673.91304347826087</v>
      </c>
      <c r="AK638" s="6">
        <v>3</v>
      </c>
      <c r="AL638" s="6">
        <v>26</v>
      </c>
      <c r="AM638" s="6">
        <v>33</v>
      </c>
      <c r="AN638" s="6">
        <v>565</v>
      </c>
      <c r="AO638" s="6">
        <v>0</v>
      </c>
      <c r="AP638" s="6">
        <v>0</v>
      </c>
      <c r="AQ638" s="6">
        <v>20</v>
      </c>
      <c r="AR638" s="6">
        <v>79</v>
      </c>
      <c r="AS638" s="6">
        <v>11.951588502269288</v>
      </c>
      <c r="AT638" s="119">
        <v>0</v>
      </c>
      <c r="AU638" s="119">
        <v>0</v>
      </c>
      <c r="AV638" s="119">
        <v>0</v>
      </c>
      <c r="AW638" s="119">
        <v>0</v>
      </c>
      <c r="AX638" s="119">
        <v>0</v>
      </c>
      <c r="AY638" s="6">
        <v>22.018348623853214</v>
      </c>
      <c r="AZ638" s="6">
        <v>6</v>
      </c>
      <c r="BA638" s="6">
        <v>1.3793103448275863</v>
      </c>
      <c r="BB638" s="6">
        <v>0</v>
      </c>
      <c r="BC638" s="6">
        <v>51</v>
      </c>
      <c r="BD638" s="6">
        <v>7.774390243902439</v>
      </c>
      <c r="BE638" s="6">
        <v>0</v>
      </c>
      <c r="BF638" s="6">
        <v>0</v>
      </c>
      <c r="BG638" s="6">
        <v>40</v>
      </c>
      <c r="BH638" s="6">
        <v>6.9565217391304346</v>
      </c>
      <c r="BI638" s="6">
        <v>8</v>
      </c>
      <c r="BJ638" s="6">
        <v>38.095238095238095</v>
      </c>
      <c r="BK638" s="6">
        <v>537</v>
      </c>
    </row>
    <row r="639" spans="1:63" x14ac:dyDescent="0.35">
      <c r="A639" s="27">
        <v>633</v>
      </c>
      <c r="C639" s="17" t="s">
        <v>133</v>
      </c>
      <c r="D639" s="15">
        <v>694</v>
      </c>
      <c r="E639" s="18">
        <v>0</v>
      </c>
      <c r="F639" s="18">
        <v>4</v>
      </c>
      <c r="G639" s="18">
        <v>14</v>
      </c>
      <c r="H639" s="18">
        <v>584</v>
      </c>
      <c r="I639" s="18">
        <v>95</v>
      </c>
      <c r="J639" s="19">
        <v>49.56772334293948</v>
      </c>
      <c r="K639" s="19">
        <v>33</v>
      </c>
      <c r="L639" s="19">
        <v>10.410094637223976</v>
      </c>
      <c r="M639" s="18">
        <v>0</v>
      </c>
      <c r="N639" s="19">
        <v>0</v>
      </c>
      <c r="O639" s="19">
        <v>51</v>
      </c>
      <c r="P639" s="19">
        <v>78.431372549019613</v>
      </c>
      <c r="Q639" s="19">
        <v>3.0707610146862483</v>
      </c>
      <c r="R639" s="18">
        <v>0</v>
      </c>
      <c r="S639" s="19">
        <v>0</v>
      </c>
      <c r="T639" s="18">
        <v>4</v>
      </c>
      <c r="U639" s="19">
        <v>40</v>
      </c>
      <c r="V639" s="18">
        <v>0</v>
      </c>
      <c r="W639" s="19">
        <v>0</v>
      </c>
      <c r="X639" s="18">
        <v>4</v>
      </c>
      <c r="Y639" s="19">
        <v>26.666666666666668</v>
      </c>
      <c r="Z639" s="19">
        <v>36.458333333333329</v>
      </c>
      <c r="AA639" s="19">
        <v>28.125</v>
      </c>
      <c r="AB639" s="18">
        <v>18</v>
      </c>
      <c r="AC639" s="19">
        <v>4.2959427207637226</v>
      </c>
      <c r="AD639" s="19">
        <v>74.652777777777786</v>
      </c>
      <c r="AE639" s="19">
        <v>62.897526501766791</v>
      </c>
      <c r="AF639" s="19">
        <v>0</v>
      </c>
      <c r="AG639" s="19">
        <v>68.021201413427562</v>
      </c>
      <c r="AH639" s="19">
        <v>46.055979643765902</v>
      </c>
      <c r="AI639" s="19">
        <v>22.137404580152673</v>
      </c>
      <c r="AJ639" s="3">
        <v>642.64705882352939</v>
      </c>
      <c r="AK639" s="6">
        <v>0</v>
      </c>
      <c r="AL639" s="6">
        <v>313</v>
      </c>
      <c r="AM639" s="6">
        <v>0</v>
      </c>
      <c r="AN639" s="6">
        <v>262</v>
      </c>
      <c r="AO639" s="6">
        <v>0</v>
      </c>
      <c r="AP639" s="6">
        <v>0</v>
      </c>
      <c r="AQ639" s="6">
        <v>103</v>
      </c>
      <c r="AR639" s="6">
        <v>7</v>
      </c>
      <c r="AS639" s="6">
        <v>1.0086455331412103</v>
      </c>
      <c r="AT639" s="119">
        <v>0</v>
      </c>
      <c r="AU639" s="119">
        <v>0</v>
      </c>
      <c r="AV639" s="119">
        <v>0</v>
      </c>
      <c r="AW639" s="119">
        <v>0</v>
      </c>
      <c r="AX639" s="119">
        <v>0</v>
      </c>
      <c r="AY639" s="6">
        <v>11.935953420669577</v>
      </c>
      <c r="AZ639" s="6">
        <v>3</v>
      </c>
      <c r="BA639" s="6">
        <v>1.0169491525423728</v>
      </c>
      <c r="BB639" s="6">
        <v>9</v>
      </c>
      <c r="BC639" s="6">
        <v>119</v>
      </c>
      <c r="BD639" s="6">
        <v>17.024320457796851</v>
      </c>
      <c r="BE639" s="6">
        <v>0</v>
      </c>
      <c r="BF639" s="6">
        <v>0</v>
      </c>
      <c r="BG639" s="6">
        <v>77</v>
      </c>
      <c r="BH639" s="6">
        <v>12.919463087248323</v>
      </c>
      <c r="BI639" s="6">
        <v>43</v>
      </c>
      <c r="BJ639" s="6">
        <v>43.43434343434344</v>
      </c>
      <c r="BK639" s="6">
        <v>584</v>
      </c>
    </row>
    <row r="640" spans="1:63" x14ac:dyDescent="0.35">
      <c r="A640" s="27">
        <v>634</v>
      </c>
      <c r="C640" s="17" t="s">
        <v>136</v>
      </c>
      <c r="D640" s="15">
        <v>683</v>
      </c>
      <c r="E640" s="18">
        <v>8</v>
      </c>
      <c r="F640" s="18">
        <v>32</v>
      </c>
      <c r="G640" s="18">
        <v>111</v>
      </c>
      <c r="H640" s="18">
        <v>523</v>
      </c>
      <c r="I640" s="18">
        <v>20</v>
      </c>
      <c r="J640" s="19">
        <v>45.827232796486086</v>
      </c>
      <c r="K640" s="19">
        <v>12</v>
      </c>
      <c r="L640" s="19">
        <v>2.7088036117381491</v>
      </c>
      <c r="M640" s="18">
        <v>8</v>
      </c>
      <c r="N640" s="19">
        <v>16.666666666666664</v>
      </c>
      <c r="O640" s="19">
        <v>19</v>
      </c>
      <c r="P640" s="19">
        <v>84.210526315789465</v>
      </c>
      <c r="Q640" s="19">
        <v>9.0909090909090917</v>
      </c>
      <c r="R640" s="18">
        <v>24</v>
      </c>
      <c r="S640" s="19">
        <v>39.344262295081968</v>
      </c>
      <c r="T640" s="18">
        <v>6</v>
      </c>
      <c r="U640" s="19">
        <v>20</v>
      </c>
      <c r="V640" s="18">
        <v>6</v>
      </c>
      <c r="W640" s="19">
        <v>22.222222222222221</v>
      </c>
      <c r="X640" s="18">
        <v>12</v>
      </c>
      <c r="Y640" s="19">
        <v>22.641509433962266</v>
      </c>
      <c r="Z640" s="19">
        <v>17.336683417085428</v>
      </c>
      <c r="AA640" s="19">
        <v>4.0201005025125625</v>
      </c>
      <c r="AB640" s="18">
        <v>19</v>
      </c>
      <c r="AC640" s="19">
        <v>5.5555555555555554</v>
      </c>
      <c r="AD640" s="19">
        <v>77.385159010600702</v>
      </c>
      <c r="AE640" s="19">
        <v>25.217391304347824</v>
      </c>
      <c r="AF640" s="19">
        <v>39.655172413793103</v>
      </c>
      <c r="AG640" s="19">
        <v>56.521739130434781</v>
      </c>
      <c r="AH640" s="19">
        <v>75.085324232081902</v>
      </c>
      <c r="AI640" s="19">
        <v>9.8976109215017072</v>
      </c>
      <c r="AJ640" s="3">
        <v>496.875</v>
      </c>
      <c r="AK640" s="6">
        <v>24</v>
      </c>
      <c r="AL640" s="6">
        <v>557</v>
      </c>
      <c r="AM640" s="6">
        <v>4</v>
      </c>
      <c r="AN640" s="6">
        <v>80</v>
      </c>
      <c r="AO640" s="6">
        <v>6</v>
      </c>
      <c r="AP640" s="6">
        <v>0</v>
      </c>
      <c r="AQ640" s="6">
        <v>4</v>
      </c>
      <c r="AR640" s="6">
        <v>100</v>
      </c>
      <c r="AS640" s="6">
        <v>14.641288433382138</v>
      </c>
      <c r="AT640" s="119">
        <v>0</v>
      </c>
      <c r="AU640" s="119">
        <v>0</v>
      </c>
      <c r="AV640" s="119">
        <v>0</v>
      </c>
      <c r="AW640" s="119">
        <v>0</v>
      </c>
      <c r="AX640" s="119">
        <v>0</v>
      </c>
      <c r="AY640" s="6">
        <v>29.640718562874252</v>
      </c>
      <c r="AZ640" s="6">
        <v>3</v>
      </c>
      <c r="BA640" s="6">
        <v>0.76726342710997442</v>
      </c>
      <c r="BB640" s="6">
        <v>0</v>
      </c>
      <c r="BC640" s="6">
        <v>369</v>
      </c>
      <c r="BD640" s="6">
        <v>54.585798816568044</v>
      </c>
      <c r="BE640" s="6">
        <v>16</v>
      </c>
      <c r="BF640" s="6">
        <v>15.09433962264151</v>
      </c>
      <c r="BG640" s="6">
        <v>349</v>
      </c>
      <c r="BH640" s="6">
        <v>56.10932475884244</v>
      </c>
      <c r="BI640" s="6">
        <v>16</v>
      </c>
      <c r="BJ640" s="6">
        <v>64</v>
      </c>
      <c r="BK640" s="6">
        <v>523</v>
      </c>
    </row>
    <row r="641" spans="1:63" x14ac:dyDescent="0.35">
      <c r="A641" s="27">
        <v>635</v>
      </c>
      <c r="C641" s="17" t="s">
        <v>16</v>
      </c>
      <c r="D641" s="15">
        <v>82</v>
      </c>
      <c r="E641" s="18">
        <v>0</v>
      </c>
      <c r="F641" s="18">
        <v>0</v>
      </c>
      <c r="G641" s="18">
        <v>0</v>
      </c>
      <c r="H641" s="18">
        <v>70</v>
      </c>
      <c r="I641" s="18">
        <v>14</v>
      </c>
      <c r="J641" s="19">
        <v>78.048780487804876</v>
      </c>
      <c r="K641" s="19">
        <v>4</v>
      </c>
      <c r="L641" s="19">
        <v>9.7560975609756095</v>
      </c>
      <c r="M641" s="18">
        <v>0</v>
      </c>
      <c r="N641" s="19">
        <v>0</v>
      </c>
      <c r="O641" s="19">
        <v>3</v>
      </c>
      <c r="P641" s="19">
        <v>100</v>
      </c>
      <c r="Q641" s="19">
        <v>6.25</v>
      </c>
      <c r="R641" s="18">
        <v>0</v>
      </c>
      <c r="S641" s="19">
        <v>0</v>
      </c>
      <c r="T641" s="18">
        <v>0</v>
      </c>
      <c r="U641" s="19">
        <v>0</v>
      </c>
      <c r="V641" s="18">
        <v>0</v>
      </c>
      <c r="W641" s="19">
        <v>0</v>
      </c>
      <c r="X641" s="18">
        <v>0</v>
      </c>
      <c r="Y641" s="19">
        <v>0</v>
      </c>
      <c r="Z641" s="19">
        <v>10</v>
      </c>
      <c r="AA641" s="19">
        <v>27.500000000000004</v>
      </c>
      <c r="AB641" s="18">
        <v>4</v>
      </c>
      <c r="AC641" s="19">
        <v>9.3023255813953494</v>
      </c>
      <c r="AD641" s="19">
        <v>78.571428571428569</v>
      </c>
      <c r="AE641" s="19">
        <v>57.142857142857139</v>
      </c>
      <c r="AF641" s="19">
        <v>44.444444444444443</v>
      </c>
      <c r="AG641" s="19">
        <v>66.101694915254242</v>
      </c>
      <c r="AH641" s="19">
        <v>30.232558139534881</v>
      </c>
      <c r="AI641" s="19">
        <v>32.558139534883722</v>
      </c>
      <c r="AJ641" s="3">
        <v>371.42857142857144</v>
      </c>
      <c r="AK641" s="6">
        <v>60</v>
      </c>
      <c r="AL641" s="6">
        <v>7</v>
      </c>
      <c r="AM641" s="6">
        <v>0</v>
      </c>
      <c r="AN641" s="6">
        <v>0</v>
      </c>
      <c r="AO641" s="6">
        <v>0</v>
      </c>
      <c r="AP641" s="6">
        <v>0</v>
      </c>
      <c r="AQ641" s="6">
        <v>9</v>
      </c>
      <c r="AR641" s="6">
        <v>8</v>
      </c>
      <c r="AS641" s="6">
        <v>9.7560975609756095</v>
      </c>
      <c r="AT641" s="119">
        <v>0</v>
      </c>
      <c r="AU641" s="119">
        <v>0</v>
      </c>
      <c r="AV641" s="119">
        <v>0</v>
      </c>
      <c r="AW641" s="119">
        <v>0</v>
      </c>
      <c r="AX641" s="119">
        <v>0</v>
      </c>
      <c r="AY641" s="6">
        <v>10.526315789473683</v>
      </c>
      <c r="AZ641" s="6">
        <v>0</v>
      </c>
      <c r="BA641" s="6">
        <v>0</v>
      </c>
      <c r="BB641" s="6">
        <v>0</v>
      </c>
      <c r="BC641" s="6">
        <v>26</v>
      </c>
      <c r="BD641" s="6">
        <v>34.210526315789473</v>
      </c>
      <c r="BE641" s="6">
        <v>0</v>
      </c>
      <c r="BF641" s="6">
        <v>0</v>
      </c>
      <c r="BG641" s="6">
        <v>21</v>
      </c>
      <c r="BH641" s="6">
        <v>32.307692307692307</v>
      </c>
      <c r="BI641" s="6">
        <v>10</v>
      </c>
      <c r="BJ641" s="6">
        <v>62.5</v>
      </c>
      <c r="BK641" s="6">
        <v>70</v>
      </c>
    </row>
    <row r="642" spans="1:63" x14ac:dyDescent="0.35">
      <c r="A642" s="27">
        <v>636</v>
      </c>
      <c r="C642" s="17" t="s">
        <v>137</v>
      </c>
      <c r="D642" s="15">
        <v>975</v>
      </c>
      <c r="E642" s="18">
        <v>9</v>
      </c>
      <c r="F642" s="18">
        <v>32</v>
      </c>
      <c r="G642" s="18">
        <v>54</v>
      </c>
      <c r="H642" s="18">
        <v>755</v>
      </c>
      <c r="I642" s="18">
        <v>135</v>
      </c>
      <c r="J642" s="19">
        <v>59.692307692307686</v>
      </c>
      <c r="K642" s="19">
        <v>48</v>
      </c>
      <c r="L642" s="19">
        <v>10.0418410041841</v>
      </c>
      <c r="M642" s="18">
        <v>0</v>
      </c>
      <c r="N642" s="19">
        <v>0</v>
      </c>
      <c r="O642" s="19">
        <v>62</v>
      </c>
      <c r="P642" s="19">
        <v>80.645161290322577</v>
      </c>
      <c r="Q642" s="19">
        <v>4.6551234743116661</v>
      </c>
      <c r="R642" s="18">
        <v>3</v>
      </c>
      <c r="S642" s="19">
        <v>10.714285714285714</v>
      </c>
      <c r="T642" s="18">
        <v>0</v>
      </c>
      <c r="U642" s="19">
        <v>0</v>
      </c>
      <c r="V642" s="18">
        <v>0</v>
      </c>
      <c r="W642" s="19">
        <v>0</v>
      </c>
      <c r="X642" s="18">
        <v>0</v>
      </c>
      <c r="Y642" s="19">
        <v>0</v>
      </c>
      <c r="Z642" s="19">
        <v>21.318681318681318</v>
      </c>
      <c r="AA642" s="19">
        <v>52.967032967032971</v>
      </c>
      <c r="AB642" s="18">
        <v>34</v>
      </c>
      <c r="AC642" s="19">
        <v>6.1482820976491857</v>
      </c>
      <c r="AD642" s="19">
        <v>74.394463667820062</v>
      </c>
      <c r="AE642" s="19">
        <v>60.475161987041034</v>
      </c>
      <c r="AF642" s="19">
        <v>43.548387096774192</v>
      </c>
      <c r="AG642" s="19">
        <v>69.532428355957762</v>
      </c>
      <c r="AH642" s="19">
        <v>31.952662721893493</v>
      </c>
      <c r="AI642" s="19">
        <v>37.08086785009862</v>
      </c>
      <c r="AJ642" s="3">
        <v>498.75</v>
      </c>
      <c r="AK642" s="6">
        <v>150</v>
      </c>
      <c r="AL642" s="6">
        <v>98</v>
      </c>
      <c r="AM642" s="6">
        <v>3</v>
      </c>
      <c r="AN642" s="6">
        <v>5</v>
      </c>
      <c r="AO642" s="6">
        <v>0</v>
      </c>
      <c r="AP642" s="6">
        <v>5</v>
      </c>
      <c r="AQ642" s="6">
        <v>667</v>
      </c>
      <c r="AR642" s="6">
        <v>106</v>
      </c>
      <c r="AS642" s="6">
        <v>10.871794871794872</v>
      </c>
      <c r="AT642" s="119">
        <v>0</v>
      </c>
      <c r="AU642" s="119">
        <v>0</v>
      </c>
      <c r="AV642" s="119">
        <v>0</v>
      </c>
      <c r="AW642" s="119">
        <v>0</v>
      </c>
      <c r="AX642" s="119">
        <v>0</v>
      </c>
      <c r="AY642" s="6">
        <v>8.8701161562829984</v>
      </c>
      <c r="AZ642" s="6">
        <v>0</v>
      </c>
      <c r="BA642" s="6">
        <v>0</v>
      </c>
      <c r="BB642" s="6">
        <v>11</v>
      </c>
      <c r="BC642" s="6">
        <v>337</v>
      </c>
      <c r="BD642" s="6">
        <v>35.287958115183244</v>
      </c>
      <c r="BE642" s="6">
        <v>3</v>
      </c>
      <c r="BF642" s="6">
        <v>6.25</v>
      </c>
      <c r="BG642" s="6">
        <v>220</v>
      </c>
      <c r="BH642" s="6">
        <v>28.241335044929393</v>
      </c>
      <c r="BI642" s="6">
        <v>105</v>
      </c>
      <c r="BJ642" s="6">
        <v>80.152671755725194</v>
      </c>
      <c r="BK642" s="6">
        <v>755</v>
      </c>
    </row>
    <row r="643" spans="1:63" x14ac:dyDescent="0.35">
      <c r="A643" s="27">
        <v>637</v>
      </c>
      <c r="C643" s="17" t="s">
        <v>2</v>
      </c>
      <c r="D643" s="15">
        <v>57</v>
      </c>
      <c r="E643" s="18">
        <v>0</v>
      </c>
      <c r="F643" s="18">
        <v>3</v>
      </c>
      <c r="G643" s="18">
        <v>4</v>
      </c>
      <c r="H643" s="18">
        <v>52</v>
      </c>
      <c r="I643" s="18">
        <v>4</v>
      </c>
      <c r="J643" s="19">
        <v>49.122807017543856</v>
      </c>
      <c r="K643" s="19">
        <v>0</v>
      </c>
      <c r="L643" s="19">
        <v>0</v>
      </c>
      <c r="M643" s="18">
        <v>0</v>
      </c>
      <c r="N643" s="19">
        <v>0</v>
      </c>
      <c r="O643" s="19">
        <v>6</v>
      </c>
      <c r="P643" s="19">
        <v>0</v>
      </c>
      <c r="Q643" s="19">
        <v>12.059765208110992</v>
      </c>
      <c r="R643" s="18">
        <v>0</v>
      </c>
      <c r="S643" s="19">
        <v>0</v>
      </c>
      <c r="T643" s="18">
        <v>0</v>
      </c>
      <c r="U643" s="19">
        <v>0</v>
      </c>
      <c r="V643" s="18">
        <v>0</v>
      </c>
      <c r="W643" s="19">
        <v>0</v>
      </c>
      <c r="X643" s="18">
        <v>0</v>
      </c>
      <c r="Y643" s="19">
        <v>0</v>
      </c>
      <c r="Z643" s="19">
        <v>29.411764705882355</v>
      </c>
      <c r="AA643" s="19">
        <v>0</v>
      </c>
      <c r="AB643" s="18">
        <v>0</v>
      </c>
      <c r="AC643" s="19">
        <v>0</v>
      </c>
      <c r="AD643" s="19">
        <v>74.074074074074076</v>
      </c>
      <c r="AE643" s="19">
        <v>54.54545454545454</v>
      </c>
      <c r="AF643" s="19">
        <v>100</v>
      </c>
      <c r="AG643" s="19">
        <v>66.666666666666657</v>
      </c>
      <c r="AH643" s="19">
        <v>89.65517241379311</v>
      </c>
      <c r="AI643" s="19">
        <v>0</v>
      </c>
      <c r="AJ643" s="3">
        <v>660.71428571428567</v>
      </c>
      <c r="AK643" s="6">
        <v>0</v>
      </c>
      <c r="AL643" s="6">
        <v>39</v>
      </c>
      <c r="AM643" s="6">
        <v>0</v>
      </c>
      <c r="AN643" s="6">
        <v>0</v>
      </c>
      <c r="AO643" s="6">
        <v>0</v>
      </c>
      <c r="AP643" s="6">
        <v>0</v>
      </c>
      <c r="AQ643" s="6">
        <v>14</v>
      </c>
      <c r="AR643" s="6">
        <v>8</v>
      </c>
      <c r="AS643" s="6">
        <v>14.035087719298245</v>
      </c>
      <c r="AT643" s="119">
        <v>0</v>
      </c>
      <c r="AU643" s="119">
        <v>0</v>
      </c>
      <c r="AV643" s="119">
        <v>0</v>
      </c>
      <c r="AW643" s="119">
        <v>0</v>
      </c>
      <c r="AX643" s="119">
        <v>0</v>
      </c>
      <c r="AY643" s="6">
        <v>70</v>
      </c>
      <c r="AZ643" s="6">
        <v>0</v>
      </c>
      <c r="BA643" s="6">
        <v>0</v>
      </c>
      <c r="BB643" s="6">
        <v>0</v>
      </c>
      <c r="BC643" s="6">
        <v>0</v>
      </c>
      <c r="BD643" s="6">
        <v>0</v>
      </c>
      <c r="BE643" s="6">
        <v>0</v>
      </c>
      <c r="BF643" s="6">
        <v>0</v>
      </c>
      <c r="BG643" s="6">
        <v>0</v>
      </c>
      <c r="BH643" s="6">
        <v>0</v>
      </c>
      <c r="BI643" s="6">
        <v>0</v>
      </c>
      <c r="BJ643" s="6">
        <v>0</v>
      </c>
      <c r="BK643" s="6">
        <v>52</v>
      </c>
    </row>
    <row r="644" spans="1:63" x14ac:dyDescent="0.35">
      <c r="A644" s="27">
        <v>638</v>
      </c>
      <c r="C644" s="17" t="s">
        <v>6</v>
      </c>
      <c r="D644" s="15">
        <v>825</v>
      </c>
      <c r="E644" s="18">
        <v>0</v>
      </c>
      <c r="F644" s="18">
        <v>3</v>
      </c>
      <c r="G644" s="18">
        <v>11</v>
      </c>
      <c r="H644" s="18">
        <v>475</v>
      </c>
      <c r="I644" s="18">
        <v>337</v>
      </c>
      <c r="J644" s="19">
        <v>51.878787878787882</v>
      </c>
      <c r="K644" s="19">
        <v>0</v>
      </c>
      <c r="L644" s="19">
        <v>0</v>
      </c>
      <c r="M644" s="18">
        <v>0</v>
      </c>
      <c r="N644" s="19">
        <v>0</v>
      </c>
      <c r="O644" s="19">
        <v>53</v>
      </c>
      <c r="P644" s="19">
        <v>84.905660377358487</v>
      </c>
      <c r="Q644" s="19">
        <v>11.66077738515901</v>
      </c>
      <c r="R644" s="18">
        <v>0</v>
      </c>
      <c r="S644" s="19">
        <v>0</v>
      </c>
      <c r="T644" s="18">
        <v>0</v>
      </c>
      <c r="U644" s="19">
        <v>0</v>
      </c>
      <c r="V644" s="18">
        <v>0</v>
      </c>
      <c r="W644" s="19">
        <v>0</v>
      </c>
      <c r="X644" s="18">
        <v>0</v>
      </c>
      <c r="Y644" s="19">
        <v>0</v>
      </c>
      <c r="Z644" s="19">
        <v>37.931034482758619</v>
      </c>
      <c r="AA644" s="19">
        <v>32.758620689655174</v>
      </c>
      <c r="AB644" s="18">
        <v>18</v>
      </c>
      <c r="AC644" s="19">
        <v>5.3097345132743365</v>
      </c>
      <c r="AD644" s="19">
        <v>78.971962616822438</v>
      </c>
      <c r="AE644" s="19">
        <v>58.661417322834644</v>
      </c>
      <c r="AF644" s="19">
        <v>100</v>
      </c>
      <c r="AG644" s="19">
        <v>68.558951965065503</v>
      </c>
      <c r="AH644" s="19">
        <v>44.720496894409941</v>
      </c>
      <c r="AI644" s="19">
        <v>24.844720496894411</v>
      </c>
      <c r="AJ644" s="3">
        <v>425.60975609756099</v>
      </c>
      <c r="AK644" s="6">
        <v>0</v>
      </c>
      <c r="AL644" s="6">
        <v>755</v>
      </c>
      <c r="AM644" s="6">
        <v>0</v>
      </c>
      <c r="AN644" s="6">
        <v>8</v>
      </c>
      <c r="AO644" s="6">
        <v>0</v>
      </c>
      <c r="AP644" s="6">
        <v>0</v>
      </c>
      <c r="AQ644" s="6">
        <v>44</v>
      </c>
      <c r="AR644" s="6">
        <v>10</v>
      </c>
      <c r="AS644" s="6">
        <v>1.2121212121212122</v>
      </c>
      <c r="AT644" s="119">
        <v>0</v>
      </c>
      <c r="AU644" s="119">
        <v>0</v>
      </c>
      <c r="AV644" s="119">
        <v>0</v>
      </c>
      <c r="AW644" s="119">
        <v>0</v>
      </c>
      <c r="AX644" s="119">
        <v>0</v>
      </c>
      <c r="AY644" s="6">
        <v>10.691823899371069</v>
      </c>
      <c r="AZ644" s="6">
        <v>3</v>
      </c>
      <c r="BA644" s="6">
        <v>2.5423728813559325</v>
      </c>
      <c r="BB644" s="6">
        <v>55</v>
      </c>
      <c r="BC644" s="6">
        <v>123</v>
      </c>
      <c r="BD644" s="6">
        <v>15.073529411764705</v>
      </c>
      <c r="BE644" s="6">
        <v>0</v>
      </c>
      <c r="BF644" s="6">
        <v>0</v>
      </c>
      <c r="BG644" s="6">
        <v>31</v>
      </c>
      <c r="BH644" s="6">
        <v>6.485355648535565</v>
      </c>
      <c r="BI644" s="6">
        <v>87</v>
      </c>
      <c r="BJ644" s="6">
        <v>26.36363636363636</v>
      </c>
      <c r="BK644" s="6">
        <v>475</v>
      </c>
    </row>
    <row r="645" spans="1:63" x14ac:dyDescent="0.35">
      <c r="A645" s="27">
        <v>639</v>
      </c>
      <c r="C645" s="17" t="s">
        <v>10</v>
      </c>
      <c r="D645" s="15">
        <v>1031</v>
      </c>
      <c r="E645" s="18">
        <v>15</v>
      </c>
      <c r="F645" s="18">
        <v>91</v>
      </c>
      <c r="G645" s="18">
        <v>146</v>
      </c>
      <c r="H645" s="18">
        <v>586</v>
      </c>
      <c r="I645" s="18">
        <v>202</v>
      </c>
      <c r="J645" s="19">
        <v>49.951503394762362</v>
      </c>
      <c r="K645" s="19">
        <v>20</v>
      </c>
      <c r="L645" s="19">
        <v>5.5401662049861491</v>
      </c>
      <c r="M645" s="18">
        <v>0</v>
      </c>
      <c r="N645" s="19">
        <v>0</v>
      </c>
      <c r="O645" s="19">
        <v>50</v>
      </c>
      <c r="P645" s="19">
        <v>78</v>
      </c>
      <c r="Q645" s="19">
        <v>16.6270783847981</v>
      </c>
      <c r="R645" s="18">
        <v>0</v>
      </c>
      <c r="S645" s="19">
        <v>0</v>
      </c>
      <c r="T645" s="18">
        <v>3</v>
      </c>
      <c r="U645" s="19">
        <v>15</v>
      </c>
      <c r="V645" s="18">
        <v>0</v>
      </c>
      <c r="W645" s="19">
        <v>0</v>
      </c>
      <c r="X645" s="19">
        <v>3</v>
      </c>
      <c r="Y645" s="19">
        <v>8.3333333333333321</v>
      </c>
      <c r="Z645" s="19">
        <v>16.76300578034682</v>
      </c>
      <c r="AA645" s="19">
        <v>74.566473988439313</v>
      </c>
      <c r="AB645" s="18">
        <v>42</v>
      </c>
      <c r="AC645" s="19">
        <v>7.5</v>
      </c>
      <c r="AD645" s="19">
        <v>86.912751677852356</v>
      </c>
      <c r="AE645" s="19">
        <v>70.671378091872796</v>
      </c>
      <c r="AF645" s="19">
        <v>61.224489795918366</v>
      </c>
      <c r="AG645" s="19">
        <v>80.114722753346086</v>
      </c>
      <c r="AH645" s="19">
        <v>20.967741935483872</v>
      </c>
      <c r="AI645" s="19">
        <v>44.354838709677416</v>
      </c>
      <c r="AJ645" s="3">
        <v>590.84507042253517</v>
      </c>
      <c r="AK645" s="6">
        <v>0</v>
      </c>
      <c r="AL645" s="6">
        <v>841</v>
      </c>
      <c r="AM645" s="6">
        <v>0</v>
      </c>
      <c r="AN645" s="6">
        <v>161</v>
      </c>
      <c r="AO645" s="6">
        <v>0</v>
      </c>
      <c r="AP645" s="6">
        <v>0</v>
      </c>
      <c r="AQ645" s="6">
        <v>14</v>
      </c>
      <c r="AR645" s="6">
        <v>92</v>
      </c>
      <c r="AS645" s="6">
        <v>8.9233753637245385</v>
      </c>
      <c r="AT645" s="119">
        <v>0</v>
      </c>
      <c r="AU645" s="119">
        <v>0</v>
      </c>
      <c r="AV645" s="119">
        <v>0</v>
      </c>
      <c r="AW645" s="119">
        <v>0</v>
      </c>
      <c r="AX645" s="119">
        <v>0</v>
      </c>
      <c r="AY645" s="6">
        <v>19.578313253012048</v>
      </c>
      <c r="AZ645" s="6">
        <v>6</v>
      </c>
      <c r="BA645" s="6">
        <v>1.7291066282420751</v>
      </c>
      <c r="BB645" s="6">
        <v>28</v>
      </c>
      <c r="BC645" s="6">
        <v>72</v>
      </c>
      <c r="BD645" s="6">
        <v>7.0450097847358117</v>
      </c>
      <c r="BE645" s="6">
        <v>3</v>
      </c>
      <c r="BF645" s="6">
        <v>2.1276595744680851</v>
      </c>
      <c r="BG645" s="6">
        <v>30</v>
      </c>
      <c r="BH645" s="6">
        <v>4.1152263374485596</v>
      </c>
      <c r="BI645" s="6">
        <v>37</v>
      </c>
      <c r="BJ645" s="6">
        <v>18.592964824120603</v>
      </c>
      <c r="BK645" s="6">
        <v>586</v>
      </c>
    </row>
    <row r="646" spans="1:63" x14ac:dyDescent="0.35">
      <c r="A646" s="27">
        <v>640</v>
      </c>
      <c r="C646" s="17" t="s">
        <v>272</v>
      </c>
      <c r="D646" s="15">
        <v>712</v>
      </c>
      <c r="E646" s="18">
        <v>0</v>
      </c>
      <c r="F646" s="18">
        <v>18</v>
      </c>
      <c r="G646" s="18">
        <v>53</v>
      </c>
      <c r="H646" s="18">
        <v>614</v>
      </c>
      <c r="I646" s="18">
        <v>23</v>
      </c>
      <c r="J646" s="19">
        <v>49.719101123595507</v>
      </c>
      <c r="K646" s="19">
        <v>56</v>
      </c>
      <c r="L646" s="19">
        <v>17.948717948717949</v>
      </c>
      <c r="M646" s="18">
        <v>0</v>
      </c>
      <c r="N646" s="19">
        <v>0</v>
      </c>
      <c r="O646" s="19">
        <v>80</v>
      </c>
      <c r="P646" s="19">
        <v>85</v>
      </c>
      <c r="Q646" s="19">
        <v>17.142857142857142</v>
      </c>
      <c r="R646" s="18">
        <v>3</v>
      </c>
      <c r="S646" s="19">
        <v>12.5</v>
      </c>
      <c r="T646" s="18">
        <v>0</v>
      </c>
      <c r="U646" s="19">
        <v>0</v>
      </c>
      <c r="V646" s="18">
        <v>9</v>
      </c>
      <c r="W646" s="19">
        <v>40.909090909090914</v>
      </c>
      <c r="X646" s="19">
        <v>9</v>
      </c>
      <c r="Y646" s="19">
        <v>37.5</v>
      </c>
      <c r="Z646" s="19">
        <v>41.61073825503356</v>
      </c>
      <c r="AA646" s="19">
        <v>21.140939597315437</v>
      </c>
      <c r="AB646" s="18">
        <v>49</v>
      </c>
      <c r="AC646" s="19">
        <v>10.165975103734439</v>
      </c>
      <c r="AD646" s="19">
        <v>76.821192052980138</v>
      </c>
      <c r="AE646" s="19">
        <v>61.643835616438359</v>
      </c>
      <c r="AF646" s="19">
        <v>66.666666666666657</v>
      </c>
      <c r="AG646" s="19">
        <v>70.545454545454547</v>
      </c>
      <c r="AH646" s="19">
        <v>46.172248803827756</v>
      </c>
      <c r="AI646" s="19">
        <v>15.550239234449762</v>
      </c>
      <c r="AJ646" s="3">
        <v>545.91836734693879</v>
      </c>
      <c r="AK646" s="6">
        <v>0</v>
      </c>
      <c r="AL646" s="6">
        <v>592</v>
      </c>
      <c r="AM646" s="6">
        <v>0</v>
      </c>
      <c r="AN646" s="6">
        <v>83</v>
      </c>
      <c r="AO646" s="6">
        <v>0</v>
      </c>
      <c r="AP646" s="6">
        <v>0</v>
      </c>
      <c r="AQ646" s="6">
        <v>9</v>
      </c>
      <c r="AR646" s="6">
        <v>68</v>
      </c>
      <c r="AS646" s="6">
        <v>9.5505617977528079</v>
      </c>
      <c r="AT646" s="119">
        <v>0</v>
      </c>
      <c r="AU646" s="119">
        <v>0</v>
      </c>
      <c r="AV646" s="119">
        <v>0</v>
      </c>
      <c r="AW646" s="119">
        <v>0</v>
      </c>
      <c r="AX646" s="119">
        <v>0</v>
      </c>
      <c r="AY646" s="6">
        <v>16.642120765832104</v>
      </c>
      <c r="AZ646" s="6">
        <v>0</v>
      </c>
      <c r="BA646" s="6">
        <v>0</v>
      </c>
      <c r="BB646" s="6">
        <v>0</v>
      </c>
      <c r="BC646" s="6">
        <v>76</v>
      </c>
      <c r="BD646" s="6">
        <v>10.982658959537572</v>
      </c>
      <c r="BE646" s="6">
        <v>5</v>
      </c>
      <c r="BF646" s="6">
        <v>9.433962264150944</v>
      </c>
      <c r="BG646" s="6">
        <v>62</v>
      </c>
      <c r="BH646" s="6">
        <v>9.3939393939393927</v>
      </c>
      <c r="BI646" s="6">
        <v>14</v>
      </c>
      <c r="BJ646" s="6">
        <v>82.35294117647058</v>
      </c>
      <c r="BK646" s="6">
        <v>614</v>
      </c>
    </row>
    <row r="647" spans="1:63" x14ac:dyDescent="0.35">
      <c r="A647" s="27">
        <v>641</v>
      </c>
      <c r="C647" s="17" t="s">
        <v>1</v>
      </c>
      <c r="D647" s="15">
        <v>755</v>
      </c>
      <c r="E647" s="18">
        <v>3</v>
      </c>
      <c r="F647" s="18">
        <v>24</v>
      </c>
      <c r="G647" s="18">
        <v>49</v>
      </c>
      <c r="H647" s="18">
        <v>627</v>
      </c>
      <c r="I647" s="18">
        <v>47</v>
      </c>
      <c r="J647" s="19">
        <v>52.715231788079478</v>
      </c>
      <c r="K647" s="19">
        <v>36</v>
      </c>
      <c r="L647" s="19">
        <v>9.97229916897507</v>
      </c>
      <c r="M647" s="18">
        <v>0</v>
      </c>
      <c r="N647" s="19">
        <v>0</v>
      </c>
      <c r="O647" s="19">
        <v>42</v>
      </c>
      <c r="P647" s="19">
        <v>92.857142857142861</v>
      </c>
      <c r="Q647" s="19">
        <v>10.062240663900415</v>
      </c>
      <c r="R647" s="18">
        <v>0</v>
      </c>
      <c r="S647" s="19">
        <v>0</v>
      </c>
      <c r="T647" s="18">
        <v>3</v>
      </c>
      <c r="U647" s="19">
        <v>18.75</v>
      </c>
      <c r="V647" s="18">
        <v>0</v>
      </c>
      <c r="W647" s="19">
        <v>0</v>
      </c>
      <c r="X647" s="19">
        <v>3</v>
      </c>
      <c r="Y647" s="19">
        <v>12</v>
      </c>
      <c r="Z647" s="19">
        <v>42.168674698795186</v>
      </c>
      <c r="AA647" s="19">
        <v>28.313253012048197</v>
      </c>
      <c r="AB647" s="18">
        <v>37</v>
      </c>
      <c r="AC647" s="19">
        <v>6.6071428571428577</v>
      </c>
      <c r="AD647" s="19">
        <v>84.768211920529808</v>
      </c>
      <c r="AE647" s="19">
        <v>73.456790123456798</v>
      </c>
      <c r="AF647" s="19">
        <v>82.051282051282044</v>
      </c>
      <c r="AG647" s="19">
        <v>79.356060606060609</v>
      </c>
      <c r="AH647" s="19">
        <v>33.918128654970758</v>
      </c>
      <c r="AI647" s="19">
        <v>30.214424951267056</v>
      </c>
      <c r="AJ647" s="3">
        <v>777.34375</v>
      </c>
      <c r="AK647" s="6">
        <v>3</v>
      </c>
      <c r="AL647" s="6">
        <v>203</v>
      </c>
      <c r="AM647" s="6">
        <v>371</v>
      </c>
      <c r="AN647" s="6">
        <v>102</v>
      </c>
      <c r="AO647" s="6">
        <v>0</v>
      </c>
      <c r="AP647" s="6">
        <v>5</v>
      </c>
      <c r="AQ647" s="6">
        <v>44</v>
      </c>
      <c r="AR647" s="6">
        <v>100</v>
      </c>
      <c r="AS647" s="6">
        <v>13.245033112582782</v>
      </c>
      <c r="AT647" s="119">
        <v>0</v>
      </c>
      <c r="AU647" s="119">
        <v>0</v>
      </c>
      <c r="AV647" s="119">
        <v>0</v>
      </c>
      <c r="AW647" s="119">
        <v>0</v>
      </c>
      <c r="AX647" s="119">
        <v>0</v>
      </c>
      <c r="AY647" s="6">
        <v>22.08835341365462</v>
      </c>
      <c r="AZ647" s="6">
        <v>0</v>
      </c>
      <c r="BA647" s="6">
        <v>0</v>
      </c>
      <c r="BB647" s="6">
        <v>0</v>
      </c>
      <c r="BC647" s="6">
        <v>18</v>
      </c>
      <c r="BD647" s="6">
        <v>2.4032042723631508</v>
      </c>
      <c r="BE647" s="6">
        <v>0</v>
      </c>
      <c r="BF647" s="6">
        <v>0</v>
      </c>
      <c r="BG647" s="6">
        <v>7</v>
      </c>
      <c r="BH647" s="6">
        <v>1.0324483775811208</v>
      </c>
      <c r="BI647" s="6">
        <v>10</v>
      </c>
      <c r="BJ647" s="6">
        <v>20</v>
      </c>
      <c r="BK647" s="6">
        <v>627</v>
      </c>
    </row>
    <row r="648" spans="1:63" x14ac:dyDescent="0.35">
      <c r="A648" s="27">
        <v>642</v>
      </c>
      <c r="C648" s="17" t="s">
        <v>7</v>
      </c>
      <c r="D648" s="15">
        <v>440</v>
      </c>
      <c r="E648" s="18">
        <v>0</v>
      </c>
      <c r="F648" s="18">
        <v>15</v>
      </c>
      <c r="G648" s="18">
        <v>16</v>
      </c>
      <c r="H648" s="18">
        <v>215</v>
      </c>
      <c r="I648" s="18">
        <v>198</v>
      </c>
      <c r="J648" s="19">
        <v>48.63636363636364</v>
      </c>
      <c r="K648" s="19">
        <v>3</v>
      </c>
      <c r="L648" s="19">
        <v>6</v>
      </c>
      <c r="M648" s="18">
        <v>0</v>
      </c>
      <c r="N648" s="19">
        <v>0</v>
      </c>
      <c r="O648" s="19">
        <v>40</v>
      </c>
      <c r="P648" s="19">
        <v>80</v>
      </c>
      <c r="Q648" s="19">
        <v>9.0288315629742026</v>
      </c>
      <c r="R648" s="18">
        <v>0</v>
      </c>
      <c r="S648" s="19">
        <v>0</v>
      </c>
      <c r="T648" s="18">
        <v>0</v>
      </c>
      <c r="U648" s="19">
        <v>0</v>
      </c>
      <c r="V648" s="18">
        <v>0</v>
      </c>
      <c r="W648" s="19">
        <v>0</v>
      </c>
      <c r="X648" s="19">
        <v>0</v>
      </c>
      <c r="Y648" s="19">
        <v>0</v>
      </c>
      <c r="Z648" s="19">
        <v>29.268292682926827</v>
      </c>
      <c r="AA648" s="19">
        <v>31.707317073170731</v>
      </c>
      <c r="AB648" s="18">
        <v>10</v>
      </c>
      <c r="AC648" s="19">
        <v>6.9444444444444446</v>
      </c>
      <c r="AD648" s="19">
        <v>66.942148760330582</v>
      </c>
      <c r="AE648" s="19">
        <v>48.863636363636367</v>
      </c>
      <c r="AF648" s="19">
        <v>0</v>
      </c>
      <c r="AG648" s="19">
        <v>63.366336633663366</v>
      </c>
      <c r="AH648" s="19">
        <v>40.625</v>
      </c>
      <c r="AI648" s="19">
        <v>26.5625</v>
      </c>
      <c r="AJ648" s="3">
        <v>369.23076923076923</v>
      </c>
      <c r="AK648" s="6">
        <v>0</v>
      </c>
      <c r="AL648" s="6">
        <v>390</v>
      </c>
      <c r="AM648" s="6">
        <v>0</v>
      </c>
      <c r="AN648" s="6">
        <v>3</v>
      </c>
      <c r="AO648" s="6">
        <v>0</v>
      </c>
      <c r="AP648" s="6">
        <v>0</v>
      </c>
      <c r="AQ648" s="6">
        <v>28</v>
      </c>
      <c r="AR648" s="6">
        <v>10</v>
      </c>
      <c r="AS648" s="6">
        <v>2.2727272727272729</v>
      </c>
      <c r="AT648" s="119">
        <v>0</v>
      </c>
      <c r="AU648" s="119">
        <v>0</v>
      </c>
      <c r="AV648" s="119">
        <v>0</v>
      </c>
      <c r="AW648" s="119">
        <v>0</v>
      </c>
      <c r="AX648" s="119">
        <v>0</v>
      </c>
      <c r="AY648" s="6">
        <v>13.539192399049881</v>
      </c>
      <c r="AZ648" s="6">
        <v>0</v>
      </c>
      <c r="BA648" s="6">
        <v>0</v>
      </c>
      <c r="BB648" s="6">
        <v>41</v>
      </c>
      <c r="BC648" s="6">
        <v>66</v>
      </c>
      <c r="BD648" s="6">
        <v>15.384615384615385</v>
      </c>
      <c r="BE648" s="6">
        <v>0</v>
      </c>
      <c r="BF648" s="6">
        <v>0</v>
      </c>
      <c r="BG648" s="6">
        <v>7</v>
      </c>
      <c r="BH648" s="6">
        <v>3.1818181818181817</v>
      </c>
      <c r="BI648" s="6">
        <v>59</v>
      </c>
      <c r="BJ648" s="6">
        <v>30.569948186528496</v>
      </c>
      <c r="BK648" s="6">
        <v>215</v>
      </c>
    </row>
    <row r="649" spans="1:63" x14ac:dyDescent="0.35">
      <c r="A649" s="27">
        <v>643</v>
      </c>
      <c r="C649" s="17" t="s">
        <v>273</v>
      </c>
      <c r="D649" s="15">
        <v>197</v>
      </c>
      <c r="E649" s="18">
        <v>0</v>
      </c>
      <c r="F649" s="18">
        <v>7</v>
      </c>
      <c r="G649" s="18">
        <v>8</v>
      </c>
      <c r="H649" s="18">
        <v>164</v>
      </c>
      <c r="I649" s="18">
        <v>23</v>
      </c>
      <c r="J649" s="19">
        <v>53.299492385786806</v>
      </c>
      <c r="K649" s="19">
        <v>7</v>
      </c>
      <c r="L649" s="19">
        <v>6.8627450980392162</v>
      </c>
      <c r="M649" s="18">
        <v>0</v>
      </c>
      <c r="N649" s="19">
        <v>0</v>
      </c>
      <c r="O649" s="19">
        <v>5</v>
      </c>
      <c r="P649" s="19">
        <v>100</v>
      </c>
      <c r="Q649" s="19">
        <v>10.352941176470589</v>
      </c>
      <c r="R649" s="18">
        <v>0</v>
      </c>
      <c r="S649" s="19">
        <v>0</v>
      </c>
      <c r="T649" s="18">
        <v>0</v>
      </c>
      <c r="U649" s="19">
        <v>0</v>
      </c>
      <c r="V649" s="18">
        <v>0</v>
      </c>
      <c r="W649" s="19">
        <v>0</v>
      </c>
      <c r="X649" s="19">
        <v>0</v>
      </c>
      <c r="Y649" s="19">
        <v>0</v>
      </c>
      <c r="Z649" s="19">
        <v>24.175824175824175</v>
      </c>
      <c r="AA649" s="19">
        <v>58.241758241758248</v>
      </c>
      <c r="AB649" s="18">
        <v>5</v>
      </c>
      <c r="AC649" s="19">
        <v>3.9370078740157481</v>
      </c>
      <c r="AD649" s="19">
        <v>80.597014925373131</v>
      </c>
      <c r="AE649" s="19">
        <v>68.888888888888886</v>
      </c>
      <c r="AF649" s="19">
        <v>50</v>
      </c>
      <c r="AG649" s="19">
        <v>75.342465753424662</v>
      </c>
      <c r="AH649" s="19">
        <v>28.947368421052634</v>
      </c>
      <c r="AI649" s="19">
        <v>39.473684210526315</v>
      </c>
      <c r="AJ649" s="3">
        <v>673.07692307692309</v>
      </c>
      <c r="AK649" s="6">
        <v>20</v>
      </c>
      <c r="AL649" s="6">
        <v>61</v>
      </c>
      <c r="AM649" s="6">
        <v>0</v>
      </c>
      <c r="AN649" s="6">
        <v>4</v>
      </c>
      <c r="AO649" s="6">
        <v>0</v>
      </c>
      <c r="AP649" s="6">
        <v>0</v>
      </c>
      <c r="AQ649" s="6">
        <v>108</v>
      </c>
      <c r="AR649" s="6">
        <v>7</v>
      </c>
      <c r="AS649" s="6">
        <v>3.5532994923857872</v>
      </c>
      <c r="AT649" s="119">
        <v>0</v>
      </c>
      <c r="AU649" s="119">
        <v>0</v>
      </c>
      <c r="AV649" s="119">
        <v>0</v>
      </c>
      <c r="AW649" s="119">
        <v>0</v>
      </c>
      <c r="AX649" s="119">
        <v>0</v>
      </c>
      <c r="AY649" s="6">
        <v>12.886597938144329</v>
      </c>
      <c r="AZ649" s="6">
        <v>0</v>
      </c>
      <c r="BA649" s="6">
        <v>0</v>
      </c>
      <c r="BB649" s="6">
        <v>4</v>
      </c>
      <c r="BC649" s="6">
        <v>19</v>
      </c>
      <c r="BD649" s="6">
        <v>9.6938775510204085</v>
      </c>
      <c r="BE649" s="6">
        <v>0</v>
      </c>
      <c r="BF649" s="6">
        <v>0</v>
      </c>
      <c r="BG649" s="6">
        <v>10</v>
      </c>
      <c r="BH649" s="6">
        <v>5.9171597633136095</v>
      </c>
      <c r="BI649" s="6">
        <v>10</v>
      </c>
      <c r="BJ649" s="6">
        <v>45.454545454545453</v>
      </c>
      <c r="BK649" s="6">
        <v>164</v>
      </c>
    </row>
    <row r="650" spans="1:63" x14ac:dyDescent="0.35">
      <c r="A650" s="27">
        <v>644</v>
      </c>
      <c r="C650" s="17" t="s">
        <v>23</v>
      </c>
      <c r="D650" s="15">
        <v>14314</v>
      </c>
      <c r="E650" s="18">
        <v>223</v>
      </c>
      <c r="F650" s="18">
        <v>865</v>
      </c>
      <c r="G650" s="18">
        <v>1106</v>
      </c>
      <c r="H650" s="18">
        <v>11727</v>
      </c>
      <c r="I650" s="18">
        <v>618</v>
      </c>
      <c r="J650" s="19">
        <v>47.645661590051695</v>
      </c>
      <c r="K650" s="19">
        <v>337</v>
      </c>
      <c r="L650" s="19">
        <v>3.3068393680698658</v>
      </c>
      <c r="M650" s="18">
        <v>17</v>
      </c>
      <c r="N650" s="19">
        <v>3.9443155452436192</v>
      </c>
      <c r="O650" s="19">
        <v>227</v>
      </c>
      <c r="P650" s="19">
        <v>79.735682819383257</v>
      </c>
      <c r="Q650" s="19">
        <v>10.223048327137546</v>
      </c>
      <c r="R650" s="18">
        <v>6</v>
      </c>
      <c r="S650" s="19">
        <v>0.83217753120665738</v>
      </c>
      <c r="T650" s="18">
        <v>16</v>
      </c>
      <c r="U650" s="19">
        <v>3.5242290748898681</v>
      </c>
      <c r="V650" s="18">
        <v>26</v>
      </c>
      <c r="W650" s="19">
        <v>9.6654275092936803</v>
      </c>
      <c r="X650" s="18">
        <v>42</v>
      </c>
      <c r="Y650" s="19">
        <v>5.8741258741258742</v>
      </c>
      <c r="Z650" s="19">
        <v>28.497518741421178</v>
      </c>
      <c r="AA650" s="19">
        <v>58.85334178017105</v>
      </c>
      <c r="AB650" s="18">
        <v>579</v>
      </c>
      <c r="AC650" s="19">
        <v>5.55608866711448</v>
      </c>
      <c r="AD650" s="19">
        <v>90.001658099817604</v>
      </c>
      <c r="AE650" s="19">
        <v>67.775768535262202</v>
      </c>
      <c r="AF650" s="19">
        <v>64.715274081958484</v>
      </c>
      <c r="AG650" s="19">
        <v>82.444259220670972</v>
      </c>
      <c r="AH650" s="19">
        <v>34.933499584372399</v>
      </c>
      <c r="AI650" s="19">
        <v>33.998337489609312</v>
      </c>
      <c r="AJ650" s="3">
        <v>732.30286738351253</v>
      </c>
      <c r="AK650" s="6">
        <v>27</v>
      </c>
      <c r="AL650" s="6">
        <v>1395</v>
      </c>
      <c r="AM650" s="6">
        <v>5514</v>
      </c>
      <c r="AN650" s="6">
        <v>435</v>
      </c>
      <c r="AO650" s="6">
        <v>0</v>
      </c>
      <c r="AP650" s="6">
        <v>6351</v>
      </c>
      <c r="AQ650" s="6">
        <v>363</v>
      </c>
      <c r="AR650" s="6">
        <v>2835</v>
      </c>
      <c r="AS650" s="6">
        <v>19.805784546597739</v>
      </c>
      <c r="AT650" s="119">
        <v>0</v>
      </c>
      <c r="AU650" s="119">
        <v>0</v>
      </c>
      <c r="AV650" s="119">
        <v>0</v>
      </c>
      <c r="AW650" s="119">
        <v>0</v>
      </c>
      <c r="AX650" s="119">
        <v>0</v>
      </c>
      <c r="AY650" s="6">
        <v>17.560559778361867</v>
      </c>
      <c r="AZ650" s="6">
        <v>50</v>
      </c>
      <c r="BA650" s="6">
        <v>0.52012899199001361</v>
      </c>
      <c r="BB650" s="6">
        <v>35</v>
      </c>
      <c r="BC650" s="6">
        <v>811</v>
      </c>
      <c r="BD650" s="6">
        <v>5.6908287137744722</v>
      </c>
      <c r="BE650" s="6">
        <v>9</v>
      </c>
      <c r="BF650" s="6">
        <v>0.81300813008130091</v>
      </c>
      <c r="BG650" s="6">
        <v>511</v>
      </c>
      <c r="BH650" s="6">
        <v>3.9971839799749684</v>
      </c>
      <c r="BI650" s="6">
        <v>266</v>
      </c>
      <c r="BJ650" s="6">
        <v>43.111831442463533</v>
      </c>
      <c r="BK650" s="6">
        <v>11727</v>
      </c>
    </row>
    <row r="651" spans="1:63" x14ac:dyDescent="0.35">
      <c r="A651" s="27">
        <v>645</v>
      </c>
      <c r="C651" s="17" t="s">
        <v>19</v>
      </c>
      <c r="D651" s="15">
        <v>400</v>
      </c>
      <c r="E651" s="18">
        <v>0</v>
      </c>
      <c r="F651" s="18">
        <v>25</v>
      </c>
      <c r="G651" s="18">
        <v>30</v>
      </c>
      <c r="H651" s="18">
        <v>321</v>
      </c>
      <c r="I651" s="18">
        <v>25</v>
      </c>
      <c r="J651" s="19">
        <v>63</v>
      </c>
      <c r="K651" s="19">
        <v>8</v>
      </c>
      <c r="L651" s="19">
        <v>3.7383177570093453</v>
      </c>
      <c r="M651" s="18">
        <v>4</v>
      </c>
      <c r="N651" s="19">
        <v>21.052631578947366</v>
      </c>
      <c r="O651" s="19">
        <v>18</v>
      </c>
      <c r="P651" s="19">
        <v>100</v>
      </c>
      <c r="Q651" s="19">
        <v>20.975283901135604</v>
      </c>
      <c r="R651" s="18">
        <v>0</v>
      </c>
      <c r="S651" s="19">
        <v>0</v>
      </c>
      <c r="T651" s="18">
        <v>0</v>
      </c>
      <c r="U651" s="19">
        <v>0</v>
      </c>
      <c r="V651" s="18">
        <v>0</v>
      </c>
      <c r="W651" s="19">
        <v>0</v>
      </c>
      <c r="X651" s="19">
        <v>0</v>
      </c>
      <c r="Y651" s="19">
        <v>0</v>
      </c>
      <c r="Z651" s="19">
        <v>26.041666666666668</v>
      </c>
      <c r="AA651" s="19">
        <v>58.854166666666664</v>
      </c>
      <c r="AB651" s="18">
        <v>14</v>
      </c>
      <c r="AC651" s="19">
        <v>5.4263565891472867</v>
      </c>
      <c r="AD651" s="19">
        <v>88.793103448275872</v>
      </c>
      <c r="AE651" s="19">
        <v>62.441314553990615</v>
      </c>
      <c r="AF651" s="19">
        <v>43.333333333333336</v>
      </c>
      <c r="AG651" s="19">
        <v>75.778546712802765</v>
      </c>
      <c r="AH651" s="19">
        <v>32.911392405063289</v>
      </c>
      <c r="AI651" s="19">
        <v>29.11392405063291</v>
      </c>
      <c r="AJ651" s="3">
        <v>698.52941176470586</v>
      </c>
      <c r="AK651" s="6">
        <v>42</v>
      </c>
      <c r="AL651" s="6">
        <v>227</v>
      </c>
      <c r="AM651" s="6">
        <v>23</v>
      </c>
      <c r="AN651" s="6">
        <v>70</v>
      </c>
      <c r="AO651" s="6">
        <v>0</v>
      </c>
      <c r="AP651" s="6">
        <v>0</v>
      </c>
      <c r="AQ651" s="6">
        <v>28</v>
      </c>
      <c r="AR651" s="6">
        <v>40</v>
      </c>
      <c r="AS651" s="6">
        <v>10</v>
      </c>
      <c r="AT651" s="119">
        <v>0</v>
      </c>
      <c r="AU651" s="119">
        <v>0</v>
      </c>
      <c r="AV651" s="119">
        <v>0</v>
      </c>
      <c r="AW651" s="119">
        <v>0</v>
      </c>
      <c r="AX651" s="119">
        <v>0</v>
      </c>
      <c r="AY651" s="6">
        <v>19.298245614035086</v>
      </c>
      <c r="AZ651" s="6">
        <v>0</v>
      </c>
      <c r="BA651" s="6">
        <v>0</v>
      </c>
      <c r="BB651" s="6">
        <v>0</v>
      </c>
      <c r="BC651" s="6">
        <v>28</v>
      </c>
      <c r="BD651" s="6">
        <v>7.0351758793969852</v>
      </c>
      <c r="BE651" s="6">
        <v>3</v>
      </c>
      <c r="BF651" s="6">
        <v>8.5714285714285712</v>
      </c>
      <c r="BG651" s="6">
        <v>21</v>
      </c>
      <c r="BH651" s="6">
        <v>5.833333333333333</v>
      </c>
      <c r="BI651" s="6">
        <v>9</v>
      </c>
      <c r="BJ651" s="6">
        <v>36</v>
      </c>
      <c r="BK651" s="6">
        <v>321</v>
      </c>
    </row>
    <row r="652" spans="1:63" x14ac:dyDescent="0.35">
      <c r="A652" s="27">
        <v>646</v>
      </c>
      <c r="C652" s="17" t="s">
        <v>12</v>
      </c>
      <c r="D652" s="15">
        <v>319</v>
      </c>
      <c r="E652" s="18">
        <v>4</v>
      </c>
      <c r="F652" s="18">
        <v>28</v>
      </c>
      <c r="G652" s="18">
        <v>28</v>
      </c>
      <c r="H652" s="18">
        <v>242</v>
      </c>
      <c r="I652" s="18">
        <v>15</v>
      </c>
      <c r="J652" s="19">
        <v>43.573667711598745</v>
      </c>
      <c r="K652" s="19">
        <v>24</v>
      </c>
      <c r="L652" s="19">
        <v>12.972972972972974</v>
      </c>
      <c r="M652" s="18">
        <v>6</v>
      </c>
      <c r="N652" s="19">
        <v>40</v>
      </c>
      <c r="O652" s="19">
        <v>11</v>
      </c>
      <c r="P652" s="19">
        <v>100</v>
      </c>
      <c r="Q652" s="19">
        <v>12.175873731679818</v>
      </c>
      <c r="R652" s="18">
        <v>3</v>
      </c>
      <c r="S652" s="19">
        <v>17.647058823529413</v>
      </c>
      <c r="T652" s="18">
        <v>0</v>
      </c>
      <c r="U652" s="19">
        <v>0</v>
      </c>
      <c r="V652" s="18">
        <v>0</v>
      </c>
      <c r="W652" s="19">
        <v>0</v>
      </c>
      <c r="X652" s="19">
        <v>0</v>
      </c>
      <c r="Y652" s="19">
        <v>0</v>
      </c>
      <c r="Z652" s="19">
        <v>24.203821656050955</v>
      </c>
      <c r="AA652" s="19">
        <v>38.853503184713375</v>
      </c>
      <c r="AB652" s="18">
        <v>27</v>
      </c>
      <c r="AC652" s="19">
        <v>15.168539325842698</v>
      </c>
      <c r="AD652" s="19">
        <v>61.594202898550719</v>
      </c>
      <c r="AE652" s="19">
        <v>56.84210526315789</v>
      </c>
      <c r="AF652" s="19">
        <v>57.142857142857139</v>
      </c>
      <c r="AG652" s="19">
        <v>62.264150943396224</v>
      </c>
      <c r="AH652" s="19">
        <v>34.265734265734267</v>
      </c>
      <c r="AI652" s="19">
        <v>43.356643356643353</v>
      </c>
      <c r="AJ652" s="3">
        <v>721.42857142857144</v>
      </c>
      <c r="AK652" s="6">
        <v>0</v>
      </c>
      <c r="AL652" s="6">
        <v>78</v>
      </c>
      <c r="AM652" s="6">
        <v>0</v>
      </c>
      <c r="AN652" s="6">
        <v>91</v>
      </c>
      <c r="AO652" s="6">
        <v>0</v>
      </c>
      <c r="AP652" s="6">
        <v>31</v>
      </c>
      <c r="AQ652" s="6">
        <v>93</v>
      </c>
      <c r="AR652" s="6">
        <v>31</v>
      </c>
      <c r="AS652" s="6">
        <v>9.7178683385579934</v>
      </c>
      <c r="AT652" s="119">
        <v>0</v>
      </c>
      <c r="AU652" s="119">
        <v>0</v>
      </c>
      <c r="AV652" s="119">
        <v>0</v>
      </c>
      <c r="AW652" s="119">
        <v>0</v>
      </c>
      <c r="AX652" s="119">
        <v>0</v>
      </c>
      <c r="AY652" s="6">
        <v>33.788395904436861</v>
      </c>
      <c r="AZ652" s="6">
        <v>7</v>
      </c>
      <c r="BA652" s="6">
        <v>4.2424242424242431</v>
      </c>
      <c r="BB652" s="6">
        <v>3</v>
      </c>
      <c r="BC652" s="6">
        <v>39</v>
      </c>
      <c r="BD652" s="6">
        <v>12.871287128712872</v>
      </c>
      <c r="BE652" s="6">
        <v>0</v>
      </c>
      <c r="BF652" s="6">
        <v>0</v>
      </c>
      <c r="BG652" s="6">
        <v>30</v>
      </c>
      <c r="BH652" s="6">
        <v>11.450381679389313</v>
      </c>
      <c r="BI652" s="6">
        <v>6</v>
      </c>
      <c r="BJ652" s="6">
        <v>66.666666666666657</v>
      </c>
      <c r="BK652" s="6">
        <v>242</v>
      </c>
    </row>
    <row r="653" spans="1:63" x14ac:dyDescent="0.35">
      <c r="A653" s="27">
        <v>647</v>
      </c>
      <c r="C653" s="17" t="s">
        <v>13</v>
      </c>
      <c r="D653" s="15">
        <v>1206</v>
      </c>
      <c r="E653" s="18">
        <v>17</v>
      </c>
      <c r="F653" s="18">
        <v>205</v>
      </c>
      <c r="G653" s="18">
        <v>197</v>
      </c>
      <c r="H653" s="18">
        <v>715</v>
      </c>
      <c r="I653" s="18">
        <v>96</v>
      </c>
      <c r="J653" s="19">
        <v>48.424543946932005</v>
      </c>
      <c r="K653" s="19">
        <v>8</v>
      </c>
      <c r="L653" s="19">
        <v>1.5473887814313347</v>
      </c>
      <c r="M653" s="18">
        <v>6</v>
      </c>
      <c r="N653" s="19">
        <v>6.25</v>
      </c>
      <c r="O653" s="19">
        <v>30</v>
      </c>
      <c r="P653" s="19">
        <v>76.666666666666671</v>
      </c>
      <c r="Q653" s="19">
        <v>8.6192468619246849</v>
      </c>
      <c r="R653" s="18">
        <v>19</v>
      </c>
      <c r="S653" s="19">
        <v>20.43010752688172</v>
      </c>
      <c r="T653" s="18">
        <v>10</v>
      </c>
      <c r="U653" s="19">
        <v>20.833333333333336</v>
      </c>
      <c r="V653" s="18">
        <v>3</v>
      </c>
      <c r="W653" s="19">
        <v>7.1428571428571423</v>
      </c>
      <c r="X653" s="18">
        <v>13</v>
      </c>
      <c r="Y653" s="19">
        <v>14.606741573033707</v>
      </c>
      <c r="Z653" s="19">
        <v>21.621621621621621</v>
      </c>
      <c r="AA653" s="19">
        <v>16.216216216216218</v>
      </c>
      <c r="AB653" s="18">
        <v>80</v>
      </c>
      <c r="AC653" s="19">
        <v>20.725388601036268</v>
      </c>
      <c r="AD653" s="19">
        <v>50.681198910081747</v>
      </c>
      <c r="AE653" s="19">
        <v>20.766773162939298</v>
      </c>
      <c r="AF653" s="19">
        <v>20.737327188940093</v>
      </c>
      <c r="AG653" s="19">
        <v>45.824411134903642</v>
      </c>
      <c r="AH653" s="19">
        <v>56.013745704467354</v>
      </c>
      <c r="AI653" s="19">
        <v>18.900343642611684</v>
      </c>
      <c r="AJ653" s="3">
        <v>250</v>
      </c>
      <c r="AK653" s="6">
        <v>0</v>
      </c>
      <c r="AL653" s="6">
        <v>1061</v>
      </c>
      <c r="AM653" s="6">
        <v>0</v>
      </c>
      <c r="AN653" s="6">
        <v>110</v>
      </c>
      <c r="AO653" s="6">
        <v>0</v>
      </c>
      <c r="AP653" s="6">
        <v>0</v>
      </c>
      <c r="AQ653" s="6">
        <v>17</v>
      </c>
      <c r="AR653" s="6">
        <v>450</v>
      </c>
      <c r="AS653" s="6">
        <v>37.313432835820898</v>
      </c>
      <c r="AT653" s="119">
        <v>0</v>
      </c>
      <c r="AU653" s="119">
        <v>0</v>
      </c>
      <c r="AV653" s="119">
        <v>0</v>
      </c>
      <c r="AW653" s="119">
        <v>0</v>
      </c>
      <c r="AX653" s="119">
        <v>0</v>
      </c>
      <c r="AY653" s="6">
        <v>58.61486486486487</v>
      </c>
      <c r="AZ653" s="6">
        <v>12</v>
      </c>
      <c r="BA653" s="6">
        <v>2.6548672566371683</v>
      </c>
      <c r="BB653" s="6">
        <v>0</v>
      </c>
      <c r="BC653" s="6">
        <v>357</v>
      </c>
      <c r="BD653" s="6">
        <v>29.82456140350877</v>
      </c>
      <c r="BE653" s="6">
        <v>5</v>
      </c>
      <c r="BF653" s="6">
        <v>2.512562814070352</v>
      </c>
      <c r="BG653" s="6">
        <v>267</v>
      </c>
      <c r="BH653" s="6">
        <v>29.73273942093541</v>
      </c>
      <c r="BI653" s="6">
        <v>78</v>
      </c>
      <c r="BJ653" s="6">
        <v>80.412371134020617</v>
      </c>
      <c r="BK653" s="6">
        <v>715</v>
      </c>
    </row>
    <row r="654" spans="1:63" x14ac:dyDescent="0.35">
      <c r="A654" s="27">
        <v>648</v>
      </c>
      <c r="C654" s="17" t="s">
        <v>4</v>
      </c>
      <c r="D654" s="15">
        <v>1029</v>
      </c>
      <c r="E654" s="18">
        <v>0</v>
      </c>
      <c r="F654" s="18">
        <v>9</v>
      </c>
      <c r="G654" s="18">
        <v>12</v>
      </c>
      <c r="H654" s="18">
        <v>439</v>
      </c>
      <c r="I654" s="18">
        <v>569</v>
      </c>
      <c r="J654" s="19">
        <v>47.424684159378039</v>
      </c>
      <c r="K654" s="19">
        <v>10</v>
      </c>
      <c r="L654" s="19">
        <v>12.048192771084338</v>
      </c>
      <c r="M654" s="18">
        <v>0</v>
      </c>
      <c r="N654" s="19">
        <v>0</v>
      </c>
      <c r="O654" s="19">
        <v>68</v>
      </c>
      <c r="P654" s="19">
        <v>67.64705882352942</v>
      </c>
      <c r="Q654" s="19">
        <v>8.8631090487238975</v>
      </c>
      <c r="R654" s="18">
        <v>0</v>
      </c>
      <c r="S654" s="19">
        <v>0</v>
      </c>
      <c r="T654" s="18">
        <v>0</v>
      </c>
      <c r="U654" s="19">
        <v>0</v>
      </c>
      <c r="V654" s="18">
        <v>0</v>
      </c>
      <c r="W654" s="19">
        <v>0</v>
      </c>
      <c r="X654" s="18">
        <v>0</v>
      </c>
      <c r="Y654" s="19">
        <v>0</v>
      </c>
      <c r="Z654" s="19">
        <v>48.684210526315788</v>
      </c>
      <c r="AA654" s="19">
        <v>19.736842105263158</v>
      </c>
      <c r="AB654" s="18">
        <v>21</v>
      </c>
      <c r="AC654" s="19">
        <v>6.8181818181818175</v>
      </c>
      <c r="AD654" s="19">
        <v>70.044052863436121</v>
      </c>
      <c r="AE654" s="19">
        <v>57.560975609756092</v>
      </c>
      <c r="AF654" s="19">
        <v>0</v>
      </c>
      <c r="AG654" s="19">
        <v>65.450121654501217</v>
      </c>
      <c r="AH654" s="19">
        <v>43.014705882352942</v>
      </c>
      <c r="AI654" s="19">
        <v>18.382352941176471</v>
      </c>
      <c r="AJ654" s="3">
        <v>309.2783505154639</v>
      </c>
      <c r="AK654" s="6">
        <v>3</v>
      </c>
      <c r="AL654" s="6">
        <v>908</v>
      </c>
      <c r="AM654" s="6">
        <v>4</v>
      </c>
      <c r="AN654" s="6">
        <v>6</v>
      </c>
      <c r="AO654" s="6">
        <v>0</v>
      </c>
      <c r="AP654" s="6">
        <v>0</v>
      </c>
      <c r="AQ654" s="6">
        <v>77</v>
      </c>
      <c r="AR654" s="6">
        <v>4</v>
      </c>
      <c r="AS654" s="6">
        <v>0.3887269193391642</v>
      </c>
      <c r="AT654" s="119">
        <v>0</v>
      </c>
      <c r="AU654" s="119">
        <v>0</v>
      </c>
      <c r="AV654" s="119">
        <v>0</v>
      </c>
      <c r="AW654" s="119">
        <v>0</v>
      </c>
      <c r="AX654" s="119">
        <v>0</v>
      </c>
      <c r="AY654" s="6">
        <v>10.887096774193548</v>
      </c>
      <c r="AZ654" s="6">
        <v>0</v>
      </c>
      <c r="BA654" s="6">
        <v>0</v>
      </c>
      <c r="BB654" s="6">
        <v>97</v>
      </c>
      <c r="BC654" s="6">
        <v>106</v>
      </c>
      <c r="BD654" s="6">
        <v>10.505450941526263</v>
      </c>
      <c r="BE654" s="6">
        <v>0</v>
      </c>
      <c r="BF654" s="6">
        <v>0</v>
      </c>
      <c r="BG654" s="6">
        <v>23</v>
      </c>
      <c r="BH654" s="6">
        <v>5.1801801801801801</v>
      </c>
      <c r="BI654" s="6">
        <v>89</v>
      </c>
      <c r="BJ654" s="6">
        <v>15.669014084507044</v>
      </c>
      <c r="BK654" s="6">
        <v>439</v>
      </c>
    </row>
    <row r="655" spans="1:63" x14ac:dyDescent="0.35">
      <c r="A655" s="27">
        <v>649</v>
      </c>
      <c r="C655" s="17" t="s">
        <v>274</v>
      </c>
      <c r="D655" s="15">
        <v>205</v>
      </c>
      <c r="E655" s="18">
        <v>0</v>
      </c>
      <c r="F655" s="18">
        <v>12</v>
      </c>
      <c r="G655" s="18">
        <v>19</v>
      </c>
      <c r="H655" s="18">
        <v>165</v>
      </c>
      <c r="I655" s="18">
        <v>12</v>
      </c>
      <c r="J655" s="19">
        <v>58.048780487804876</v>
      </c>
      <c r="K655" s="19">
        <v>8</v>
      </c>
      <c r="L655" s="19">
        <v>7.2727272727272725</v>
      </c>
      <c r="M655" s="18">
        <v>0</v>
      </c>
      <c r="N655" s="19">
        <v>0</v>
      </c>
      <c r="O655" s="19">
        <v>12</v>
      </c>
      <c r="P655" s="19">
        <v>66.666666666666657</v>
      </c>
      <c r="Q655" s="19">
        <v>7.4720433751270754</v>
      </c>
      <c r="R655" s="18">
        <v>0</v>
      </c>
      <c r="S655" s="19">
        <v>0</v>
      </c>
      <c r="T655" s="18">
        <v>0</v>
      </c>
      <c r="U655" s="19">
        <v>0</v>
      </c>
      <c r="V655" s="18">
        <v>0</v>
      </c>
      <c r="W655" s="19">
        <v>0</v>
      </c>
      <c r="X655" s="18">
        <v>0</v>
      </c>
      <c r="Y655" s="19">
        <v>0</v>
      </c>
      <c r="Z655" s="19">
        <v>24.509803921568626</v>
      </c>
      <c r="AA655" s="19">
        <v>59.803921568627452</v>
      </c>
      <c r="AB655" s="18">
        <v>7</v>
      </c>
      <c r="AC655" s="19">
        <v>5.384615384615385</v>
      </c>
      <c r="AD655" s="19">
        <v>90.476190476190482</v>
      </c>
      <c r="AE655" s="19">
        <v>59.13978494623656</v>
      </c>
      <c r="AF655" s="19">
        <v>82.35294117647058</v>
      </c>
      <c r="AG655" s="19">
        <v>66.442953020134226</v>
      </c>
      <c r="AH655" s="19">
        <v>31.967213114754102</v>
      </c>
      <c r="AI655" s="19">
        <v>42.622950819672127</v>
      </c>
      <c r="AJ655" s="3">
        <v>706.25</v>
      </c>
      <c r="AK655" s="6">
        <v>5</v>
      </c>
      <c r="AL655" s="6">
        <v>91</v>
      </c>
      <c r="AM655" s="6">
        <v>0</v>
      </c>
      <c r="AN655" s="6">
        <v>0</v>
      </c>
      <c r="AO655" s="6">
        <v>0</v>
      </c>
      <c r="AP655" s="6">
        <v>0</v>
      </c>
      <c r="AQ655" s="6">
        <v>101</v>
      </c>
      <c r="AR655" s="6">
        <v>18</v>
      </c>
      <c r="AS655" s="6">
        <v>8.7804878048780477</v>
      </c>
      <c r="AT655" s="119">
        <v>0</v>
      </c>
      <c r="AU655" s="119">
        <v>0</v>
      </c>
      <c r="AV655" s="119">
        <v>0</v>
      </c>
      <c r="AW655" s="119">
        <v>0</v>
      </c>
      <c r="AX655" s="119">
        <v>0</v>
      </c>
      <c r="AY655" s="6">
        <v>13.170731707317074</v>
      </c>
      <c r="AZ655" s="6">
        <v>0</v>
      </c>
      <c r="BA655" s="6">
        <v>0</v>
      </c>
      <c r="BB655" s="6">
        <v>4</v>
      </c>
      <c r="BC655" s="6">
        <v>32</v>
      </c>
      <c r="BD655" s="6">
        <v>15.53398058252427</v>
      </c>
      <c r="BE655" s="6">
        <v>0</v>
      </c>
      <c r="BF655" s="6">
        <v>0</v>
      </c>
      <c r="BG655" s="6">
        <v>21</v>
      </c>
      <c r="BH655" s="6">
        <v>11.797752808988763</v>
      </c>
      <c r="BI655" s="6">
        <v>7</v>
      </c>
      <c r="BJ655" s="6">
        <v>70</v>
      </c>
      <c r="BK655" s="6">
        <v>165</v>
      </c>
    </row>
    <row r="656" spans="1:63" x14ac:dyDescent="0.35">
      <c r="A656" s="27">
        <v>650</v>
      </c>
      <c r="C656" s="17" t="s">
        <v>15</v>
      </c>
      <c r="D656" s="15">
        <v>462</v>
      </c>
      <c r="E656" s="18">
        <v>8</v>
      </c>
      <c r="F656" s="18">
        <v>19</v>
      </c>
      <c r="G656" s="18">
        <v>23</v>
      </c>
      <c r="H656" s="18">
        <v>364</v>
      </c>
      <c r="I656" s="18">
        <v>65</v>
      </c>
      <c r="J656" s="19">
        <v>48.051948051948052</v>
      </c>
      <c r="K656" s="19">
        <v>16</v>
      </c>
      <c r="L656" s="19">
        <v>10.457516339869281</v>
      </c>
      <c r="M656" s="18">
        <v>0</v>
      </c>
      <c r="N656" s="19">
        <v>0</v>
      </c>
      <c r="O656" s="19">
        <v>38</v>
      </c>
      <c r="P656" s="19">
        <v>81.578947368421055</v>
      </c>
      <c r="Q656" s="19">
        <v>9.3210586881472963</v>
      </c>
      <c r="R656" s="18">
        <v>0</v>
      </c>
      <c r="S656" s="19">
        <v>0</v>
      </c>
      <c r="T656" s="18">
        <v>0</v>
      </c>
      <c r="U656" s="19">
        <v>0</v>
      </c>
      <c r="V656" s="18">
        <v>0</v>
      </c>
      <c r="W656" s="19">
        <v>0</v>
      </c>
      <c r="X656" s="19">
        <v>0</v>
      </c>
      <c r="Y656" s="19">
        <v>0</v>
      </c>
      <c r="Z656" s="19">
        <v>35.172413793103445</v>
      </c>
      <c r="AA656" s="19">
        <v>26.896551724137929</v>
      </c>
      <c r="AB656" s="18">
        <v>21</v>
      </c>
      <c r="AC656" s="19">
        <v>8.9361702127659584</v>
      </c>
      <c r="AD656" s="19">
        <v>69.841269841269835</v>
      </c>
      <c r="AE656" s="19">
        <v>42.261904761904759</v>
      </c>
      <c r="AF656" s="19">
        <v>47.058823529411761</v>
      </c>
      <c r="AG656" s="19">
        <v>57.703927492447129</v>
      </c>
      <c r="AH656" s="19">
        <v>42.58373205741627</v>
      </c>
      <c r="AI656" s="19">
        <v>26.315789473684209</v>
      </c>
      <c r="AJ656" s="3">
        <v>375</v>
      </c>
      <c r="AK656" s="6">
        <v>0</v>
      </c>
      <c r="AL656" s="6">
        <v>200</v>
      </c>
      <c r="AM656" s="6">
        <v>0</v>
      </c>
      <c r="AN656" s="6">
        <v>206</v>
      </c>
      <c r="AO656" s="6">
        <v>0</v>
      </c>
      <c r="AP656" s="6">
        <v>5</v>
      </c>
      <c r="AQ656" s="6">
        <v>23</v>
      </c>
      <c r="AR656" s="6">
        <v>33</v>
      </c>
      <c r="AS656" s="6">
        <v>7.1428571428571423</v>
      </c>
      <c r="AT656" s="119">
        <v>0</v>
      </c>
      <c r="AU656" s="119">
        <v>0</v>
      </c>
      <c r="AV656" s="119">
        <v>0</v>
      </c>
      <c r="AW656" s="119">
        <v>0</v>
      </c>
      <c r="AX656" s="119">
        <v>0</v>
      </c>
      <c r="AY656" s="6">
        <v>24.008810572687224</v>
      </c>
      <c r="AZ656" s="6">
        <v>0</v>
      </c>
      <c r="BA656" s="6">
        <v>0</v>
      </c>
      <c r="BB656" s="6">
        <v>5</v>
      </c>
      <c r="BC656" s="6">
        <v>61</v>
      </c>
      <c r="BD656" s="6">
        <v>13.260869565217392</v>
      </c>
      <c r="BE656" s="6">
        <v>0</v>
      </c>
      <c r="BF656" s="6">
        <v>0</v>
      </c>
      <c r="BG656" s="6">
        <v>40</v>
      </c>
      <c r="BH656" s="6">
        <v>10.362694300518134</v>
      </c>
      <c r="BI656" s="6">
        <v>15</v>
      </c>
      <c r="BJ656" s="6">
        <v>25.423728813559322</v>
      </c>
      <c r="BK656" s="6">
        <v>364</v>
      </c>
    </row>
    <row r="657" spans="1:63" x14ac:dyDescent="0.35">
      <c r="A657" s="27">
        <v>651</v>
      </c>
      <c r="C657" s="17" t="s">
        <v>134</v>
      </c>
      <c r="D657" s="15">
        <v>781</v>
      </c>
      <c r="E657" s="18">
        <v>7</v>
      </c>
      <c r="F657" s="18">
        <v>117</v>
      </c>
      <c r="G657" s="18">
        <v>70</v>
      </c>
      <c r="H657" s="18">
        <v>531</v>
      </c>
      <c r="I657" s="18">
        <v>66</v>
      </c>
      <c r="J657" s="19">
        <v>52.752880921895006</v>
      </c>
      <c r="K657" s="19">
        <v>16</v>
      </c>
      <c r="L657" s="19">
        <v>4.5325779036827196</v>
      </c>
      <c r="M657" s="18">
        <v>4</v>
      </c>
      <c r="N657" s="19">
        <v>20</v>
      </c>
      <c r="O657" s="19">
        <v>29</v>
      </c>
      <c r="P657" s="19">
        <v>100</v>
      </c>
      <c r="Q657" s="19">
        <v>12.924071082390952</v>
      </c>
      <c r="R657" s="18">
        <v>3</v>
      </c>
      <c r="S657" s="19">
        <v>11.538461538461538</v>
      </c>
      <c r="T657" s="18">
        <v>0</v>
      </c>
      <c r="U657" s="19">
        <v>0</v>
      </c>
      <c r="V657" s="18">
        <v>0</v>
      </c>
      <c r="W657" s="19">
        <v>0</v>
      </c>
      <c r="X657" s="19">
        <v>0</v>
      </c>
      <c r="Y657" s="19">
        <v>0</v>
      </c>
      <c r="Z657" s="19">
        <v>29.793510324483773</v>
      </c>
      <c r="AA657" s="19">
        <v>27.138643067846608</v>
      </c>
      <c r="AB657" s="18">
        <v>37</v>
      </c>
      <c r="AC657" s="19">
        <v>5.0408719346049047</v>
      </c>
      <c r="AD657" s="19">
        <v>79.525862068965509</v>
      </c>
      <c r="AE657" s="19">
        <v>61.847389558232933</v>
      </c>
      <c r="AF657" s="19">
        <v>75</v>
      </c>
      <c r="AG657" s="19">
        <v>70.614035087719301</v>
      </c>
      <c r="AH657" s="19">
        <v>48.255813953488378</v>
      </c>
      <c r="AI657" s="19">
        <v>20.348837209302324</v>
      </c>
      <c r="AJ657" s="3">
        <v>766.55405405405406</v>
      </c>
      <c r="AK657" s="6">
        <v>153</v>
      </c>
      <c r="AL657" s="6">
        <v>309</v>
      </c>
      <c r="AM657" s="6">
        <v>92</v>
      </c>
      <c r="AN657" s="6">
        <v>47</v>
      </c>
      <c r="AO657" s="6">
        <v>0</v>
      </c>
      <c r="AP657" s="6">
        <v>8</v>
      </c>
      <c r="AQ657" s="6">
        <v>143</v>
      </c>
      <c r="AR657" s="6">
        <v>63</v>
      </c>
      <c r="AS657" s="6">
        <v>8.066581306017925</v>
      </c>
      <c r="AT657" s="119">
        <v>0</v>
      </c>
      <c r="AU657" s="119">
        <v>0</v>
      </c>
      <c r="AV657" s="119">
        <v>0</v>
      </c>
      <c r="AW657" s="119">
        <v>0</v>
      </c>
      <c r="AX657" s="119">
        <v>0</v>
      </c>
      <c r="AY657" s="6">
        <v>7.4309978768577496</v>
      </c>
      <c r="AZ657" s="6">
        <v>8</v>
      </c>
      <c r="BA657" s="6">
        <v>2.507836990595611</v>
      </c>
      <c r="BB657" s="6">
        <v>9</v>
      </c>
      <c r="BC657" s="6">
        <v>42</v>
      </c>
      <c r="BD657" s="6">
        <v>5.5702917771883289</v>
      </c>
      <c r="BE657" s="6">
        <v>0</v>
      </c>
      <c r="BF657" s="6">
        <v>0</v>
      </c>
      <c r="BG657" s="6">
        <v>30</v>
      </c>
      <c r="BH657" s="6">
        <v>5.1903114186851207</v>
      </c>
      <c r="BI657" s="6">
        <v>10</v>
      </c>
      <c r="BJ657" s="6">
        <v>13.888888888888889</v>
      </c>
      <c r="BK657" s="6">
        <v>531</v>
      </c>
    </row>
    <row r="658" spans="1:63" x14ac:dyDescent="0.35">
      <c r="A658" s="27">
        <v>652</v>
      </c>
      <c r="C658" s="17" t="s">
        <v>20</v>
      </c>
      <c r="D658" s="15">
        <v>267</v>
      </c>
      <c r="E658" s="18">
        <v>0</v>
      </c>
      <c r="F658" s="18">
        <v>7</v>
      </c>
      <c r="G658" s="18">
        <v>20</v>
      </c>
      <c r="H658" s="18">
        <v>204</v>
      </c>
      <c r="I658" s="18">
        <v>35</v>
      </c>
      <c r="J658" s="19">
        <v>47.565543071161045</v>
      </c>
      <c r="K658" s="19">
        <v>15</v>
      </c>
      <c r="L658" s="19">
        <v>9.8684210526315788</v>
      </c>
      <c r="M658" s="18">
        <v>0</v>
      </c>
      <c r="N658" s="19">
        <v>0</v>
      </c>
      <c r="O658" s="19">
        <v>14</v>
      </c>
      <c r="P658" s="19">
        <v>78.571428571428569</v>
      </c>
      <c r="Q658" s="19">
        <v>9.0403792708844204</v>
      </c>
      <c r="R658" s="18">
        <v>0</v>
      </c>
      <c r="S658" s="19">
        <v>0</v>
      </c>
      <c r="T658" s="18">
        <v>0</v>
      </c>
      <c r="U658" s="19">
        <v>0</v>
      </c>
      <c r="V658" s="18">
        <v>4</v>
      </c>
      <c r="W658" s="19">
        <v>28.571428571428569</v>
      </c>
      <c r="X658" s="19">
        <v>4</v>
      </c>
      <c r="Y658" s="19">
        <v>14.814814814814813</v>
      </c>
      <c r="Z658" s="19">
        <v>22.857142857142858</v>
      </c>
      <c r="AA658" s="19">
        <v>54.603174603174601</v>
      </c>
      <c r="AB658" s="18">
        <v>22</v>
      </c>
      <c r="AC658" s="19">
        <v>5</v>
      </c>
      <c r="AD658" s="19">
        <v>81.069958847736629</v>
      </c>
      <c r="AE658" s="19">
        <v>68.309859154929569</v>
      </c>
      <c r="AF658" s="19">
        <v>73.333333333333329</v>
      </c>
      <c r="AG658" s="19">
        <v>77.705627705627705</v>
      </c>
      <c r="AH658" s="19">
        <v>20.388349514563107</v>
      </c>
      <c r="AI658" s="19">
        <v>48.543689320388353</v>
      </c>
      <c r="AJ658" s="3">
        <v>704.72972972972968</v>
      </c>
      <c r="AK658" s="6">
        <v>0</v>
      </c>
      <c r="AL658" s="6">
        <v>142</v>
      </c>
      <c r="AM658" s="6">
        <v>79</v>
      </c>
      <c r="AN658" s="6">
        <v>8</v>
      </c>
      <c r="AO658" s="6">
        <v>0</v>
      </c>
      <c r="AP658" s="6">
        <v>0</v>
      </c>
      <c r="AQ658" s="6">
        <v>28</v>
      </c>
      <c r="AR658" s="6">
        <v>11</v>
      </c>
      <c r="AS658" s="6">
        <v>4.119850187265917</v>
      </c>
      <c r="AT658" s="119">
        <v>0</v>
      </c>
      <c r="AU658" s="119">
        <v>0</v>
      </c>
      <c r="AV658" s="119">
        <v>0</v>
      </c>
      <c r="AW658" s="119">
        <v>0</v>
      </c>
      <c r="AX658" s="119">
        <v>0</v>
      </c>
      <c r="AY658" s="6">
        <v>15.466666666666667</v>
      </c>
      <c r="AZ658" s="6">
        <v>9</v>
      </c>
      <c r="BA658" s="6">
        <v>6.4748201438848918</v>
      </c>
      <c r="BB658" s="6">
        <v>0</v>
      </c>
      <c r="BC658" s="6">
        <v>0</v>
      </c>
      <c r="BD658" s="6">
        <v>0</v>
      </c>
      <c r="BE658" s="6">
        <v>0</v>
      </c>
      <c r="BF658" s="6">
        <v>0</v>
      </c>
      <c r="BG658" s="6">
        <v>0</v>
      </c>
      <c r="BH658" s="6">
        <v>0</v>
      </c>
      <c r="BI658" s="6">
        <v>0</v>
      </c>
      <c r="BJ658" s="6">
        <v>0</v>
      </c>
      <c r="BK658" s="6">
        <v>204</v>
      </c>
    </row>
    <row r="659" spans="1:63" x14ac:dyDescent="0.35">
      <c r="A659" s="27">
        <v>653</v>
      </c>
      <c r="C659" s="17" t="s">
        <v>29</v>
      </c>
      <c r="D659" s="15">
        <v>1454</v>
      </c>
      <c r="E659" s="18">
        <v>0</v>
      </c>
      <c r="F659" s="18">
        <v>10</v>
      </c>
      <c r="G659" s="18">
        <v>34</v>
      </c>
      <c r="H659" s="18">
        <v>967</v>
      </c>
      <c r="I659" s="18">
        <v>436</v>
      </c>
      <c r="J659" s="19">
        <v>51.306740027510308</v>
      </c>
      <c r="K659" s="19">
        <v>19</v>
      </c>
      <c r="L659" s="19">
        <v>5.0938337801608577</v>
      </c>
      <c r="M659" s="18">
        <v>0</v>
      </c>
      <c r="N659" s="19">
        <v>0</v>
      </c>
      <c r="O659" s="19">
        <v>91</v>
      </c>
      <c r="P659" s="19">
        <v>80.219780219780219</v>
      </c>
      <c r="Q659" s="19">
        <v>6.7164179104477615</v>
      </c>
      <c r="R659" s="18">
        <v>0</v>
      </c>
      <c r="S659" s="19">
        <v>0</v>
      </c>
      <c r="T659" s="18">
        <v>0</v>
      </c>
      <c r="U659" s="19">
        <v>0</v>
      </c>
      <c r="V659" s="18">
        <v>0</v>
      </c>
      <c r="W659" s="19">
        <v>0</v>
      </c>
      <c r="X659" s="18">
        <v>0</v>
      </c>
      <c r="Y659" s="19">
        <v>0</v>
      </c>
      <c r="Z659" s="19">
        <v>43.283582089552233</v>
      </c>
      <c r="AA659" s="19">
        <v>42.537313432835823</v>
      </c>
      <c r="AB659" s="18">
        <v>3</v>
      </c>
      <c r="AC659" s="19">
        <v>1.6483516483516485</v>
      </c>
      <c r="AD659" s="19">
        <v>88.571428571428569</v>
      </c>
      <c r="AE659" s="19">
        <v>74.757281553398059</v>
      </c>
      <c r="AF659" s="19">
        <v>100</v>
      </c>
      <c r="AG659" s="19">
        <v>84.375</v>
      </c>
      <c r="AH659" s="19">
        <v>27.322404371584703</v>
      </c>
      <c r="AI659" s="19">
        <v>34.42622950819672</v>
      </c>
      <c r="AJ659" s="3">
        <v>480.5</v>
      </c>
      <c r="AK659" s="6">
        <v>0</v>
      </c>
      <c r="AL659" s="6">
        <v>1221</v>
      </c>
      <c r="AM659" s="6">
        <v>0</v>
      </c>
      <c r="AN659" s="6">
        <v>143</v>
      </c>
      <c r="AO659" s="6">
        <v>0</v>
      </c>
      <c r="AP659" s="6">
        <v>0</v>
      </c>
      <c r="AQ659" s="6">
        <v>58</v>
      </c>
      <c r="AR659" s="6">
        <v>46</v>
      </c>
      <c r="AS659" s="6">
        <v>3.1636863823933976</v>
      </c>
      <c r="AT659" s="119">
        <v>0</v>
      </c>
      <c r="AU659" s="119">
        <v>0</v>
      </c>
      <c r="AV659" s="119">
        <v>0</v>
      </c>
      <c r="AW659" s="119">
        <v>0</v>
      </c>
      <c r="AX659" s="119">
        <v>0</v>
      </c>
      <c r="AY659" s="6">
        <v>18.897637795275589</v>
      </c>
      <c r="AZ659" s="6">
        <v>9</v>
      </c>
      <c r="BA659" s="6">
        <v>2.5</v>
      </c>
      <c r="BB659" s="6">
        <v>50</v>
      </c>
      <c r="BC659" s="6">
        <v>253</v>
      </c>
      <c r="BD659" s="6">
        <v>17.569444444444443</v>
      </c>
      <c r="BE659" s="6">
        <v>0</v>
      </c>
      <c r="BF659" s="6">
        <v>0</v>
      </c>
      <c r="BG659" s="6">
        <v>72</v>
      </c>
      <c r="BH659" s="6">
        <v>7.2434607645875255</v>
      </c>
      <c r="BI659" s="6">
        <v>181</v>
      </c>
      <c r="BJ659" s="6">
        <v>41.418764302059493</v>
      </c>
      <c r="BK659" s="6">
        <v>967</v>
      </c>
    </row>
    <row r="660" spans="1:63" x14ac:dyDescent="0.35">
      <c r="A660" s="27">
        <v>654</v>
      </c>
      <c r="C660" s="17" t="s">
        <v>24</v>
      </c>
      <c r="D660" s="15">
        <v>1673</v>
      </c>
      <c r="E660" s="18">
        <v>61</v>
      </c>
      <c r="F660" s="18">
        <v>238</v>
      </c>
      <c r="G660" s="18">
        <v>129</v>
      </c>
      <c r="H660" s="18">
        <v>1253</v>
      </c>
      <c r="I660" s="18">
        <v>58</v>
      </c>
      <c r="J660" s="19">
        <v>45.188284518828453</v>
      </c>
      <c r="K660" s="19">
        <v>33</v>
      </c>
      <c r="L660" s="19">
        <v>3.0726256983240221</v>
      </c>
      <c r="M660" s="18">
        <v>13</v>
      </c>
      <c r="N660" s="19">
        <v>24.074074074074073</v>
      </c>
      <c r="O660" s="19">
        <v>31</v>
      </c>
      <c r="P660" s="19">
        <v>77.41935483870968</v>
      </c>
      <c r="Q660" s="19">
        <v>4.8407643312101918</v>
      </c>
      <c r="R660" s="18">
        <v>3</v>
      </c>
      <c r="S660" s="19">
        <v>4.5454545454545459</v>
      </c>
      <c r="T660" s="18">
        <v>7</v>
      </c>
      <c r="U660" s="19">
        <v>14.000000000000002</v>
      </c>
      <c r="V660" s="18">
        <v>8</v>
      </c>
      <c r="W660" s="19">
        <v>30.76923076923077</v>
      </c>
      <c r="X660" s="18">
        <v>15</v>
      </c>
      <c r="Y660" s="19">
        <v>20.833333333333336</v>
      </c>
      <c r="Z660" s="19">
        <v>15.532994923857867</v>
      </c>
      <c r="AA660" s="19">
        <v>66.091370558375644</v>
      </c>
      <c r="AB660" s="18">
        <v>116</v>
      </c>
      <c r="AC660" s="19">
        <v>12.210526315789473</v>
      </c>
      <c r="AD660" s="19">
        <v>82.258064516129039</v>
      </c>
      <c r="AE660" s="19">
        <v>41.379310344827587</v>
      </c>
      <c r="AF660" s="19">
        <v>53.953488372093027</v>
      </c>
      <c r="AG660" s="19">
        <v>66.733466933867732</v>
      </c>
      <c r="AH660" s="19">
        <v>23.275862068965516</v>
      </c>
      <c r="AI660" s="19">
        <v>42.980295566502463</v>
      </c>
      <c r="AJ660" s="3">
        <v>717.91338582677167</v>
      </c>
      <c r="AK660" s="6">
        <v>0</v>
      </c>
      <c r="AL660" s="6">
        <v>23</v>
      </c>
      <c r="AM660" s="6">
        <v>10</v>
      </c>
      <c r="AN660" s="6">
        <v>1594</v>
      </c>
      <c r="AO660" s="6">
        <v>0</v>
      </c>
      <c r="AP660" s="6">
        <v>3</v>
      </c>
      <c r="AQ660" s="6">
        <v>12</v>
      </c>
      <c r="AR660" s="6">
        <v>381</v>
      </c>
      <c r="AS660" s="6">
        <v>22.773460848774658</v>
      </c>
      <c r="AT660" s="119">
        <v>0</v>
      </c>
      <c r="AU660" s="119">
        <v>0</v>
      </c>
      <c r="AV660" s="119">
        <v>0</v>
      </c>
      <c r="AW660" s="119">
        <v>0</v>
      </c>
      <c r="AX660" s="119">
        <v>0</v>
      </c>
      <c r="AY660" s="6">
        <v>30.517879161528978</v>
      </c>
      <c r="AZ660" s="6">
        <v>5</v>
      </c>
      <c r="BA660" s="6">
        <v>0.49554013875123881</v>
      </c>
      <c r="BB660" s="6">
        <v>3</v>
      </c>
      <c r="BC660" s="6">
        <v>115</v>
      </c>
      <c r="BD660" s="6">
        <v>6.9235400361228177</v>
      </c>
      <c r="BE660" s="6">
        <v>5</v>
      </c>
      <c r="BF660" s="6">
        <v>3.9682539682539679</v>
      </c>
      <c r="BG660" s="6">
        <v>74</v>
      </c>
      <c r="BH660" s="6">
        <v>5.4252199413489732</v>
      </c>
      <c r="BI660" s="6">
        <v>25</v>
      </c>
      <c r="BJ660" s="6">
        <v>43.103448275862064</v>
      </c>
      <c r="BK660" s="6">
        <v>1253</v>
      </c>
    </row>
    <row r="661" spans="1:63" x14ac:dyDescent="0.35">
      <c r="A661" s="27">
        <v>655</v>
      </c>
      <c r="C661" s="17" t="s">
        <v>21</v>
      </c>
      <c r="D661" s="15">
        <v>5829</v>
      </c>
      <c r="E661" s="18">
        <v>39</v>
      </c>
      <c r="F661" s="18">
        <v>291</v>
      </c>
      <c r="G661" s="18">
        <v>755</v>
      </c>
      <c r="H661" s="18">
        <v>4326</v>
      </c>
      <c r="I661" s="18">
        <v>461</v>
      </c>
      <c r="J661" s="19">
        <v>55.669926230914392</v>
      </c>
      <c r="K661" s="19">
        <v>107</v>
      </c>
      <c r="L661" s="19">
        <v>4.2443474811582709</v>
      </c>
      <c r="M661" s="18">
        <v>3</v>
      </c>
      <c r="N661" s="19">
        <v>0.83565459610027859</v>
      </c>
      <c r="O661" s="19">
        <v>209</v>
      </c>
      <c r="P661" s="19">
        <v>85.645933014354071</v>
      </c>
      <c r="Q661" s="19">
        <v>5.998125585754452</v>
      </c>
      <c r="R661" s="18">
        <v>11</v>
      </c>
      <c r="S661" s="19">
        <v>2.5821596244131455</v>
      </c>
      <c r="T661" s="18">
        <v>23</v>
      </c>
      <c r="U661" s="19">
        <v>10.599078341013826</v>
      </c>
      <c r="V661" s="18">
        <v>19</v>
      </c>
      <c r="W661" s="19">
        <v>9.0047393364928912</v>
      </c>
      <c r="X661" s="18">
        <v>42</v>
      </c>
      <c r="Y661" s="19">
        <v>9.9526066350710902</v>
      </c>
      <c r="Z661" s="19">
        <v>24.509356458238248</v>
      </c>
      <c r="AA661" s="19">
        <v>60.429027841168413</v>
      </c>
      <c r="AB661" s="18">
        <v>175</v>
      </c>
      <c r="AC661" s="19">
        <v>4.1031652989449006</v>
      </c>
      <c r="AD661" s="19">
        <v>90.101658640984482</v>
      </c>
      <c r="AE661" s="19">
        <v>82.585426101276255</v>
      </c>
      <c r="AF661" s="19">
        <v>76.019184652278184</v>
      </c>
      <c r="AG661" s="19">
        <v>87.223523289097059</v>
      </c>
      <c r="AH661" s="19">
        <v>30.1555939738207</v>
      </c>
      <c r="AI661" s="19">
        <v>35.465547048653988</v>
      </c>
      <c r="AJ661" s="3">
        <v>769.4628647214854</v>
      </c>
      <c r="AK661" s="6">
        <v>12</v>
      </c>
      <c r="AL661" s="6">
        <v>5517</v>
      </c>
      <c r="AM661" s="6">
        <v>0</v>
      </c>
      <c r="AN661" s="6">
        <v>17</v>
      </c>
      <c r="AO661" s="6">
        <v>0</v>
      </c>
      <c r="AP661" s="6">
        <v>5</v>
      </c>
      <c r="AQ661" s="6">
        <v>196</v>
      </c>
      <c r="AR661" s="6">
        <v>646</v>
      </c>
      <c r="AS661" s="6">
        <v>11.0825184422714</v>
      </c>
      <c r="AT661" s="119">
        <v>0</v>
      </c>
      <c r="AU661" s="119">
        <v>0</v>
      </c>
      <c r="AV661" s="119">
        <v>0</v>
      </c>
      <c r="AW661" s="119">
        <v>0</v>
      </c>
      <c r="AX661" s="119">
        <v>0</v>
      </c>
      <c r="AY661" s="6">
        <v>15.588491717523976</v>
      </c>
      <c r="AZ661" s="6">
        <v>16</v>
      </c>
      <c r="BA661" s="6">
        <v>0.71684587813620071</v>
      </c>
      <c r="BB661" s="6">
        <v>24</v>
      </c>
      <c r="BC661" s="6">
        <v>96</v>
      </c>
      <c r="BD661" s="6">
        <v>1.6543167327244528</v>
      </c>
      <c r="BE661" s="6">
        <v>0</v>
      </c>
      <c r="BF661" s="6">
        <v>0</v>
      </c>
      <c r="BG661" s="6">
        <v>49</v>
      </c>
      <c r="BH661" s="6">
        <v>0.96914556962025311</v>
      </c>
      <c r="BI661" s="6">
        <v>42</v>
      </c>
      <c r="BJ661" s="6">
        <v>9.2307692307692317</v>
      </c>
      <c r="BK661" s="6">
        <v>4326</v>
      </c>
    </row>
    <row r="662" spans="1:63" x14ac:dyDescent="0.35">
      <c r="A662" s="27">
        <v>656</v>
      </c>
      <c r="C662" s="17" t="s">
        <v>9</v>
      </c>
      <c r="D662" s="15">
        <v>403</v>
      </c>
      <c r="E662" s="18">
        <v>0</v>
      </c>
      <c r="F662" s="18">
        <v>0</v>
      </c>
      <c r="G662" s="18">
        <v>4</v>
      </c>
      <c r="H662" s="18">
        <v>265</v>
      </c>
      <c r="I662" s="18">
        <v>133</v>
      </c>
      <c r="J662" s="19">
        <v>52.605459057071954</v>
      </c>
      <c r="K662" s="19">
        <v>4</v>
      </c>
      <c r="L662" s="19">
        <v>4.1237113402061851</v>
      </c>
      <c r="M662" s="18">
        <v>0</v>
      </c>
      <c r="N662" s="19">
        <v>0</v>
      </c>
      <c r="O662" s="19">
        <v>30</v>
      </c>
      <c r="P662" s="19">
        <v>90</v>
      </c>
      <c r="Q662" s="19">
        <v>6.4220183486238538</v>
      </c>
      <c r="R662" s="18">
        <v>0</v>
      </c>
      <c r="S662" s="19">
        <v>0</v>
      </c>
      <c r="T662" s="18">
        <v>0</v>
      </c>
      <c r="U662" s="19">
        <v>0</v>
      </c>
      <c r="V662" s="18">
        <v>0</v>
      </c>
      <c r="W662" s="19">
        <v>0</v>
      </c>
      <c r="X662" s="18">
        <v>0</v>
      </c>
      <c r="Y662" s="19">
        <v>0</v>
      </c>
      <c r="Z662" s="19">
        <v>39.175257731958766</v>
      </c>
      <c r="AA662" s="19">
        <v>37.113402061855673</v>
      </c>
      <c r="AB662" s="18">
        <v>7</v>
      </c>
      <c r="AC662" s="19">
        <v>3.286384976525822</v>
      </c>
      <c r="AD662" s="19">
        <v>81.512605042016801</v>
      </c>
      <c r="AE662" s="19">
        <v>72.661870503597129</v>
      </c>
      <c r="AF662" s="19">
        <v>0</v>
      </c>
      <c r="AG662" s="19">
        <v>76.953125</v>
      </c>
      <c r="AH662" s="19">
        <v>36.274509803921568</v>
      </c>
      <c r="AI662" s="19">
        <v>31.862745098039213</v>
      </c>
      <c r="AJ662" s="3">
        <v>489.4736842105263</v>
      </c>
      <c r="AK662" s="6">
        <v>0</v>
      </c>
      <c r="AL662" s="6">
        <v>338</v>
      </c>
      <c r="AM662" s="6">
        <v>0</v>
      </c>
      <c r="AN662" s="6">
        <v>0</v>
      </c>
      <c r="AO662" s="6">
        <v>0</v>
      </c>
      <c r="AP662" s="6">
        <v>0</v>
      </c>
      <c r="AQ662" s="6">
        <v>47</v>
      </c>
      <c r="AR662" s="6">
        <v>0</v>
      </c>
      <c r="AS662" s="6">
        <v>0</v>
      </c>
      <c r="AT662" s="119">
        <v>0</v>
      </c>
      <c r="AU662" s="119">
        <v>0</v>
      </c>
      <c r="AV662" s="119">
        <v>0</v>
      </c>
      <c r="AW662" s="119">
        <v>0</v>
      </c>
      <c r="AX662" s="119">
        <v>0</v>
      </c>
      <c r="AY662" s="6">
        <v>8.2687338501292</v>
      </c>
      <c r="AZ662" s="6">
        <v>0</v>
      </c>
      <c r="BA662" s="6">
        <v>0</v>
      </c>
      <c r="BB662" s="6">
        <v>31</v>
      </c>
      <c r="BC662" s="6">
        <v>52</v>
      </c>
      <c r="BD662" s="6">
        <v>12.903225806451612</v>
      </c>
      <c r="BE662" s="6">
        <v>0</v>
      </c>
      <c r="BF662" s="6">
        <v>0</v>
      </c>
      <c r="BG662" s="6">
        <v>3</v>
      </c>
      <c r="BH662" s="6">
        <v>1.153846153846154</v>
      </c>
      <c r="BI662" s="6">
        <v>41</v>
      </c>
      <c r="BJ662" s="6">
        <v>31.538461538461537</v>
      </c>
      <c r="BK662" s="6">
        <v>265</v>
      </c>
    </row>
    <row r="663" spans="1:63" x14ac:dyDescent="0.35">
      <c r="A663" s="27">
        <v>657</v>
      </c>
      <c r="C663" s="17" t="s">
        <v>3</v>
      </c>
      <c r="D663" s="15">
        <v>864</v>
      </c>
      <c r="E663" s="18">
        <v>6</v>
      </c>
      <c r="F663" s="18">
        <v>84</v>
      </c>
      <c r="G663" s="18">
        <v>119</v>
      </c>
      <c r="H663" s="18">
        <v>583</v>
      </c>
      <c r="I663" s="18">
        <v>78</v>
      </c>
      <c r="J663" s="19">
        <v>49.189814814814817</v>
      </c>
      <c r="K663" s="19">
        <v>17</v>
      </c>
      <c r="L663" s="19">
        <v>5.1204819277108431</v>
      </c>
      <c r="M663" s="18">
        <v>4</v>
      </c>
      <c r="N663" s="19">
        <v>6.557377049180328</v>
      </c>
      <c r="O663" s="19">
        <v>48</v>
      </c>
      <c r="P663" s="19">
        <v>81.25</v>
      </c>
      <c r="Q663" s="19">
        <v>14.69387755102041</v>
      </c>
      <c r="R663" s="18">
        <v>7</v>
      </c>
      <c r="S663" s="19">
        <v>12.068965517241379</v>
      </c>
      <c r="T663" s="18">
        <v>0</v>
      </c>
      <c r="U663" s="19">
        <v>0</v>
      </c>
      <c r="V663" s="18">
        <v>8</v>
      </c>
      <c r="W663" s="19">
        <v>24.242424242424242</v>
      </c>
      <c r="X663" s="18">
        <v>8</v>
      </c>
      <c r="Y663" s="19">
        <v>14.285714285714285</v>
      </c>
      <c r="Z663" s="19">
        <v>35.869565217391305</v>
      </c>
      <c r="AA663" s="19">
        <v>3.2608695652173911</v>
      </c>
      <c r="AB663" s="18">
        <v>45</v>
      </c>
      <c r="AC663" s="19">
        <v>9.375</v>
      </c>
      <c r="AD663" s="19">
        <v>74.213836477987414</v>
      </c>
      <c r="AE663" s="19">
        <v>52.631578947368418</v>
      </c>
      <c r="AF663" s="19">
        <v>55.405405405405403</v>
      </c>
      <c r="AG663" s="19">
        <v>67.075664621676893</v>
      </c>
      <c r="AH663" s="19">
        <v>67.142857142857139</v>
      </c>
      <c r="AI663" s="19">
        <v>7.6190476190476195</v>
      </c>
      <c r="AJ663" s="3">
        <v>579.10958904109589</v>
      </c>
      <c r="AK663" s="6">
        <v>0</v>
      </c>
      <c r="AL663" s="6">
        <v>790</v>
      </c>
      <c r="AM663" s="6">
        <v>0</v>
      </c>
      <c r="AN663" s="6">
        <v>0</v>
      </c>
      <c r="AO663" s="6">
        <v>0</v>
      </c>
      <c r="AP663" s="6">
        <v>0</v>
      </c>
      <c r="AQ663" s="6">
        <v>40</v>
      </c>
      <c r="AR663" s="6">
        <v>152</v>
      </c>
      <c r="AS663" s="6">
        <v>17.592592592592592</v>
      </c>
      <c r="AT663" s="119">
        <v>0</v>
      </c>
      <c r="AU663" s="119">
        <v>0</v>
      </c>
      <c r="AV663" s="119">
        <v>0</v>
      </c>
      <c r="AW663" s="119">
        <v>0</v>
      </c>
      <c r="AX663" s="119">
        <v>0</v>
      </c>
      <c r="AY663" s="6">
        <v>61.511216056670605</v>
      </c>
      <c r="AZ663" s="6">
        <v>0</v>
      </c>
      <c r="BA663" s="6">
        <v>0</v>
      </c>
      <c r="BB663" s="6">
        <v>0</v>
      </c>
      <c r="BC663" s="6">
        <v>78</v>
      </c>
      <c r="BD663" s="6">
        <v>9.1121495327102799</v>
      </c>
      <c r="BE663" s="6">
        <v>0</v>
      </c>
      <c r="BF663" s="6">
        <v>0</v>
      </c>
      <c r="BG663" s="6">
        <v>51</v>
      </c>
      <c r="BH663" s="6">
        <v>7.3913043478260869</v>
      </c>
      <c r="BI663" s="6">
        <v>18</v>
      </c>
      <c r="BJ663" s="6">
        <v>23.376623376623375</v>
      </c>
      <c r="BK663" s="6">
        <v>583</v>
      </c>
    </row>
    <row r="664" spans="1:63" x14ac:dyDescent="0.35">
      <c r="A664" s="27">
        <v>658</v>
      </c>
      <c r="C664" s="17" t="s">
        <v>275</v>
      </c>
      <c r="D664" s="15">
        <v>333</v>
      </c>
      <c r="E664" s="18">
        <v>13</v>
      </c>
      <c r="F664" s="18">
        <v>66</v>
      </c>
      <c r="G664" s="18">
        <v>48</v>
      </c>
      <c r="H664" s="18">
        <v>189</v>
      </c>
      <c r="I664" s="18">
        <v>27</v>
      </c>
      <c r="J664" s="19">
        <v>55.85585585585585</v>
      </c>
      <c r="K664" s="19">
        <v>0</v>
      </c>
      <c r="L664" s="19">
        <v>0</v>
      </c>
      <c r="M664" s="18">
        <v>0</v>
      </c>
      <c r="N664" s="19">
        <v>0</v>
      </c>
      <c r="O664" s="19">
        <v>9</v>
      </c>
      <c r="P664" s="19">
        <v>100</v>
      </c>
      <c r="Q664" s="19">
        <v>4.9710982658959537</v>
      </c>
      <c r="R664" s="18">
        <v>0</v>
      </c>
      <c r="S664" s="19">
        <v>0</v>
      </c>
      <c r="T664" s="18">
        <v>0</v>
      </c>
      <c r="U664" s="19">
        <v>0</v>
      </c>
      <c r="V664" s="18">
        <v>0</v>
      </c>
      <c r="W664" s="19">
        <v>0</v>
      </c>
      <c r="X664" s="18">
        <v>0</v>
      </c>
      <c r="Y664" s="19">
        <v>0</v>
      </c>
      <c r="Z664" s="19">
        <v>34.831460674157306</v>
      </c>
      <c r="AA664" s="19">
        <v>53.932584269662918</v>
      </c>
      <c r="AB664" s="18">
        <v>14</v>
      </c>
      <c r="AC664" s="19">
        <v>7.4468085106382977</v>
      </c>
      <c r="AD664" s="19">
        <v>80.219780219780219</v>
      </c>
      <c r="AE664" s="19">
        <v>68</v>
      </c>
      <c r="AF664" s="19">
        <v>50</v>
      </c>
      <c r="AG664" s="19">
        <v>77.272727272727266</v>
      </c>
      <c r="AH664" s="19">
        <v>16.265060240963855</v>
      </c>
      <c r="AI664" s="19">
        <v>46.987951807228917</v>
      </c>
      <c r="AJ664" s="3">
        <v>728.26086956521738</v>
      </c>
      <c r="AK664" s="6">
        <v>27</v>
      </c>
      <c r="AL664" s="6">
        <v>137</v>
      </c>
      <c r="AM664" s="6">
        <v>21</v>
      </c>
      <c r="AN664" s="6">
        <v>85</v>
      </c>
      <c r="AO664" s="6">
        <v>0</v>
      </c>
      <c r="AP664" s="6">
        <v>17</v>
      </c>
      <c r="AQ664" s="6">
        <v>40</v>
      </c>
      <c r="AR664" s="6">
        <v>42</v>
      </c>
      <c r="AS664" s="6">
        <v>12.612612612612612</v>
      </c>
      <c r="AT664" s="119">
        <v>0</v>
      </c>
      <c r="AU664" s="119">
        <v>0</v>
      </c>
      <c r="AV664" s="119">
        <v>0</v>
      </c>
      <c r="AW664" s="119">
        <v>0</v>
      </c>
      <c r="AX664" s="119">
        <v>0</v>
      </c>
      <c r="AY664" s="6">
        <v>18.098159509202453</v>
      </c>
      <c r="AZ664" s="6">
        <v>0</v>
      </c>
      <c r="BA664" s="6">
        <v>0</v>
      </c>
      <c r="BB664" s="6">
        <v>7</v>
      </c>
      <c r="BC664" s="6">
        <v>9</v>
      </c>
      <c r="BD664" s="6">
        <v>2.7190332326283988</v>
      </c>
      <c r="BE664" s="6">
        <v>0</v>
      </c>
      <c r="BF664" s="6">
        <v>0</v>
      </c>
      <c r="BG664" s="6">
        <v>4</v>
      </c>
      <c r="BH664" s="6">
        <v>1.6666666666666667</v>
      </c>
      <c r="BI664" s="6">
        <v>4</v>
      </c>
      <c r="BJ664" s="6">
        <v>12.5</v>
      </c>
      <c r="BK664" s="6">
        <v>189</v>
      </c>
    </row>
    <row r="665" spans="1:63" x14ac:dyDescent="0.35">
      <c r="A665" s="27">
        <v>659</v>
      </c>
      <c r="C665" s="17" t="s">
        <v>28</v>
      </c>
      <c r="D665" s="15">
        <v>66</v>
      </c>
      <c r="E665" s="18">
        <v>0</v>
      </c>
      <c r="F665" s="18">
        <v>0</v>
      </c>
      <c r="G665" s="18">
        <v>5</v>
      </c>
      <c r="H665" s="18">
        <v>57</v>
      </c>
      <c r="I665" s="18">
        <v>4</v>
      </c>
      <c r="J665" s="19">
        <v>45.454545454545453</v>
      </c>
      <c r="K665" s="19">
        <v>5</v>
      </c>
      <c r="L665" s="19">
        <v>13.888888888888889</v>
      </c>
      <c r="M665" s="18">
        <v>0</v>
      </c>
      <c r="N665" s="19">
        <v>0</v>
      </c>
      <c r="O665" s="19">
        <v>7</v>
      </c>
      <c r="P665" s="19">
        <v>100</v>
      </c>
      <c r="Q665" s="19">
        <v>11.474771089031757</v>
      </c>
      <c r="R665" s="18">
        <v>5</v>
      </c>
      <c r="S665" s="19">
        <v>100</v>
      </c>
      <c r="T665" s="18">
        <v>0</v>
      </c>
      <c r="U665" s="19">
        <v>0</v>
      </c>
      <c r="V665" s="18">
        <v>0</v>
      </c>
      <c r="W665" s="19">
        <v>0</v>
      </c>
      <c r="X665" s="18">
        <v>0</v>
      </c>
      <c r="Y665" s="19">
        <v>0</v>
      </c>
      <c r="Z665" s="19">
        <v>30.434782608695656</v>
      </c>
      <c r="AA665" s="19">
        <v>34.782608695652172</v>
      </c>
      <c r="AB665" s="18">
        <v>0</v>
      </c>
      <c r="AC665" s="19">
        <v>0</v>
      </c>
      <c r="AD665" s="19">
        <v>61.29032258064516</v>
      </c>
      <c r="AE665" s="19">
        <v>50</v>
      </c>
      <c r="AF665" s="19">
        <v>0</v>
      </c>
      <c r="AG665" s="19">
        <v>71.794871794871796</v>
      </c>
      <c r="AH665" s="19">
        <v>18.181818181818183</v>
      </c>
      <c r="AI665" s="19">
        <v>22.727272727272727</v>
      </c>
      <c r="AJ665" s="3">
        <v>650</v>
      </c>
      <c r="AK665" s="6">
        <v>0</v>
      </c>
      <c r="AL665" s="6">
        <v>0</v>
      </c>
      <c r="AM665" s="6">
        <v>0</v>
      </c>
      <c r="AN665" s="6">
        <v>49</v>
      </c>
      <c r="AO665" s="6">
        <v>0</v>
      </c>
      <c r="AP665" s="6">
        <v>0</v>
      </c>
      <c r="AQ665" s="6">
        <v>0</v>
      </c>
      <c r="AR665" s="6">
        <v>3</v>
      </c>
      <c r="AS665" s="6">
        <v>4.5454545454545459</v>
      </c>
      <c r="AT665" s="119">
        <v>0</v>
      </c>
      <c r="AU665" s="119">
        <v>0</v>
      </c>
      <c r="AV665" s="119">
        <v>0</v>
      </c>
      <c r="AW665" s="119">
        <v>0</v>
      </c>
      <c r="AX665" s="119">
        <v>0</v>
      </c>
      <c r="AY665" s="6">
        <v>48.936170212765958</v>
      </c>
      <c r="AZ665" s="6">
        <v>0</v>
      </c>
      <c r="BA665" s="6">
        <v>0</v>
      </c>
      <c r="BB665" s="6">
        <v>0</v>
      </c>
      <c r="BC665" s="6">
        <v>7</v>
      </c>
      <c r="BD665" s="6">
        <v>14.000000000000002</v>
      </c>
      <c r="BE665" s="6">
        <v>0</v>
      </c>
      <c r="BF665" s="6">
        <v>0</v>
      </c>
      <c r="BG665" s="6">
        <v>8</v>
      </c>
      <c r="BH665" s="6">
        <v>15.686274509803921</v>
      </c>
      <c r="BI665" s="6">
        <v>4</v>
      </c>
      <c r="BJ665" s="6">
        <v>100</v>
      </c>
      <c r="BK665" s="6">
        <v>57</v>
      </c>
    </row>
    <row r="666" spans="1:63" x14ac:dyDescent="0.35">
      <c r="A666" s="27">
        <v>660</v>
      </c>
      <c r="C666" s="17" t="s">
        <v>25</v>
      </c>
      <c r="D666" s="15">
        <v>550</v>
      </c>
      <c r="E666" s="18">
        <v>4</v>
      </c>
      <c r="F666" s="18">
        <v>40</v>
      </c>
      <c r="G666" s="18">
        <v>101</v>
      </c>
      <c r="H666" s="18">
        <v>400</v>
      </c>
      <c r="I666" s="18">
        <v>9</v>
      </c>
      <c r="J666" s="19">
        <v>51.454545454545453</v>
      </c>
      <c r="K666" s="19">
        <v>52</v>
      </c>
      <c r="L666" s="19">
        <v>16.613418530351439</v>
      </c>
      <c r="M666" s="18">
        <v>7</v>
      </c>
      <c r="N666" s="19">
        <v>17.5</v>
      </c>
      <c r="O666" s="19">
        <v>105</v>
      </c>
      <c r="P666" s="19">
        <v>94.285714285714278</v>
      </c>
      <c r="Q666" s="19">
        <v>12.071535022354695</v>
      </c>
      <c r="R666" s="18">
        <v>6</v>
      </c>
      <c r="S666" s="19">
        <v>10.714285714285714</v>
      </c>
      <c r="T666" s="18">
        <v>9</v>
      </c>
      <c r="U666" s="19">
        <v>42.857142857142854</v>
      </c>
      <c r="V666" s="18">
        <v>8</v>
      </c>
      <c r="W666" s="19">
        <v>29.629629629629626</v>
      </c>
      <c r="X666" s="18">
        <v>17</v>
      </c>
      <c r="Y666" s="19">
        <v>36.95652173913043</v>
      </c>
      <c r="Z666" s="19">
        <v>34.507042253521128</v>
      </c>
      <c r="AA666" s="19">
        <v>22.535211267605636</v>
      </c>
      <c r="AB666" s="18">
        <v>71</v>
      </c>
      <c r="AC666" s="19">
        <v>19.88795518207283</v>
      </c>
      <c r="AD666" s="19">
        <v>69.186046511627907</v>
      </c>
      <c r="AE666" s="19">
        <v>56.279069767441861</v>
      </c>
      <c r="AF666" s="19">
        <v>0</v>
      </c>
      <c r="AG666" s="19">
        <v>61.904761904761905</v>
      </c>
      <c r="AH666" s="19">
        <v>44.117647058823529</v>
      </c>
      <c r="AI666" s="19">
        <v>9.5588235294117645</v>
      </c>
      <c r="AJ666" s="3">
        <v>521.92307692307691</v>
      </c>
      <c r="AK666" s="6">
        <v>0</v>
      </c>
      <c r="AL666" s="6">
        <v>505</v>
      </c>
      <c r="AM666" s="6">
        <v>0</v>
      </c>
      <c r="AN666" s="6">
        <v>0</v>
      </c>
      <c r="AO666" s="6">
        <v>0</v>
      </c>
      <c r="AP666" s="6">
        <v>0</v>
      </c>
      <c r="AQ666" s="6">
        <v>25</v>
      </c>
      <c r="AR666" s="6">
        <v>13</v>
      </c>
      <c r="AS666" s="6">
        <v>2.3636363636363638</v>
      </c>
      <c r="AT666" s="119">
        <v>0</v>
      </c>
      <c r="AU666" s="119">
        <v>0</v>
      </c>
      <c r="AV666" s="119">
        <v>0</v>
      </c>
      <c r="AW666" s="119">
        <v>0</v>
      </c>
      <c r="AX666" s="119">
        <v>0</v>
      </c>
      <c r="AY666" s="6">
        <v>13.926174496644295</v>
      </c>
      <c r="AZ666" s="6">
        <v>3</v>
      </c>
      <c r="BA666" s="6">
        <v>1.0948905109489051</v>
      </c>
      <c r="BB666" s="6">
        <v>0</v>
      </c>
      <c r="BC666" s="6">
        <v>75</v>
      </c>
      <c r="BD666" s="6">
        <v>13.736263736263737</v>
      </c>
      <c r="BE666" s="6">
        <v>0</v>
      </c>
      <c r="BF666" s="6">
        <v>0</v>
      </c>
      <c r="BG666" s="6">
        <v>59</v>
      </c>
      <c r="BH666" s="6">
        <v>11.943319838056681</v>
      </c>
      <c r="BI666" s="6">
        <v>9</v>
      </c>
      <c r="BJ666" s="6">
        <v>100</v>
      </c>
      <c r="BK666" s="6">
        <v>400</v>
      </c>
    </row>
    <row r="667" spans="1:63" x14ac:dyDescent="0.35">
      <c r="A667" s="27">
        <v>661</v>
      </c>
      <c r="C667" s="17" t="s">
        <v>11</v>
      </c>
      <c r="D667" s="15">
        <v>1809</v>
      </c>
      <c r="E667" s="18">
        <v>15</v>
      </c>
      <c r="F667" s="18">
        <v>103</v>
      </c>
      <c r="G667" s="18">
        <v>171</v>
      </c>
      <c r="H667" s="18">
        <v>1361</v>
      </c>
      <c r="I667" s="18">
        <v>178</v>
      </c>
      <c r="J667" s="19">
        <v>48.645660585959092</v>
      </c>
      <c r="K667" s="19">
        <v>32</v>
      </c>
      <c r="L667" s="19">
        <v>4.1830065359477118</v>
      </c>
      <c r="M667" s="18">
        <v>0</v>
      </c>
      <c r="N667" s="19">
        <v>0</v>
      </c>
      <c r="O667" s="19">
        <v>54</v>
      </c>
      <c r="P667" s="19">
        <v>70.370370370370367</v>
      </c>
      <c r="Q667" s="19">
        <v>4.6948356807511731</v>
      </c>
      <c r="R667" s="18">
        <v>0</v>
      </c>
      <c r="S667" s="19">
        <v>0</v>
      </c>
      <c r="T667" s="18">
        <v>3</v>
      </c>
      <c r="U667" s="19">
        <v>6.9767441860465116</v>
      </c>
      <c r="V667" s="18">
        <v>4</v>
      </c>
      <c r="W667" s="19">
        <v>13.333333333333334</v>
      </c>
      <c r="X667" s="19">
        <v>7</v>
      </c>
      <c r="Y667" s="19">
        <v>9.4594594594594597</v>
      </c>
      <c r="Z667" s="19">
        <v>33.094555873925501</v>
      </c>
      <c r="AA667" s="19">
        <v>52.292263610315182</v>
      </c>
      <c r="AB667" s="18">
        <v>74</v>
      </c>
      <c r="AC667" s="19">
        <v>6.0162601626016263</v>
      </c>
      <c r="AD667" s="19">
        <v>89.001447178002891</v>
      </c>
      <c r="AE667" s="19">
        <v>71.603053435114504</v>
      </c>
      <c r="AF667" s="19">
        <v>70.476190476190482</v>
      </c>
      <c r="AG667" s="19">
        <v>81.685575364667756</v>
      </c>
      <c r="AH667" s="19">
        <v>27.719298245614034</v>
      </c>
      <c r="AI667" s="19">
        <v>39.736842105263158</v>
      </c>
      <c r="AJ667" s="3">
        <v>728</v>
      </c>
      <c r="AK667" s="6">
        <v>891</v>
      </c>
      <c r="AL667" s="6">
        <v>452</v>
      </c>
      <c r="AM667" s="6">
        <v>219</v>
      </c>
      <c r="AN667" s="6">
        <v>175</v>
      </c>
      <c r="AO667" s="6">
        <v>0</v>
      </c>
      <c r="AP667" s="6">
        <v>0</v>
      </c>
      <c r="AQ667" s="6">
        <v>50</v>
      </c>
      <c r="AR667" s="6">
        <v>175</v>
      </c>
      <c r="AS667" s="6">
        <v>9.6738529574350469</v>
      </c>
      <c r="AT667" s="119">
        <v>0</v>
      </c>
      <c r="AU667" s="119">
        <v>0</v>
      </c>
      <c r="AV667" s="119">
        <v>0</v>
      </c>
      <c r="AW667" s="119">
        <v>0</v>
      </c>
      <c r="AX667" s="119">
        <v>0</v>
      </c>
      <c r="AY667" s="6">
        <v>37.714285714285715</v>
      </c>
      <c r="AZ667" s="6">
        <v>8</v>
      </c>
      <c r="BA667" s="6">
        <v>1.1235955056179776</v>
      </c>
      <c r="BB667" s="6">
        <v>8</v>
      </c>
      <c r="BC667" s="6">
        <v>139</v>
      </c>
      <c r="BD667" s="6">
        <v>7.7265147304057811</v>
      </c>
      <c r="BE667" s="6">
        <v>7</v>
      </c>
      <c r="BF667" s="6">
        <v>4.1666666666666661</v>
      </c>
      <c r="BG667" s="6">
        <v>90</v>
      </c>
      <c r="BH667" s="6">
        <v>5.8939096267190569</v>
      </c>
      <c r="BI667" s="6">
        <v>54</v>
      </c>
      <c r="BJ667" s="6">
        <v>30</v>
      </c>
      <c r="BK667" s="6">
        <v>1361</v>
      </c>
    </row>
    <row r="668" spans="1:63" x14ac:dyDescent="0.35">
      <c r="A668" s="27">
        <v>662</v>
      </c>
      <c r="C668" s="17" t="s">
        <v>276</v>
      </c>
      <c r="D668" s="15">
        <v>545</v>
      </c>
      <c r="E668" s="18">
        <v>0</v>
      </c>
      <c r="F668" s="18">
        <v>4</v>
      </c>
      <c r="G668" s="18">
        <v>8</v>
      </c>
      <c r="H668" s="18">
        <v>443</v>
      </c>
      <c r="I668" s="18">
        <v>91</v>
      </c>
      <c r="J668" s="19">
        <v>48.623853211009177</v>
      </c>
      <c r="K668" s="19">
        <v>12</v>
      </c>
      <c r="L668" s="19">
        <v>5.741626794258373</v>
      </c>
      <c r="M668" s="18">
        <v>0</v>
      </c>
      <c r="N668" s="19">
        <v>0</v>
      </c>
      <c r="O668" s="19">
        <v>29</v>
      </c>
      <c r="P668" s="19">
        <v>79.310344827586206</v>
      </c>
      <c r="Q668" s="19">
        <v>8.2840236686390547</v>
      </c>
      <c r="R668" s="18">
        <v>0</v>
      </c>
      <c r="S668" s="19">
        <v>0</v>
      </c>
      <c r="T668" s="18">
        <v>0</v>
      </c>
      <c r="U668" s="19">
        <v>0</v>
      </c>
      <c r="V668" s="18">
        <v>0</v>
      </c>
      <c r="W668" s="19">
        <v>0</v>
      </c>
      <c r="X668" s="19">
        <v>0</v>
      </c>
      <c r="Y668" s="19">
        <v>0</v>
      </c>
      <c r="Z668" s="19">
        <v>28.773584905660378</v>
      </c>
      <c r="AA668" s="19">
        <v>16.981132075471699</v>
      </c>
      <c r="AB668" s="18">
        <v>18</v>
      </c>
      <c r="AC668" s="19">
        <v>5.2785923753665687</v>
      </c>
      <c r="AD668" s="19">
        <v>84.090909090909093</v>
      </c>
      <c r="AE668" s="19">
        <v>61.333333333333329</v>
      </c>
      <c r="AF668" s="19">
        <v>100</v>
      </c>
      <c r="AG668" s="19">
        <v>73.426573426573427</v>
      </c>
      <c r="AH668" s="19">
        <v>60.897435897435891</v>
      </c>
      <c r="AI668" s="19">
        <v>14.423076923076922</v>
      </c>
      <c r="AJ668" s="3">
        <v>595.53571428571422</v>
      </c>
      <c r="AK668" s="6">
        <v>94</v>
      </c>
      <c r="AL668" s="6">
        <v>318</v>
      </c>
      <c r="AM668" s="6">
        <v>0</v>
      </c>
      <c r="AN668" s="6">
        <v>4</v>
      </c>
      <c r="AO668" s="6">
        <v>0</v>
      </c>
      <c r="AP668" s="6">
        <v>0</v>
      </c>
      <c r="AQ668" s="6">
        <v>119</v>
      </c>
      <c r="AR668" s="6">
        <v>7</v>
      </c>
      <c r="AS668" s="6">
        <v>1.2844036697247707</v>
      </c>
      <c r="AT668" s="119">
        <v>0</v>
      </c>
      <c r="AU668" s="119">
        <v>0</v>
      </c>
      <c r="AV668" s="119">
        <v>0</v>
      </c>
      <c r="AW668" s="119">
        <v>0</v>
      </c>
      <c r="AX668" s="119">
        <v>0</v>
      </c>
      <c r="AY668" s="6">
        <v>5.0847457627118651</v>
      </c>
      <c r="AZ668" s="6">
        <v>0</v>
      </c>
      <c r="BA668" s="6">
        <v>0</v>
      </c>
      <c r="BB668" s="6">
        <v>3</v>
      </c>
      <c r="BC668" s="6">
        <v>148</v>
      </c>
      <c r="BD668" s="6">
        <v>27.255985267034994</v>
      </c>
      <c r="BE668" s="6">
        <v>0</v>
      </c>
      <c r="BF668" s="6">
        <v>0</v>
      </c>
      <c r="BG668" s="6">
        <v>74</v>
      </c>
      <c r="BH668" s="6">
        <v>16.371681415929203</v>
      </c>
      <c r="BI668" s="6">
        <v>70</v>
      </c>
      <c r="BJ668" s="6">
        <v>80.459770114942529</v>
      </c>
      <c r="BK668" s="6">
        <v>443</v>
      </c>
    </row>
    <row r="669" spans="1:63" x14ac:dyDescent="0.35">
      <c r="A669" s="27">
        <v>663</v>
      </c>
      <c r="C669" s="17" t="s">
        <v>14</v>
      </c>
      <c r="D669" s="15">
        <v>355</v>
      </c>
      <c r="E669" s="18">
        <v>5</v>
      </c>
      <c r="F669" s="18">
        <v>12</v>
      </c>
      <c r="G669" s="18">
        <v>12</v>
      </c>
      <c r="H669" s="18">
        <v>269</v>
      </c>
      <c r="I669" s="18">
        <v>62</v>
      </c>
      <c r="J669" s="19">
        <v>47.887323943661968</v>
      </c>
      <c r="K669" s="19">
        <v>16</v>
      </c>
      <c r="L669" s="19">
        <v>15.238095238095239</v>
      </c>
      <c r="M669" s="18">
        <v>0</v>
      </c>
      <c r="N669" s="19">
        <v>0</v>
      </c>
      <c r="O669" s="19">
        <v>39</v>
      </c>
      <c r="P669" s="19">
        <v>82.051282051282044</v>
      </c>
      <c r="Q669" s="19">
        <v>9.0097747556311081</v>
      </c>
      <c r="R669" s="18">
        <v>0</v>
      </c>
      <c r="S669" s="19">
        <v>0</v>
      </c>
      <c r="T669" s="18">
        <v>0</v>
      </c>
      <c r="U669" s="19">
        <v>0</v>
      </c>
      <c r="V669" s="18">
        <v>0</v>
      </c>
      <c r="W669" s="19">
        <v>0</v>
      </c>
      <c r="X669" s="18">
        <v>0</v>
      </c>
      <c r="Y669" s="19">
        <v>0</v>
      </c>
      <c r="Z669" s="19">
        <v>21.176470588235293</v>
      </c>
      <c r="AA669" s="19">
        <v>28.235294117647058</v>
      </c>
      <c r="AB669" s="18">
        <v>15</v>
      </c>
      <c r="AC669" s="19">
        <v>9.375</v>
      </c>
      <c r="AD669" s="19">
        <v>63.970588235294116</v>
      </c>
      <c r="AE669" s="19">
        <v>37.795275590551178</v>
      </c>
      <c r="AF669" s="19">
        <v>75</v>
      </c>
      <c r="AG669" s="19">
        <v>52.631578947368418</v>
      </c>
      <c r="AH669" s="19">
        <v>37.956204379562038</v>
      </c>
      <c r="AI669" s="19">
        <v>30.656934306569344</v>
      </c>
      <c r="AJ669" s="3">
        <v>385.18518518518522</v>
      </c>
      <c r="AK669" s="6">
        <v>0</v>
      </c>
      <c r="AL669" s="6">
        <v>11</v>
      </c>
      <c r="AM669" s="6">
        <v>0</v>
      </c>
      <c r="AN669" s="6">
        <v>267</v>
      </c>
      <c r="AO669" s="6">
        <v>0</v>
      </c>
      <c r="AP669" s="6">
        <v>0</v>
      </c>
      <c r="AQ669" s="6">
        <v>55</v>
      </c>
      <c r="AR669" s="6">
        <v>12</v>
      </c>
      <c r="AS669" s="6">
        <v>3.3802816901408446</v>
      </c>
      <c r="AT669" s="119">
        <v>0</v>
      </c>
      <c r="AU669" s="119">
        <v>0</v>
      </c>
      <c r="AV669" s="119">
        <v>0</v>
      </c>
      <c r="AW669" s="119">
        <v>0</v>
      </c>
      <c r="AX669" s="119">
        <v>0</v>
      </c>
      <c r="AY669" s="6">
        <v>18.731117824773413</v>
      </c>
      <c r="AZ669" s="6">
        <v>6</v>
      </c>
      <c r="BA669" s="6">
        <v>6.3829787234042552</v>
      </c>
      <c r="BB669" s="6">
        <v>5</v>
      </c>
      <c r="BC669" s="6">
        <v>84</v>
      </c>
      <c r="BD669" s="6">
        <v>24.489795918367346</v>
      </c>
      <c r="BE669" s="6">
        <v>0</v>
      </c>
      <c r="BF669" s="6">
        <v>0</v>
      </c>
      <c r="BG669" s="6">
        <v>48</v>
      </c>
      <c r="BH669" s="6">
        <v>17.777777777777779</v>
      </c>
      <c r="BI669" s="6">
        <v>35</v>
      </c>
      <c r="BJ669" s="6">
        <v>54.6875</v>
      </c>
      <c r="BK669" s="6">
        <v>269</v>
      </c>
    </row>
    <row r="670" spans="1:63" x14ac:dyDescent="0.35">
      <c r="A670" s="27">
        <v>664</v>
      </c>
      <c r="C670" s="17" t="s">
        <v>18</v>
      </c>
      <c r="D670" s="15">
        <v>3017</v>
      </c>
      <c r="E670" s="18">
        <v>32</v>
      </c>
      <c r="F670" s="18">
        <v>98</v>
      </c>
      <c r="G670" s="18">
        <v>140</v>
      </c>
      <c r="H670" s="18">
        <v>2549</v>
      </c>
      <c r="I670" s="18">
        <v>230</v>
      </c>
      <c r="J670" s="19">
        <v>56.347364932051704</v>
      </c>
      <c r="K670" s="19">
        <v>229</v>
      </c>
      <c r="L670" s="19">
        <v>15.847750865051905</v>
      </c>
      <c r="M670" s="18">
        <v>6</v>
      </c>
      <c r="N670" s="19">
        <v>8.695652173913043</v>
      </c>
      <c r="O670" s="19">
        <v>297</v>
      </c>
      <c r="P670" s="19">
        <v>89.225589225589232</v>
      </c>
      <c r="Q670" s="19">
        <v>5.3817271589486859</v>
      </c>
      <c r="R670" s="18">
        <v>0</v>
      </c>
      <c r="S670" s="19">
        <v>0</v>
      </c>
      <c r="T670" s="18">
        <v>9</v>
      </c>
      <c r="U670" s="19">
        <v>32.142857142857146</v>
      </c>
      <c r="V670" s="18">
        <v>0</v>
      </c>
      <c r="W670" s="19">
        <v>0</v>
      </c>
      <c r="X670" s="19">
        <v>9</v>
      </c>
      <c r="Y670" s="19">
        <v>15</v>
      </c>
      <c r="Z670" s="19">
        <v>25.05694760820046</v>
      </c>
      <c r="AA670" s="19">
        <v>28.853454821564164</v>
      </c>
      <c r="AB670" s="18">
        <v>159</v>
      </c>
      <c r="AC670" s="19">
        <v>8.7699944842801987</v>
      </c>
      <c r="AD670" s="19">
        <v>74.011299435028249</v>
      </c>
      <c r="AE670" s="19">
        <v>56.57342657342658</v>
      </c>
      <c r="AF670" s="19">
        <v>45.255474452554743</v>
      </c>
      <c r="AG670" s="19">
        <v>67.174887892376674</v>
      </c>
      <c r="AH670" s="19">
        <v>46.046805819101834</v>
      </c>
      <c r="AI670" s="19">
        <v>22.643896268184694</v>
      </c>
      <c r="AJ670" s="3">
        <v>512.37113402061857</v>
      </c>
      <c r="AK670" s="6">
        <v>1422</v>
      </c>
      <c r="AL670" s="6">
        <v>559</v>
      </c>
      <c r="AM670" s="6">
        <v>0</v>
      </c>
      <c r="AN670" s="6">
        <v>0</v>
      </c>
      <c r="AO670" s="6">
        <v>0</v>
      </c>
      <c r="AP670" s="6">
        <v>13</v>
      </c>
      <c r="AQ670" s="6">
        <v>855</v>
      </c>
      <c r="AR670" s="6">
        <v>236</v>
      </c>
      <c r="AS670" s="6">
        <v>7.8223400729201202</v>
      </c>
      <c r="AT670" s="119">
        <v>0</v>
      </c>
      <c r="AU670" s="119">
        <v>0</v>
      </c>
      <c r="AV670" s="119">
        <v>0</v>
      </c>
      <c r="AW670" s="119">
        <v>0</v>
      </c>
      <c r="AX670" s="119">
        <v>0</v>
      </c>
      <c r="AY670" s="6">
        <v>11.176267678509831</v>
      </c>
      <c r="AZ670" s="6">
        <v>9</v>
      </c>
      <c r="BA670" s="6">
        <v>0.67873303167420818</v>
      </c>
      <c r="BB670" s="6">
        <v>3</v>
      </c>
      <c r="BC670" s="6">
        <v>1138</v>
      </c>
      <c r="BD670" s="6">
        <v>38.813096862210095</v>
      </c>
      <c r="BE670" s="6">
        <v>16</v>
      </c>
      <c r="BF670" s="6">
        <v>11.594202898550725</v>
      </c>
      <c r="BG670" s="6">
        <v>935</v>
      </c>
      <c r="BH670" s="6">
        <v>35.837485626676887</v>
      </c>
      <c r="BI670" s="6">
        <v>185</v>
      </c>
      <c r="BJ670" s="6">
        <v>81.858407079646028</v>
      </c>
      <c r="BK670" s="6">
        <v>2549</v>
      </c>
    </row>
    <row r="671" spans="1:63" x14ac:dyDescent="0.35">
      <c r="A671" s="27">
        <v>665</v>
      </c>
      <c r="C671" s="17"/>
      <c r="D671" s="15">
        <v>51930</v>
      </c>
      <c r="E671" s="18">
        <v>1371</v>
      </c>
      <c r="F671" s="18">
        <v>4573</v>
      </c>
      <c r="G671" s="18">
        <v>4664</v>
      </c>
      <c r="H671" s="18">
        <v>37443</v>
      </c>
      <c r="I671" s="18">
        <v>5241</v>
      </c>
      <c r="J671" s="19">
        <v>50.363951473136915</v>
      </c>
      <c r="K671" s="19">
        <v>1502</v>
      </c>
      <c r="L671" s="19">
        <v>5.8284827318587507</v>
      </c>
      <c r="M671" s="18">
        <v>80</v>
      </c>
      <c r="N671" s="19">
        <v>5.0346129641283826</v>
      </c>
      <c r="O671" s="19">
        <v>1936</v>
      </c>
      <c r="P671" s="19">
        <v>83.419421487603302</v>
      </c>
      <c r="Q671" s="19">
        <v>9.8214285714285712</v>
      </c>
      <c r="R671" s="18">
        <v>125</v>
      </c>
      <c r="S671" s="19">
        <v>6.1881188118811883</v>
      </c>
      <c r="T671" s="18">
        <v>97</v>
      </c>
      <c r="U671" s="19">
        <v>8.8990825688073407</v>
      </c>
      <c r="V671" s="18">
        <v>112</v>
      </c>
      <c r="W671" s="19">
        <v>12.570145903479238</v>
      </c>
      <c r="X671" s="19">
        <v>209</v>
      </c>
      <c r="Y671" s="19">
        <v>10.550227158001009</v>
      </c>
      <c r="Z671" s="19">
        <v>27.283625029968832</v>
      </c>
      <c r="AA671" s="19">
        <v>49.954447374730279</v>
      </c>
      <c r="AB671" s="18">
        <v>1836</v>
      </c>
      <c r="AC671" s="19">
        <v>6.6090712742980564</v>
      </c>
      <c r="AD671" s="19">
        <v>83.122649071961519</v>
      </c>
      <c r="AE671" s="19">
        <v>63.947289607666967</v>
      </c>
      <c r="AF671" s="19">
        <v>61.045392022008251</v>
      </c>
      <c r="AG671" s="19">
        <v>76.119561748750129</v>
      </c>
      <c r="AH671" s="19">
        <v>36.214463643193227</v>
      </c>
      <c r="AI671" s="19">
        <v>31.801826736783834</v>
      </c>
      <c r="AJ671" s="3">
        <v>653.43486714193125</v>
      </c>
      <c r="AK671" s="6">
        <v>2946</v>
      </c>
      <c r="AL671" s="6">
        <v>18749</v>
      </c>
      <c r="AM671" s="6">
        <v>6378</v>
      </c>
      <c r="AN671" s="6">
        <v>4941</v>
      </c>
      <c r="AO671" s="6">
        <v>12</v>
      </c>
      <c r="AP671" s="6">
        <v>6482</v>
      </c>
      <c r="AQ671" s="6">
        <v>3677</v>
      </c>
      <c r="AR671" s="6">
        <v>5856</v>
      </c>
      <c r="AS671" s="6">
        <v>11.276718659734257</v>
      </c>
      <c r="AT671" s="6">
        <v>0</v>
      </c>
      <c r="AU671" s="6">
        <v>0</v>
      </c>
      <c r="AV671" s="6">
        <v>0</v>
      </c>
      <c r="AW671" s="6">
        <v>0</v>
      </c>
      <c r="AX671" s="6">
        <v>0</v>
      </c>
      <c r="AY671" s="6">
        <v>18.910551813777619</v>
      </c>
      <c r="AZ671" s="6">
        <v>171</v>
      </c>
      <c r="BA671" s="6">
        <v>0.80881657364487747</v>
      </c>
      <c r="BB671" s="6">
        <v>550</v>
      </c>
      <c r="BC671" s="6">
        <v>5085</v>
      </c>
      <c r="BD671" s="6">
        <v>11.612770622088243</v>
      </c>
      <c r="BE671" s="6">
        <v>86</v>
      </c>
      <c r="BF671" s="6">
        <v>2.389552653514865</v>
      </c>
      <c r="BG671" s="6">
        <v>3384</v>
      </c>
      <c r="BH671" s="6">
        <v>9.2476703194600063</v>
      </c>
      <c r="BI671" s="6">
        <v>1573</v>
      </c>
      <c r="BJ671" s="6">
        <v>34.247768343130851</v>
      </c>
      <c r="BK671" s="6">
        <v>37443</v>
      </c>
    </row>
    <row r="672" spans="1:63" x14ac:dyDescent="0.35">
      <c r="A672" s="27">
        <v>666</v>
      </c>
      <c r="B672" s="20" t="s">
        <v>49</v>
      </c>
      <c r="C672" s="17" t="s">
        <v>26</v>
      </c>
      <c r="D672" s="15">
        <v>287</v>
      </c>
      <c r="E672" s="18">
        <v>0</v>
      </c>
      <c r="F672" s="18">
        <v>8</v>
      </c>
      <c r="G672" s="18">
        <v>17</v>
      </c>
      <c r="H672" s="18">
        <v>229</v>
      </c>
      <c r="I672" s="18">
        <v>39</v>
      </c>
      <c r="J672" s="19">
        <v>44.599303135888505</v>
      </c>
      <c r="K672" s="19">
        <v>12</v>
      </c>
      <c r="L672" s="19">
        <v>8.0536912751677843</v>
      </c>
      <c r="M672" s="18">
        <v>0</v>
      </c>
      <c r="N672" s="19">
        <v>0</v>
      </c>
      <c r="O672" s="19">
        <v>17</v>
      </c>
      <c r="P672" s="19">
        <v>58.82352941176471</v>
      </c>
      <c r="Q672" s="19">
        <v>27.253218884120173</v>
      </c>
      <c r="R672" s="18">
        <v>0</v>
      </c>
      <c r="S672" s="19">
        <v>0</v>
      </c>
      <c r="T672" s="18">
        <v>0</v>
      </c>
      <c r="U672" s="19">
        <v>0</v>
      </c>
      <c r="V672" s="18">
        <v>0</v>
      </c>
      <c r="W672" s="19">
        <v>0</v>
      </c>
      <c r="X672" s="18">
        <v>0</v>
      </c>
      <c r="Y672" s="19">
        <v>0</v>
      </c>
      <c r="Z672" s="19">
        <v>25.547445255474454</v>
      </c>
      <c r="AA672" s="19">
        <v>39.416058394160586</v>
      </c>
      <c r="AB672" s="18">
        <v>10</v>
      </c>
      <c r="AC672" s="19">
        <v>6.1728395061728394</v>
      </c>
      <c r="AD672" s="19">
        <v>66.929133858267718</v>
      </c>
      <c r="AE672" s="19">
        <v>53</v>
      </c>
      <c r="AF672" s="19">
        <v>0</v>
      </c>
      <c r="AG672" s="19">
        <v>62.149532710280376</v>
      </c>
      <c r="AH672" s="19">
        <v>32.19178082191781</v>
      </c>
      <c r="AI672" s="19">
        <v>42.465753424657535</v>
      </c>
      <c r="AJ672" s="3">
        <v>537.5</v>
      </c>
      <c r="AK672" s="6">
        <v>0</v>
      </c>
      <c r="AL672" s="6">
        <v>3</v>
      </c>
      <c r="AM672" s="6">
        <v>0</v>
      </c>
      <c r="AN672" s="6">
        <v>255</v>
      </c>
      <c r="AO672" s="6">
        <v>0</v>
      </c>
      <c r="AP672" s="6">
        <v>0</v>
      </c>
      <c r="AQ672" s="6">
        <v>29</v>
      </c>
      <c r="AR672" s="6">
        <v>5</v>
      </c>
      <c r="AS672" s="6">
        <v>1.7421602787456445</v>
      </c>
      <c r="AT672" s="119">
        <v>0</v>
      </c>
      <c r="AU672" s="119">
        <v>0</v>
      </c>
      <c r="AV672" s="119">
        <v>0</v>
      </c>
      <c r="AW672" s="119">
        <v>0</v>
      </c>
      <c r="AX672" s="119">
        <v>0</v>
      </c>
      <c r="AY672" s="6">
        <v>44.839857651245552</v>
      </c>
      <c r="AZ672" s="6">
        <v>3</v>
      </c>
      <c r="BA672" s="6">
        <v>2.1897810218978102</v>
      </c>
      <c r="BB672" s="6">
        <v>0</v>
      </c>
      <c r="BC672" s="6">
        <v>41</v>
      </c>
      <c r="BD672" s="6">
        <v>14.285714285714285</v>
      </c>
      <c r="BE672" s="6">
        <v>0</v>
      </c>
      <c r="BF672" s="6">
        <v>0</v>
      </c>
      <c r="BG672" s="6">
        <v>19</v>
      </c>
      <c r="BH672" s="6">
        <v>7.7235772357723578</v>
      </c>
      <c r="BI672" s="6">
        <v>19</v>
      </c>
      <c r="BJ672" s="6">
        <v>47.5</v>
      </c>
      <c r="BK672" s="6">
        <v>229</v>
      </c>
    </row>
    <row r="673" spans="1:63" x14ac:dyDescent="0.35">
      <c r="A673" s="27">
        <v>667</v>
      </c>
      <c r="C673" s="17" t="s">
        <v>22</v>
      </c>
      <c r="D673" s="15">
        <v>680</v>
      </c>
      <c r="E673" s="18">
        <v>10</v>
      </c>
      <c r="F673" s="18">
        <v>66</v>
      </c>
      <c r="G673" s="18">
        <v>104</v>
      </c>
      <c r="H673" s="18">
        <v>471</v>
      </c>
      <c r="I673" s="18">
        <v>42</v>
      </c>
      <c r="J673" s="19">
        <v>47.058823529411761</v>
      </c>
      <c r="K673" s="19">
        <v>23</v>
      </c>
      <c r="L673" s="19">
        <v>6.0686015831134563</v>
      </c>
      <c r="M673" s="18">
        <v>0</v>
      </c>
      <c r="N673" s="19">
        <v>0</v>
      </c>
      <c r="O673" s="19">
        <v>20</v>
      </c>
      <c r="P673" s="19">
        <v>75</v>
      </c>
      <c r="Q673" s="19">
        <v>24.747474747474747</v>
      </c>
      <c r="R673" s="18">
        <v>4</v>
      </c>
      <c r="S673" s="19">
        <v>5.2631578947368416</v>
      </c>
      <c r="T673" s="18">
        <v>0</v>
      </c>
      <c r="U673" s="19">
        <v>0</v>
      </c>
      <c r="V673" s="18">
        <v>0</v>
      </c>
      <c r="W673" s="19">
        <v>0</v>
      </c>
      <c r="X673" s="18">
        <v>0</v>
      </c>
      <c r="Y673" s="19">
        <v>0</v>
      </c>
      <c r="Z673" s="19">
        <v>7.8125</v>
      </c>
      <c r="AA673" s="19">
        <v>86.5625</v>
      </c>
      <c r="AB673" s="18">
        <v>54</v>
      </c>
      <c r="AC673" s="19">
        <v>12.134831460674157</v>
      </c>
      <c r="AD673" s="19">
        <v>79.681274900398407</v>
      </c>
      <c r="AE673" s="19">
        <v>66.363636363636374</v>
      </c>
      <c r="AF673" s="19">
        <v>54.814814814814817</v>
      </c>
      <c r="AG673" s="19">
        <v>81.677018633540371</v>
      </c>
      <c r="AH673" s="19">
        <v>18.421052631578945</v>
      </c>
      <c r="AI673" s="19">
        <v>50.789473684210527</v>
      </c>
      <c r="AJ673" s="3">
        <v>693.08510638297878</v>
      </c>
      <c r="AK673" s="6">
        <v>6</v>
      </c>
      <c r="AL673" s="6">
        <v>7</v>
      </c>
      <c r="AM673" s="6">
        <v>65</v>
      </c>
      <c r="AN673" s="6">
        <v>542</v>
      </c>
      <c r="AO673" s="6">
        <v>0</v>
      </c>
      <c r="AP673" s="6">
        <v>0</v>
      </c>
      <c r="AQ673" s="6">
        <v>31</v>
      </c>
      <c r="AR673" s="6">
        <v>240</v>
      </c>
      <c r="AS673" s="6">
        <v>35.294117647058826</v>
      </c>
      <c r="AT673" s="119">
        <v>0</v>
      </c>
      <c r="AU673" s="119">
        <v>0</v>
      </c>
      <c r="AV673" s="119">
        <v>0</v>
      </c>
      <c r="AW673" s="119">
        <v>0</v>
      </c>
      <c r="AX673" s="119">
        <v>0</v>
      </c>
      <c r="AY673" s="6">
        <v>67.027863777089777</v>
      </c>
      <c r="AZ673" s="6">
        <v>0</v>
      </c>
      <c r="BA673" s="6">
        <v>0</v>
      </c>
      <c r="BB673" s="6">
        <v>4</v>
      </c>
      <c r="BC673" s="6">
        <v>22</v>
      </c>
      <c r="BD673" s="6">
        <v>3.2400589101620034</v>
      </c>
      <c r="BE673" s="6">
        <v>0</v>
      </c>
      <c r="BF673" s="6">
        <v>0</v>
      </c>
      <c r="BG673" s="6">
        <v>17</v>
      </c>
      <c r="BH673" s="6">
        <v>2.992957746478873</v>
      </c>
      <c r="BI673" s="6">
        <v>0</v>
      </c>
      <c r="BJ673" s="6">
        <v>0</v>
      </c>
      <c r="BK673" s="6">
        <v>471</v>
      </c>
    </row>
    <row r="674" spans="1:63" x14ac:dyDescent="0.35">
      <c r="A674" s="27">
        <v>668</v>
      </c>
      <c r="C674" s="17" t="s">
        <v>133</v>
      </c>
      <c r="D674" s="15">
        <v>165</v>
      </c>
      <c r="E674" s="18">
        <v>0</v>
      </c>
      <c r="F674" s="18">
        <v>0</v>
      </c>
      <c r="G674" s="18">
        <v>3</v>
      </c>
      <c r="H674" s="18">
        <v>123</v>
      </c>
      <c r="I674" s="18">
        <v>38</v>
      </c>
      <c r="J674" s="19">
        <v>53.939393939393945</v>
      </c>
      <c r="K674" s="19">
        <v>7</v>
      </c>
      <c r="L674" s="19">
        <v>12.068965517241379</v>
      </c>
      <c r="M674" s="18">
        <v>0</v>
      </c>
      <c r="N674" s="19">
        <v>0</v>
      </c>
      <c r="O674" s="19">
        <v>3</v>
      </c>
      <c r="P674" s="19">
        <v>0</v>
      </c>
      <c r="Q674" s="19">
        <v>9.1954022988505741</v>
      </c>
      <c r="R674" s="18">
        <v>0</v>
      </c>
      <c r="S674" s="19">
        <v>0</v>
      </c>
      <c r="T674" s="18">
        <v>0</v>
      </c>
      <c r="U674" s="19">
        <v>0</v>
      </c>
      <c r="V674" s="18">
        <v>0</v>
      </c>
      <c r="W674" s="19">
        <v>0</v>
      </c>
      <c r="X674" s="19">
        <v>0</v>
      </c>
      <c r="Y674" s="19">
        <v>0</v>
      </c>
      <c r="Z674" s="19">
        <v>23.52941176470588</v>
      </c>
      <c r="AA674" s="19">
        <v>50.980392156862742</v>
      </c>
      <c r="AB674" s="18">
        <v>0</v>
      </c>
      <c r="AC674" s="19">
        <v>0</v>
      </c>
      <c r="AD674" s="19">
        <v>88.679245283018872</v>
      </c>
      <c r="AE674" s="19">
        <v>67.741935483870961</v>
      </c>
      <c r="AF674" s="19">
        <v>62.5</v>
      </c>
      <c r="AG674" s="19">
        <v>78.632478632478637</v>
      </c>
      <c r="AH674" s="19">
        <v>33.707865168539328</v>
      </c>
      <c r="AI674" s="19">
        <v>39.325842696629216</v>
      </c>
      <c r="AJ674" s="3">
        <v>800</v>
      </c>
      <c r="AK674" s="6">
        <v>0</v>
      </c>
      <c r="AL674" s="6">
        <v>77</v>
      </c>
      <c r="AM674" s="6">
        <v>0</v>
      </c>
      <c r="AN674" s="6">
        <v>43</v>
      </c>
      <c r="AO674" s="6">
        <v>0</v>
      </c>
      <c r="AP674" s="6">
        <v>0</v>
      </c>
      <c r="AQ674" s="6">
        <v>41</v>
      </c>
      <c r="AR674" s="6">
        <v>11</v>
      </c>
      <c r="AS674" s="6">
        <v>6.666666666666667</v>
      </c>
      <c r="AT674" s="119">
        <v>0</v>
      </c>
      <c r="AU674" s="119">
        <v>0</v>
      </c>
      <c r="AV674" s="119">
        <v>0</v>
      </c>
      <c r="AW674" s="119">
        <v>0</v>
      </c>
      <c r="AX674" s="119">
        <v>0</v>
      </c>
      <c r="AY674" s="6">
        <v>33.333333333333329</v>
      </c>
      <c r="AZ674" s="6">
        <v>3</v>
      </c>
      <c r="BA674" s="6">
        <v>5.5555555555555554</v>
      </c>
      <c r="BB674" s="6">
        <v>8</v>
      </c>
      <c r="BC674" s="6">
        <v>22</v>
      </c>
      <c r="BD674" s="6">
        <v>13.095238095238097</v>
      </c>
      <c r="BE674" s="6">
        <v>0</v>
      </c>
      <c r="BF674" s="6">
        <v>0</v>
      </c>
      <c r="BG674" s="6">
        <v>9</v>
      </c>
      <c r="BH674" s="6">
        <v>7.2580645161290329</v>
      </c>
      <c r="BI674" s="6">
        <v>15</v>
      </c>
      <c r="BJ674" s="6">
        <v>35.714285714285715</v>
      </c>
      <c r="BK674" s="6">
        <v>123</v>
      </c>
    </row>
    <row r="675" spans="1:63" x14ac:dyDescent="0.35">
      <c r="A675" s="27">
        <v>669</v>
      </c>
      <c r="C675" s="17" t="s">
        <v>136</v>
      </c>
      <c r="D675" s="15">
        <v>144</v>
      </c>
      <c r="E675" s="18">
        <v>0</v>
      </c>
      <c r="F675" s="18">
        <v>0</v>
      </c>
      <c r="G675" s="18">
        <v>26</v>
      </c>
      <c r="H675" s="18">
        <v>95</v>
      </c>
      <c r="I675" s="18">
        <v>26</v>
      </c>
      <c r="J675" s="19">
        <v>52.777777777777779</v>
      </c>
      <c r="K675" s="19">
        <v>0</v>
      </c>
      <c r="L675" s="19">
        <v>0</v>
      </c>
      <c r="M675" s="18">
        <v>0</v>
      </c>
      <c r="N675" s="19">
        <v>0</v>
      </c>
      <c r="O675" s="19">
        <v>3</v>
      </c>
      <c r="P675" s="19">
        <v>100</v>
      </c>
      <c r="Q675" s="19">
        <v>27.21066319895969</v>
      </c>
      <c r="R675" s="18">
        <v>0</v>
      </c>
      <c r="S675" s="19">
        <v>0</v>
      </c>
      <c r="T675" s="18">
        <v>0</v>
      </c>
      <c r="U675" s="19">
        <v>0</v>
      </c>
      <c r="V675" s="18">
        <v>0</v>
      </c>
      <c r="W675" s="19">
        <v>0</v>
      </c>
      <c r="X675" s="19">
        <v>0</v>
      </c>
      <c r="Y675" s="19">
        <v>0</v>
      </c>
      <c r="Z675" s="19">
        <v>20</v>
      </c>
      <c r="AA675" s="19">
        <v>72</v>
      </c>
      <c r="AB675" s="18">
        <v>12</v>
      </c>
      <c r="AC675" s="19">
        <v>14.117647058823529</v>
      </c>
      <c r="AD675" s="19">
        <v>89.743589743589752</v>
      </c>
      <c r="AE675" s="19">
        <v>66.037735849056602</v>
      </c>
      <c r="AF675" s="19">
        <v>75</v>
      </c>
      <c r="AG675" s="19">
        <v>73.076923076923066</v>
      </c>
      <c r="AH675" s="19">
        <v>34.285714285714285</v>
      </c>
      <c r="AI675" s="19">
        <v>54.285714285714285</v>
      </c>
      <c r="AJ675" s="3">
        <v>667.30769230769226</v>
      </c>
      <c r="AK675" s="6">
        <v>92</v>
      </c>
      <c r="AL675" s="6">
        <v>29</v>
      </c>
      <c r="AM675" s="6">
        <v>3</v>
      </c>
      <c r="AN675" s="6">
        <v>8</v>
      </c>
      <c r="AO675" s="6">
        <v>0</v>
      </c>
      <c r="AP675" s="6">
        <v>0</v>
      </c>
      <c r="AQ675" s="6">
        <v>16</v>
      </c>
      <c r="AR675" s="6">
        <v>35</v>
      </c>
      <c r="AS675" s="6">
        <v>24.305555555555554</v>
      </c>
      <c r="AT675" s="119">
        <v>0</v>
      </c>
      <c r="AU675" s="119">
        <v>0</v>
      </c>
      <c r="AV675" s="119">
        <v>0</v>
      </c>
      <c r="AW675" s="119">
        <v>0</v>
      </c>
      <c r="AX675" s="119">
        <v>0</v>
      </c>
      <c r="AY675" s="6">
        <v>34.782608695652172</v>
      </c>
      <c r="AZ675" s="6">
        <v>0</v>
      </c>
      <c r="BA675" s="6">
        <v>0</v>
      </c>
      <c r="BB675" s="6">
        <v>3</v>
      </c>
      <c r="BC675" s="6">
        <v>17</v>
      </c>
      <c r="BD675" s="6">
        <v>11.111111111111111</v>
      </c>
      <c r="BE675" s="6">
        <v>0</v>
      </c>
      <c r="BF675" s="6">
        <v>0</v>
      </c>
      <c r="BG675" s="6">
        <v>4</v>
      </c>
      <c r="BH675" s="6">
        <v>3.669724770642202</v>
      </c>
      <c r="BI675" s="6">
        <v>6</v>
      </c>
      <c r="BJ675" s="6">
        <v>20.689655172413794</v>
      </c>
      <c r="BK675" s="6">
        <v>95</v>
      </c>
    </row>
    <row r="676" spans="1:63" x14ac:dyDescent="0.35">
      <c r="A676" s="27">
        <v>670</v>
      </c>
      <c r="C676" s="17" t="s">
        <v>16</v>
      </c>
      <c r="D676" s="15">
        <v>578</v>
      </c>
      <c r="E676" s="18">
        <v>0</v>
      </c>
      <c r="F676" s="18">
        <v>13</v>
      </c>
      <c r="G676" s="18">
        <v>61</v>
      </c>
      <c r="H676" s="18">
        <v>394</v>
      </c>
      <c r="I676" s="18">
        <v>114</v>
      </c>
      <c r="J676" s="19">
        <v>56.055363321799312</v>
      </c>
      <c r="K676" s="19">
        <v>16</v>
      </c>
      <c r="L676" s="19">
        <v>9.4674556213017755</v>
      </c>
      <c r="M676" s="18">
        <v>0</v>
      </c>
      <c r="N676" s="19">
        <v>0</v>
      </c>
      <c r="O676" s="19">
        <v>38</v>
      </c>
      <c r="P676" s="19">
        <v>84.210526315789465</v>
      </c>
      <c r="Q676" s="19">
        <v>15.625</v>
      </c>
      <c r="R676" s="18">
        <v>0</v>
      </c>
      <c r="S676" s="19">
        <v>0</v>
      </c>
      <c r="T676" s="18">
        <v>0</v>
      </c>
      <c r="U676" s="19">
        <v>0</v>
      </c>
      <c r="V676" s="18">
        <v>0</v>
      </c>
      <c r="W676" s="19">
        <v>0</v>
      </c>
      <c r="X676" s="19">
        <v>0</v>
      </c>
      <c r="Y676" s="19">
        <v>0</v>
      </c>
      <c r="Z676" s="19">
        <v>15.277777777777779</v>
      </c>
      <c r="AA676" s="19">
        <v>50.694444444444443</v>
      </c>
      <c r="AB676" s="18">
        <v>24</v>
      </c>
      <c r="AC676" s="19">
        <v>7.1428571428571423</v>
      </c>
      <c r="AD676" s="19">
        <v>87.341772151898738</v>
      </c>
      <c r="AE676" s="19">
        <v>63.425925925925931</v>
      </c>
      <c r="AF676" s="19">
        <v>69.565217391304344</v>
      </c>
      <c r="AG676" s="19">
        <v>73.278236914600541</v>
      </c>
      <c r="AH676" s="19">
        <v>30.76923076923077</v>
      </c>
      <c r="AI676" s="19">
        <v>35.256410256410255</v>
      </c>
      <c r="AJ676" s="3">
        <v>581.81818181818176</v>
      </c>
      <c r="AK676" s="6">
        <v>370</v>
      </c>
      <c r="AL676" s="6">
        <v>69</v>
      </c>
      <c r="AM676" s="6">
        <v>0</v>
      </c>
      <c r="AN676" s="6">
        <v>0</v>
      </c>
      <c r="AO676" s="6">
        <v>0</v>
      </c>
      <c r="AP676" s="6">
        <v>0</v>
      </c>
      <c r="AQ676" s="6">
        <v>124</v>
      </c>
      <c r="AR676" s="6">
        <v>70</v>
      </c>
      <c r="AS676" s="6">
        <v>12.110726643598616</v>
      </c>
      <c r="AT676" s="119">
        <v>0</v>
      </c>
      <c r="AU676" s="119">
        <v>0</v>
      </c>
      <c r="AV676" s="119">
        <v>0</v>
      </c>
      <c r="AW676" s="119">
        <v>0</v>
      </c>
      <c r="AX676" s="119">
        <v>0</v>
      </c>
      <c r="AY676" s="6">
        <v>21.891418563922944</v>
      </c>
      <c r="AZ676" s="6">
        <v>0</v>
      </c>
      <c r="BA676" s="6">
        <v>0</v>
      </c>
      <c r="BB676" s="6">
        <v>4</v>
      </c>
      <c r="BC676" s="6">
        <v>129</v>
      </c>
      <c r="BD676" s="6">
        <v>22.279792746113987</v>
      </c>
      <c r="BE676" s="6">
        <v>0</v>
      </c>
      <c r="BF676" s="6">
        <v>0</v>
      </c>
      <c r="BG676" s="6">
        <v>60</v>
      </c>
      <c r="BH676" s="6">
        <v>13.100436681222707</v>
      </c>
      <c r="BI676" s="6">
        <v>70</v>
      </c>
      <c r="BJ676" s="6">
        <v>65.420560747663544</v>
      </c>
      <c r="BK676" s="6">
        <v>394</v>
      </c>
    </row>
    <row r="677" spans="1:63" x14ac:dyDescent="0.35">
      <c r="A677" s="27">
        <v>671</v>
      </c>
      <c r="C677" s="17" t="s">
        <v>137</v>
      </c>
      <c r="D677" s="15">
        <v>22608</v>
      </c>
      <c r="E677" s="18">
        <v>216</v>
      </c>
      <c r="F677" s="18">
        <v>1221</v>
      </c>
      <c r="G677" s="18">
        <v>2890</v>
      </c>
      <c r="H677" s="18">
        <v>15855</v>
      </c>
      <c r="I677" s="18">
        <v>2648</v>
      </c>
      <c r="J677" s="19">
        <v>53.910120311394195</v>
      </c>
      <c r="K677" s="19">
        <v>628</v>
      </c>
      <c r="L677" s="19">
        <v>5.6484979312826047</v>
      </c>
      <c r="M677" s="18">
        <v>7</v>
      </c>
      <c r="N677" s="19">
        <v>0.53191489361702127</v>
      </c>
      <c r="O677" s="19">
        <v>1335</v>
      </c>
      <c r="P677" s="19">
        <v>85.243445692883896</v>
      </c>
      <c r="Q677" s="19">
        <v>27.710843373493976</v>
      </c>
      <c r="R677" s="18">
        <v>43</v>
      </c>
      <c r="S677" s="19">
        <v>2.2442588726513573</v>
      </c>
      <c r="T677" s="18">
        <v>45</v>
      </c>
      <c r="U677" s="19">
        <v>4.5408678102926334</v>
      </c>
      <c r="V677" s="18">
        <v>32</v>
      </c>
      <c r="W677" s="19">
        <v>3.4782608695652173</v>
      </c>
      <c r="X677" s="19">
        <v>77</v>
      </c>
      <c r="Y677" s="19">
        <v>4.027196652719665</v>
      </c>
      <c r="Z677" s="19">
        <v>13.346428202212342</v>
      </c>
      <c r="AA677" s="19">
        <v>73.048692236121155</v>
      </c>
      <c r="AB677" s="18">
        <v>895</v>
      </c>
      <c r="AC677" s="19">
        <v>7.2995677350950166</v>
      </c>
      <c r="AD677" s="19">
        <v>74.213926776740848</v>
      </c>
      <c r="AE677" s="19">
        <v>62.644533485975963</v>
      </c>
      <c r="AF677" s="19">
        <v>46.394052044609666</v>
      </c>
      <c r="AG677" s="19">
        <v>72.50078100593565</v>
      </c>
      <c r="AH677" s="19">
        <v>20.11984746686036</v>
      </c>
      <c r="AI677" s="19">
        <v>50.145269656800437</v>
      </c>
      <c r="AJ677" s="3">
        <v>577.71084337349396</v>
      </c>
      <c r="AK677" s="6">
        <v>1871</v>
      </c>
      <c r="AL677" s="6">
        <v>2102</v>
      </c>
      <c r="AM677" s="6">
        <v>0</v>
      </c>
      <c r="AN677" s="6">
        <v>72</v>
      </c>
      <c r="AO677" s="6">
        <v>0</v>
      </c>
      <c r="AP677" s="6">
        <v>49</v>
      </c>
      <c r="AQ677" s="6">
        <v>17994</v>
      </c>
      <c r="AR677" s="6">
        <v>5123</v>
      </c>
      <c r="AS677" s="6">
        <v>22.660120311394198</v>
      </c>
      <c r="AT677" s="119">
        <v>0</v>
      </c>
      <c r="AU677" s="119">
        <v>0</v>
      </c>
      <c r="AV677" s="119">
        <v>0</v>
      </c>
      <c r="AW677" s="119">
        <v>0</v>
      </c>
      <c r="AX677" s="119">
        <v>0</v>
      </c>
      <c r="AY677" s="6">
        <v>25.077020659659301</v>
      </c>
      <c r="AZ677" s="6">
        <v>21</v>
      </c>
      <c r="BA677" s="6">
        <v>0.21505376344086022</v>
      </c>
      <c r="BB677" s="6">
        <v>189</v>
      </c>
      <c r="BC677" s="6">
        <v>6894</v>
      </c>
      <c r="BD677" s="6">
        <v>30.561219966309071</v>
      </c>
      <c r="BE677" s="6">
        <v>244</v>
      </c>
      <c r="BF677" s="6">
        <v>8.4692814994793473</v>
      </c>
      <c r="BG677" s="6">
        <v>4615</v>
      </c>
      <c r="BH677" s="6">
        <v>24.669909659485754</v>
      </c>
      <c r="BI677" s="6">
        <v>2107</v>
      </c>
      <c r="BJ677" s="6">
        <v>79.720015134317066</v>
      </c>
      <c r="BK677" s="6">
        <v>15855</v>
      </c>
    </row>
    <row r="678" spans="1:63" x14ac:dyDescent="0.35">
      <c r="A678" s="27">
        <v>672</v>
      </c>
      <c r="C678" s="17" t="s">
        <v>2</v>
      </c>
      <c r="D678" s="15">
        <v>56</v>
      </c>
      <c r="E678" s="18">
        <v>0</v>
      </c>
      <c r="F678" s="18">
        <v>5</v>
      </c>
      <c r="G678" s="18">
        <v>0</v>
      </c>
      <c r="H678" s="18">
        <v>50</v>
      </c>
      <c r="I678" s="18">
        <v>8</v>
      </c>
      <c r="J678" s="19">
        <v>66.071428571428569</v>
      </c>
      <c r="K678" s="19">
        <v>0</v>
      </c>
      <c r="L678" s="19">
        <v>0</v>
      </c>
      <c r="M678" s="18">
        <v>0</v>
      </c>
      <c r="N678" s="19">
        <v>0</v>
      </c>
      <c r="O678" s="19">
        <v>11</v>
      </c>
      <c r="P678" s="19">
        <v>100</v>
      </c>
      <c r="Q678" s="19">
        <v>28.571428571428569</v>
      </c>
      <c r="R678" s="18">
        <v>0</v>
      </c>
      <c r="S678" s="19">
        <v>0</v>
      </c>
      <c r="T678" s="18">
        <v>0</v>
      </c>
      <c r="U678" s="19">
        <v>0</v>
      </c>
      <c r="V678" s="18">
        <v>0</v>
      </c>
      <c r="W678" s="19">
        <v>0</v>
      </c>
      <c r="X678" s="19">
        <v>0</v>
      </c>
      <c r="Y678" s="19">
        <v>0</v>
      </c>
      <c r="Z678" s="19">
        <v>50</v>
      </c>
      <c r="AA678" s="19">
        <v>0</v>
      </c>
      <c r="AB678" s="18">
        <v>0</v>
      </c>
      <c r="AC678" s="19">
        <v>0</v>
      </c>
      <c r="AD678" s="19">
        <v>50</v>
      </c>
      <c r="AE678" s="19">
        <v>25.925925925925924</v>
      </c>
      <c r="AF678" s="19">
        <v>0</v>
      </c>
      <c r="AG678" s="19">
        <v>41.025641025641022</v>
      </c>
      <c r="AH678" s="19">
        <v>80</v>
      </c>
      <c r="AI678" s="19">
        <v>0</v>
      </c>
      <c r="AJ678" s="3">
        <v>542.85714285714289</v>
      </c>
      <c r="AK678" s="6">
        <v>0</v>
      </c>
      <c r="AL678" s="6">
        <v>52</v>
      </c>
      <c r="AM678" s="6">
        <v>0</v>
      </c>
      <c r="AN678" s="6">
        <v>0</v>
      </c>
      <c r="AO678" s="6">
        <v>0</v>
      </c>
      <c r="AP678" s="6">
        <v>0</v>
      </c>
      <c r="AQ678" s="6">
        <v>12</v>
      </c>
      <c r="AR678" s="6">
        <v>3</v>
      </c>
      <c r="AS678" s="6">
        <v>5.3571428571428568</v>
      </c>
      <c r="AT678" s="119">
        <v>0</v>
      </c>
      <c r="AU678" s="119">
        <v>0</v>
      </c>
      <c r="AV678" s="119">
        <v>0</v>
      </c>
      <c r="AW678" s="119">
        <v>0</v>
      </c>
      <c r="AX678" s="119">
        <v>0</v>
      </c>
      <c r="AY678" s="6">
        <v>87.719298245614027</v>
      </c>
      <c r="AZ678" s="6">
        <v>0</v>
      </c>
      <c r="BA678" s="6">
        <v>0</v>
      </c>
      <c r="BB678" s="6">
        <v>0</v>
      </c>
      <c r="BC678" s="6">
        <v>13</v>
      </c>
      <c r="BD678" s="6">
        <v>21.311475409836063</v>
      </c>
      <c r="BE678" s="6">
        <v>0</v>
      </c>
      <c r="BF678" s="6">
        <v>0</v>
      </c>
      <c r="BG678" s="6">
        <v>9</v>
      </c>
      <c r="BH678" s="6">
        <v>19.565217391304348</v>
      </c>
      <c r="BI678" s="6">
        <v>0</v>
      </c>
      <c r="BJ678" s="6">
        <v>0</v>
      </c>
      <c r="BK678" s="6">
        <v>50</v>
      </c>
    </row>
    <row r="679" spans="1:63" x14ac:dyDescent="0.35">
      <c r="A679" s="27">
        <v>673</v>
      </c>
      <c r="C679" s="17" t="s">
        <v>6</v>
      </c>
      <c r="D679" s="15">
        <v>388</v>
      </c>
      <c r="E679" s="18">
        <v>0</v>
      </c>
      <c r="F679" s="18">
        <v>0</v>
      </c>
      <c r="G679" s="18">
        <v>0</v>
      </c>
      <c r="H679" s="18">
        <v>127</v>
      </c>
      <c r="I679" s="18">
        <v>264</v>
      </c>
      <c r="J679" s="19">
        <v>54.896907216494853</v>
      </c>
      <c r="K679" s="19">
        <v>0</v>
      </c>
      <c r="L679" s="19">
        <v>0</v>
      </c>
      <c r="M679" s="18">
        <v>0</v>
      </c>
      <c r="N679" s="19">
        <v>0</v>
      </c>
      <c r="O679" s="19">
        <v>16</v>
      </c>
      <c r="P679" s="19">
        <v>100</v>
      </c>
      <c r="Q679" s="19">
        <v>30.967169476486244</v>
      </c>
      <c r="R679" s="18">
        <v>0</v>
      </c>
      <c r="S679" s="19">
        <v>0</v>
      </c>
      <c r="T679" s="18">
        <v>0</v>
      </c>
      <c r="U679" s="19">
        <v>0</v>
      </c>
      <c r="V679" s="18">
        <v>0</v>
      </c>
      <c r="W679" s="19">
        <v>0</v>
      </c>
      <c r="X679" s="19">
        <v>0</v>
      </c>
      <c r="Y679" s="19">
        <v>0</v>
      </c>
      <c r="Z679" s="19">
        <v>44</v>
      </c>
      <c r="AA679" s="19">
        <v>24</v>
      </c>
      <c r="AB679" s="18">
        <v>0</v>
      </c>
      <c r="AC679" s="19">
        <v>0</v>
      </c>
      <c r="AD679" s="19">
        <v>80.645161290322577</v>
      </c>
      <c r="AE679" s="19">
        <v>63.793103448275865</v>
      </c>
      <c r="AF679" s="19">
        <v>0</v>
      </c>
      <c r="AG679" s="19">
        <v>72.033898305084747</v>
      </c>
      <c r="AH679" s="19">
        <v>40.229885057471265</v>
      </c>
      <c r="AI679" s="19">
        <v>31.03448275862069</v>
      </c>
      <c r="AJ679" s="3">
        <v>266.91176470588232</v>
      </c>
      <c r="AK679" s="6">
        <v>0</v>
      </c>
      <c r="AL679" s="6">
        <v>353</v>
      </c>
      <c r="AM679" s="6">
        <v>0</v>
      </c>
      <c r="AN679" s="6">
        <v>0</v>
      </c>
      <c r="AO679" s="6">
        <v>0</v>
      </c>
      <c r="AP679" s="6">
        <v>0</v>
      </c>
      <c r="AQ679" s="6">
        <v>22</v>
      </c>
      <c r="AR679" s="6">
        <v>0</v>
      </c>
      <c r="AS679" s="6">
        <v>0</v>
      </c>
      <c r="AT679" s="119">
        <v>0</v>
      </c>
      <c r="AU679" s="119">
        <v>0</v>
      </c>
      <c r="AV679" s="119">
        <v>0</v>
      </c>
      <c r="AW679" s="119">
        <v>0</v>
      </c>
      <c r="AX679" s="119">
        <v>0</v>
      </c>
      <c r="AY679" s="6">
        <v>7.803468208092486</v>
      </c>
      <c r="AZ679" s="6">
        <v>4</v>
      </c>
      <c r="BA679" s="6">
        <v>14.814814814814813</v>
      </c>
      <c r="BB679" s="6">
        <v>50</v>
      </c>
      <c r="BC679" s="6">
        <v>58</v>
      </c>
      <c r="BD679" s="6">
        <v>15.343915343915343</v>
      </c>
      <c r="BE679" s="6">
        <v>0</v>
      </c>
      <c r="BF679" s="6">
        <v>0</v>
      </c>
      <c r="BG679" s="6">
        <v>4</v>
      </c>
      <c r="BH679" s="6">
        <v>3.278688524590164</v>
      </c>
      <c r="BI679" s="6">
        <v>52</v>
      </c>
      <c r="BJ679" s="6">
        <v>20.717131474103585</v>
      </c>
      <c r="BK679" s="6">
        <v>127</v>
      </c>
    </row>
    <row r="680" spans="1:63" x14ac:dyDescent="0.35">
      <c r="A680" s="27">
        <v>674</v>
      </c>
      <c r="C680" s="17" t="s">
        <v>10</v>
      </c>
      <c r="D680" s="15">
        <v>700</v>
      </c>
      <c r="E680" s="18">
        <v>6</v>
      </c>
      <c r="F680" s="18">
        <v>40</v>
      </c>
      <c r="G680" s="18">
        <v>29</v>
      </c>
      <c r="H680" s="18">
        <v>264</v>
      </c>
      <c r="I680" s="18">
        <v>356</v>
      </c>
      <c r="J680" s="19">
        <v>51.285714285714292</v>
      </c>
      <c r="K680" s="19">
        <v>7</v>
      </c>
      <c r="L680" s="19">
        <v>4.7945205479452051</v>
      </c>
      <c r="M680" s="18">
        <v>0</v>
      </c>
      <c r="N680" s="19">
        <v>0</v>
      </c>
      <c r="O680" s="19">
        <v>29</v>
      </c>
      <c r="P680" s="19">
        <v>89.65517241379311</v>
      </c>
      <c r="Q680" s="19">
        <v>9.0196078431372548</v>
      </c>
      <c r="R680" s="18">
        <v>0</v>
      </c>
      <c r="S680" s="19">
        <v>0</v>
      </c>
      <c r="T680" s="18">
        <v>0</v>
      </c>
      <c r="U680" s="19">
        <v>0</v>
      </c>
      <c r="V680" s="18">
        <v>0</v>
      </c>
      <c r="W680" s="19">
        <v>0</v>
      </c>
      <c r="X680" s="18">
        <v>0</v>
      </c>
      <c r="Y680" s="19">
        <v>0</v>
      </c>
      <c r="Z680" s="19">
        <v>8.2191780821917799</v>
      </c>
      <c r="AA680" s="19">
        <v>85.61643835616438</v>
      </c>
      <c r="AB680" s="18">
        <v>20</v>
      </c>
      <c r="AC680" s="19">
        <v>8.8105726872246706</v>
      </c>
      <c r="AD680" s="19">
        <v>83.216783216783213</v>
      </c>
      <c r="AE680" s="19">
        <v>63.333333333333329</v>
      </c>
      <c r="AF680" s="19">
        <v>77.272727272727266</v>
      </c>
      <c r="AG680" s="19">
        <v>72.169811320754718</v>
      </c>
      <c r="AH680" s="19">
        <v>10.900473933649289</v>
      </c>
      <c r="AI680" s="19">
        <v>66.350710900473928</v>
      </c>
      <c r="AJ680" s="3">
        <v>461.90476190476193</v>
      </c>
      <c r="AK680" s="6">
        <v>0</v>
      </c>
      <c r="AL680" s="6">
        <v>510</v>
      </c>
      <c r="AM680" s="6">
        <v>0</v>
      </c>
      <c r="AN680" s="6">
        <v>139</v>
      </c>
      <c r="AO680" s="6">
        <v>0</v>
      </c>
      <c r="AP680" s="6">
        <v>0</v>
      </c>
      <c r="AQ680" s="6">
        <v>33</v>
      </c>
      <c r="AR680" s="6">
        <v>64</v>
      </c>
      <c r="AS680" s="6">
        <v>9.1428571428571423</v>
      </c>
      <c r="AT680" s="119">
        <v>0</v>
      </c>
      <c r="AU680" s="119">
        <v>0</v>
      </c>
      <c r="AV680" s="119">
        <v>0</v>
      </c>
      <c r="AW680" s="119">
        <v>0</v>
      </c>
      <c r="AX680" s="119">
        <v>0</v>
      </c>
      <c r="AY680" s="6">
        <v>30.82706766917293</v>
      </c>
      <c r="AZ680" s="6">
        <v>4</v>
      </c>
      <c r="BA680" s="6">
        <v>2.8985507246376812</v>
      </c>
      <c r="BB680" s="6">
        <v>87</v>
      </c>
      <c r="BC680" s="6">
        <v>39</v>
      </c>
      <c r="BD680" s="6">
        <v>5.5873925501432664</v>
      </c>
      <c r="BE680" s="6">
        <v>0</v>
      </c>
      <c r="BF680" s="6">
        <v>0</v>
      </c>
      <c r="BG680" s="6">
        <v>10</v>
      </c>
      <c r="BH680" s="6">
        <v>3.3333333333333335</v>
      </c>
      <c r="BI680" s="6">
        <v>29</v>
      </c>
      <c r="BJ680" s="6">
        <v>8.2621082621082618</v>
      </c>
      <c r="BK680" s="6">
        <v>264</v>
      </c>
    </row>
    <row r="681" spans="1:63" x14ac:dyDescent="0.35">
      <c r="A681" s="27">
        <v>675</v>
      </c>
      <c r="C681" s="17" t="s">
        <v>272</v>
      </c>
      <c r="D681" s="15">
        <v>64</v>
      </c>
      <c r="E681" s="18">
        <v>0</v>
      </c>
      <c r="F681" s="18">
        <v>0</v>
      </c>
      <c r="G681" s="18">
        <v>11</v>
      </c>
      <c r="H681" s="18">
        <v>44</v>
      </c>
      <c r="I681" s="18">
        <v>11</v>
      </c>
      <c r="J681" s="19">
        <v>51.5625</v>
      </c>
      <c r="K681" s="19">
        <v>0</v>
      </c>
      <c r="L681" s="19">
        <v>0</v>
      </c>
      <c r="M681" s="18">
        <v>0</v>
      </c>
      <c r="N681" s="19">
        <v>0</v>
      </c>
      <c r="O681" s="19">
        <v>7</v>
      </c>
      <c r="P681" s="19">
        <v>100</v>
      </c>
      <c r="Q681" s="19">
        <v>21.894409937888199</v>
      </c>
      <c r="R681" s="18">
        <v>0</v>
      </c>
      <c r="S681" s="19">
        <v>0</v>
      </c>
      <c r="T681" s="18">
        <v>0</v>
      </c>
      <c r="U681" s="19">
        <v>0</v>
      </c>
      <c r="V681" s="18">
        <v>0</v>
      </c>
      <c r="W681" s="19">
        <v>0</v>
      </c>
      <c r="X681" s="18">
        <v>0</v>
      </c>
      <c r="Y681" s="19">
        <v>0</v>
      </c>
      <c r="Z681" s="19">
        <v>63.636363636363633</v>
      </c>
      <c r="AA681" s="19">
        <v>36.363636363636367</v>
      </c>
      <c r="AB681" s="18">
        <v>9</v>
      </c>
      <c r="AC681" s="19">
        <v>21.951219512195124</v>
      </c>
      <c r="AD681" s="19">
        <v>65.217391304347828</v>
      </c>
      <c r="AE681" s="19">
        <v>56.000000000000007</v>
      </c>
      <c r="AF681" s="19">
        <v>42.857142857142854</v>
      </c>
      <c r="AG681" s="19">
        <v>59.090909090909093</v>
      </c>
      <c r="AH681" s="19">
        <v>23.52941176470588</v>
      </c>
      <c r="AI681" s="19">
        <v>32.352941176470587</v>
      </c>
      <c r="AJ681" s="3">
        <v>368.75</v>
      </c>
      <c r="AK681" s="6">
        <v>0</v>
      </c>
      <c r="AL681" s="6">
        <v>41</v>
      </c>
      <c r="AM681" s="6">
        <v>0</v>
      </c>
      <c r="AN681" s="6">
        <v>17</v>
      </c>
      <c r="AO681" s="6">
        <v>0</v>
      </c>
      <c r="AP681" s="6">
        <v>0</v>
      </c>
      <c r="AQ681" s="6">
        <v>8</v>
      </c>
      <c r="AR681" s="6">
        <v>9</v>
      </c>
      <c r="AS681" s="6">
        <v>14.0625</v>
      </c>
      <c r="AT681" s="119">
        <v>0</v>
      </c>
      <c r="AU681" s="119">
        <v>0</v>
      </c>
      <c r="AV681" s="119">
        <v>0</v>
      </c>
      <c r="AW681" s="119">
        <v>0</v>
      </c>
      <c r="AX681" s="119">
        <v>0</v>
      </c>
      <c r="AY681" s="6">
        <v>42.857142857142854</v>
      </c>
      <c r="AZ681" s="6">
        <v>0</v>
      </c>
      <c r="BA681" s="6">
        <v>0</v>
      </c>
      <c r="BB681" s="6">
        <v>3</v>
      </c>
      <c r="BC681" s="6">
        <v>8</v>
      </c>
      <c r="BD681" s="6">
        <v>11.76470588235294</v>
      </c>
      <c r="BE681" s="6">
        <v>0</v>
      </c>
      <c r="BF681" s="6">
        <v>0</v>
      </c>
      <c r="BG681" s="6">
        <v>6</v>
      </c>
      <c r="BH681" s="6">
        <v>10.526315789473683</v>
      </c>
      <c r="BI681" s="6">
        <v>0</v>
      </c>
      <c r="BJ681" s="6">
        <v>0</v>
      </c>
      <c r="BK681" s="6">
        <v>44</v>
      </c>
    </row>
    <row r="682" spans="1:63" x14ac:dyDescent="0.35">
      <c r="A682" s="27">
        <v>676</v>
      </c>
      <c r="C682" s="17" t="s">
        <v>1</v>
      </c>
      <c r="D682" s="15">
        <v>328</v>
      </c>
      <c r="E682" s="18">
        <v>0</v>
      </c>
      <c r="F682" s="18">
        <v>3</v>
      </c>
      <c r="G682" s="18">
        <v>16</v>
      </c>
      <c r="H682" s="18">
        <v>252</v>
      </c>
      <c r="I682" s="18">
        <v>55</v>
      </c>
      <c r="J682" s="19">
        <v>53.963414634146346</v>
      </c>
      <c r="K682" s="19">
        <v>18</v>
      </c>
      <c r="L682" s="19">
        <v>13.333333333333334</v>
      </c>
      <c r="M682" s="18">
        <v>0</v>
      </c>
      <c r="N682" s="19">
        <v>0</v>
      </c>
      <c r="O682" s="19">
        <v>17</v>
      </c>
      <c r="P682" s="19">
        <v>100</v>
      </c>
      <c r="Q682" s="19">
        <v>20.588235294117645</v>
      </c>
      <c r="R682" s="18">
        <v>0</v>
      </c>
      <c r="S682" s="19">
        <v>0</v>
      </c>
      <c r="T682" s="18">
        <v>0</v>
      </c>
      <c r="U682" s="19">
        <v>0</v>
      </c>
      <c r="V682" s="18">
        <v>0</v>
      </c>
      <c r="W682" s="19">
        <v>0</v>
      </c>
      <c r="X682" s="18">
        <v>0</v>
      </c>
      <c r="Y682" s="19">
        <v>0</v>
      </c>
      <c r="Z682" s="19">
        <v>26.890756302521009</v>
      </c>
      <c r="AA682" s="19">
        <v>55.462184873949582</v>
      </c>
      <c r="AB682" s="18">
        <v>7</v>
      </c>
      <c r="AC682" s="19">
        <v>3.2407407407407405</v>
      </c>
      <c r="AD682" s="19">
        <v>87.288135593220346</v>
      </c>
      <c r="AE682" s="19">
        <v>72.262773722627742</v>
      </c>
      <c r="AF682" s="19">
        <v>80</v>
      </c>
      <c r="AG682" s="19">
        <v>79.82832618025752</v>
      </c>
      <c r="AH682" s="19">
        <v>14.622641509433961</v>
      </c>
      <c r="AI682" s="19">
        <v>55.188679245283026</v>
      </c>
      <c r="AJ682" s="3">
        <v>950</v>
      </c>
      <c r="AK682" s="6">
        <v>0</v>
      </c>
      <c r="AL682" s="6">
        <v>75</v>
      </c>
      <c r="AM682" s="6">
        <v>178</v>
      </c>
      <c r="AN682" s="6">
        <v>25</v>
      </c>
      <c r="AO682" s="6">
        <v>0</v>
      </c>
      <c r="AP682" s="6">
        <v>6</v>
      </c>
      <c r="AQ682" s="6">
        <v>44</v>
      </c>
      <c r="AR682" s="6">
        <v>23</v>
      </c>
      <c r="AS682" s="6">
        <v>7.01219512195122</v>
      </c>
      <c r="AT682" s="119">
        <v>0</v>
      </c>
      <c r="AU682" s="119">
        <v>0</v>
      </c>
      <c r="AV682" s="119">
        <v>0</v>
      </c>
      <c r="AW682" s="119">
        <v>0</v>
      </c>
      <c r="AX682" s="119">
        <v>0</v>
      </c>
      <c r="AY682" s="6">
        <v>32.208588957055213</v>
      </c>
      <c r="AZ682" s="6">
        <v>0</v>
      </c>
      <c r="BA682" s="6">
        <v>0</v>
      </c>
      <c r="BB682" s="6">
        <v>9</v>
      </c>
      <c r="BC682" s="6">
        <v>8</v>
      </c>
      <c r="BD682" s="6">
        <v>2.4615384615384617</v>
      </c>
      <c r="BE682" s="6">
        <v>0</v>
      </c>
      <c r="BF682" s="6">
        <v>0</v>
      </c>
      <c r="BG682" s="6">
        <v>3</v>
      </c>
      <c r="BH682" s="6">
        <v>1.1320754716981132</v>
      </c>
      <c r="BI682" s="6">
        <v>5</v>
      </c>
      <c r="BJ682" s="6">
        <v>9.0909090909090917</v>
      </c>
      <c r="BK682" s="6">
        <v>252</v>
      </c>
    </row>
    <row r="683" spans="1:63" x14ac:dyDescent="0.35">
      <c r="A683" s="27">
        <v>677</v>
      </c>
      <c r="C683" s="17" t="s">
        <v>7</v>
      </c>
      <c r="D683" s="15">
        <v>4489</v>
      </c>
      <c r="E683" s="18">
        <v>12</v>
      </c>
      <c r="F683" s="18">
        <v>62</v>
      </c>
      <c r="G683" s="18">
        <v>120</v>
      </c>
      <c r="H683" s="18">
        <v>1062</v>
      </c>
      <c r="I683" s="18">
        <v>3238</v>
      </c>
      <c r="J683" s="19">
        <v>53.575406549342844</v>
      </c>
      <c r="K683" s="19">
        <v>17</v>
      </c>
      <c r="L683" s="19">
        <v>6.3197026022304827</v>
      </c>
      <c r="M683" s="18">
        <v>0</v>
      </c>
      <c r="N683" s="19">
        <v>0</v>
      </c>
      <c r="O683" s="19">
        <v>358</v>
      </c>
      <c r="P683" s="19">
        <v>78.212290502793294</v>
      </c>
      <c r="Q683" s="19">
        <v>22.816901408450704</v>
      </c>
      <c r="R683" s="18">
        <v>4</v>
      </c>
      <c r="S683" s="19">
        <v>6.3492063492063489</v>
      </c>
      <c r="T683" s="18">
        <v>5</v>
      </c>
      <c r="U683" s="19">
        <v>20.833333333333336</v>
      </c>
      <c r="V683" s="18">
        <v>0</v>
      </c>
      <c r="W683" s="19">
        <v>0</v>
      </c>
      <c r="X683" s="18">
        <v>5</v>
      </c>
      <c r="Y683" s="19">
        <v>8.7719298245614024</v>
      </c>
      <c r="Z683" s="19">
        <v>34.728033472803347</v>
      </c>
      <c r="AA683" s="19">
        <v>30.962343096234306</v>
      </c>
      <c r="AB683" s="18">
        <v>42</v>
      </c>
      <c r="AC683" s="19">
        <v>4.9940546967895365</v>
      </c>
      <c r="AD683" s="19">
        <v>76.909413854351683</v>
      </c>
      <c r="AE683" s="19">
        <v>60.878661087866107</v>
      </c>
      <c r="AF683" s="19">
        <v>87.878787878787875</v>
      </c>
      <c r="AG683" s="19">
        <v>68.257261410788388</v>
      </c>
      <c r="AH683" s="19">
        <v>38.391699092088203</v>
      </c>
      <c r="AI683" s="19">
        <v>26.199740596627759</v>
      </c>
      <c r="AJ683" s="3">
        <v>230.10810810810813</v>
      </c>
      <c r="AK683" s="6">
        <v>0</v>
      </c>
      <c r="AL683" s="6">
        <v>4285</v>
      </c>
      <c r="AM683" s="6">
        <v>0</v>
      </c>
      <c r="AN683" s="6">
        <v>13</v>
      </c>
      <c r="AO683" s="6">
        <v>0</v>
      </c>
      <c r="AP683" s="6">
        <v>0</v>
      </c>
      <c r="AQ683" s="6">
        <v>124</v>
      </c>
      <c r="AR683" s="6">
        <v>108</v>
      </c>
      <c r="AS683" s="6">
        <v>2.4058810425484518</v>
      </c>
      <c r="AT683" s="119">
        <v>0</v>
      </c>
      <c r="AU683" s="119">
        <v>0</v>
      </c>
      <c r="AV683" s="119">
        <v>0</v>
      </c>
      <c r="AW683" s="119">
        <v>0</v>
      </c>
      <c r="AX683" s="119">
        <v>0</v>
      </c>
      <c r="AY683" s="6">
        <v>15.999051908035081</v>
      </c>
      <c r="AZ683" s="6">
        <v>8</v>
      </c>
      <c r="BA683" s="6">
        <v>3.2520325203252036</v>
      </c>
      <c r="BB683" s="6">
        <v>615</v>
      </c>
      <c r="BC683" s="6">
        <v>1628</v>
      </c>
      <c r="BD683" s="6">
        <v>36.691458192472396</v>
      </c>
      <c r="BE683" s="6">
        <v>0</v>
      </c>
      <c r="BF683" s="6">
        <v>0</v>
      </c>
      <c r="BG683" s="6">
        <v>90</v>
      </c>
      <c r="BH683" s="6">
        <v>7.6206604572396284</v>
      </c>
      <c r="BI683" s="6">
        <v>1531</v>
      </c>
      <c r="BJ683" s="6">
        <v>47.933625547902317</v>
      </c>
      <c r="BK683" s="6">
        <v>1062</v>
      </c>
    </row>
    <row r="684" spans="1:63" x14ac:dyDescent="0.35">
      <c r="A684" s="27">
        <v>678</v>
      </c>
      <c r="C684" s="17" t="s">
        <v>273</v>
      </c>
      <c r="D684" s="15">
        <v>2730</v>
      </c>
      <c r="E684" s="18">
        <v>61</v>
      </c>
      <c r="F684" s="18">
        <v>218</v>
      </c>
      <c r="G684" s="18">
        <v>321</v>
      </c>
      <c r="H684" s="18">
        <v>1685</v>
      </c>
      <c r="I684" s="18">
        <v>509</v>
      </c>
      <c r="J684" s="19">
        <v>50.549450549450547</v>
      </c>
      <c r="K684" s="19">
        <v>39</v>
      </c>
      <c r="L684" s="19">
        <v>3.7644787644787647</v>
      </c>
      <c r="M684" s="18">
        <v>0</v>
      </c>
      <c r="N684" s="19">
        <v>0</v>
      </c>
      <c r="O684" s="19">
        <v>98</v>
      </c>
      <c r="P684" s="19">
        <v>87.755102040816325</v>
      </c>
      <c r="Q684" s="19">
        <v>13.445378151260504</v>
      </c>
      <c r="R684" s="18">
        <v>3</v>
      </c>
      <c r="S684" s="19">
        <v>1.4423076923076923</v>
      </c>
      <c r="T684" s="18">
        <v>15</v>
      </c>
      <c r="U684" s="19">
        <v>11.904761904761903</v>
      </c>
      <c r="V684" s="18">
        <v>3</v>
      </c>
      <c r="W684" s="19">
        <v>3.5294117647058822</v>
      </c>
      <c r="X684" s="18">
        <v>18</v>
      </c>
      <c r="Y684" s="19">
        <v>8.5308056872037916</v>
      </c>
      <c r="Z684" s="19">
        <v>14.125560538116591</v>
      </c>
      <c r="AA684" s="19">
        <v>77.354260089686093</v>
      </c>
      <c r="AB684" s="18">
        <v>99</v>
      </c>
      <c r="AC684" s="19">
        <v>6.8559556786703597</v>
      </c>
      <c r="AD684" s="19">
        <v>84.371029224904703</v>
      </c>
      <c r="AE684" s="19">
        <v>65.653153153153156</v>
      </c>
      <c r="AF684" s="19">
        <v>54.347826086956516</v>
      </c>
      <c r="AG684" s="19">
        <v>76.327868852459019</v>
      </c>
      <c r="AH684" s="19">
        <v>14.984939759036145</v>
      </c>
      <c r="AI684" s="19">
        <v>56.25</v>
      </c>
      <c r="AJ684" s="3">
        <v>746.0526315789474</v>
      </c>
      <c r="AK684" s="6">
        <v>198</v>
      </c>
      <c r="AL684" s="6">
        <v>912</v>
      </c>
      <c r="AM684" s="6">
        <v>3</v>
      </c>
      <c r="AN684" s="6">
        <v>5</v>
      </c>
      <c r="AO684" s="6">
        <v>3</v>
      </c>
      <c r="AP684" s="6">
        <v>10</v>
      </c>
      <c r="AQ684" s="6">
        <v>1540</v>
      </c>
      <c r="AR684" s="6">
        <v>431</v>
      </c>
      <c r="AS684" s="6">
        <v>15.787545787545787</v>
      </c>
      <c r="AT684" s="119">
        <v>0</v>
      </c>
      <c r="AU684" s="119">
        <v>0</v>
      </c>
      <c r="AV684" s="119">
        <v>0</v>
      </c>
      <c r="AW684" s="119">
        <v>0</v>
      </c>
      <c r="AX684" s="119">
        <v>0</v>
      </c>
      <c r="AY684" s="6">
        <v>22.260144103147518</v>
      </c>
      <c r="AZ684" s="6">
        <v>5</v>
      </c>
      <c r="BA684" s="6">
        <v>0.55991041433370659</v>
      </c>
      <c r="BB684" s="6">
        <v>63</v>
      </c>
      <c r="BC684" s="6">
        <v>334</v>
      </c>
      <c r="BD684" s="6">
        <v>12.306558585114223</v>
      </c>
      <c r="BE684" s="6">
        <v>20</v>
      </c>
      <c r="BF684" s="6">
        <v>6.1728395061728394</v>
      </c>
      <c r="BG684" s="6">
        <v>173</v>
      </c>
      <c r="BH684" s="6">
        <v>8.6155378486055785</v>
      </c>
      <c r="BI684" s="6">
        <v>138</v>
      </c>
      <c r="BJ684" s="6">
        <v>27.490039840637447</v>
      </c>
      <c r="BK684" s="6">
        <v>1685</v>
      </c>
    </row>
    <row r="685" spans="1:63" x14ac:dyDescent="0.35">
      <c r="A685" s="27">
        <v>679</v>
      </c>
      <c r="C685" s="17" t="s">
        <v>23</v>
      </c>
      <c r="D685" s="15">
        <v>13517</v>
      </c>
      <c r="E685" s="18">
        <v>237</v>
      </c>
      <c r="F685" s="18">
        <v>980</v>
      </c>
      <c r="G685" s="18">
        <v>1855</v>
      </c>
      <c r="H685" s="18">
        <v>9671</v>
      </c>
      <c r="I685" s="18">
        <v>1010</v>
      </c>
      <c r="J685" s="19">
        <v>44.299770659169937</v>
      </c>
      <c r="K685" s="19">
        <v>198</v>
      </c>
      <c r="L685" s="19">
        <v>2.408466123342659</v>
      </c>
      <c r="M685" s="18">
        <v>5</v>
      </c>
      <c r="N685" s="19">
        <v>0.74404761904761896</v>
      </c>
      <c r="O685" s="19">
        <v>208</v>
      </c>
      <c r="P685" s="19">
        <v>77.884615384615387</v>
      </c>
      <c r="Q685" s="19">
        <v>17.557251908396946</v>
      </c>
      <c r="R685" s="18">
        <v>9</v>
      </c>
      <c r="S685" s="19">
        <v>0.64655172413793105</v>
      </c>
      <c r="T685" s="18">
        <v>31</v>
      </c>
      <c r="U685" s="19">
        <v>3.4714445688689812</v>
      </c>
      <c r="V685" s="18">
        <v>37</v>
      </c>
      <c r="W685" s="19">
        <v>7.414829659318638</v>
      </c>
      <c r="X685" s="18">
        <v>68</v>
      </c>
      <c r="Y685" s="19">
        <v>4.8850574712643677</v>
      </c>
      <c r="Z685" s="19">
        <v>11.278087877486762</v>
      </c>
      <c r="AA685" s="19">
        <v>83.311864891942179</v>
      </c>
      <c r="AB685" s="18">
        <v>590</v>
      </c>
      <c r="AC685" s="19">
        <v>5.9362108864070828</v>
      </c>
      <c r="AD685" s="19">
        <v>90.269658683763907</v>
      </c>
      <c r="AE685" s="19">
        <v>78.532927115069143</v>
      </c>
      <c r="AF685" s="19">
        <v>79.516453995970451</v>
      </c>
      <c r="AG685" s="19">
        <v>87.647690655209459</v>
      </c>
      <c r="AH685" s="19">
        <v>22.042068361086766</v>
      </c>
      <c r="AI685" s="19">
        <v>52.596406660823838</v>
      </c>
      <c r="AJ685" s="3">
        <v>913.35578002244665</v>
      </c>
      <c r="AK685" s="6">
        <v>68</v>
      </c>
      <c r="AL685" s="6">
        <v>1804</v>
      </c>
      <c r="AM685" s="6">
        <v>9101</v>
      </c>
      <c r="AN685" s="6">
        <v>325</v>
      </c>
      <c r="AO685" s="6">
        <v>0</v>
      </c>
      <c r="AP685" s="6">
        <v>1389</v>
      </c>
      <c r="AQ685" s="6">
        <v>577</v>
      </c>
      <c r="AR685" s="6">
        <v>4804</v>
      </c>
      <c r="AS685" s="6">
        <v>35.540430568913223</v>
      </c>
      <c r="AT685" s="119">
        <v>0</v>
      </c>
      <c r="AU685" s="119">
        <v>0</v>
      </c>
      <c r="AV685" s="119">
        <v>0</v>
      </c>
      <c r="AW685" s="119">
        <v>0</v>
      </c>
      <c r="AX685" s="119">
        <v>0</v>
      </c>
      <c r="AY685" s="6">
        <v>56.260124971071512</v>
      </c>
      <c r="AZ685" s="6">
        <v>19</v>
      </c>
      <c r="BA685" s="6">
        <v>0.26734205712677639</v>
      </c>
      <c r="BB685" s="6">
        <v>89</v>
      </c>
      <c r="BC685" s="6">
        <v>314</v>
      </c>
      <c r="BD685" s="6">
        <v>2.3326647351608347</v>
      </c>
      <c r="BE685" s="6">
        <v>9</v>
      </c>
      <c r="BF685" s="6">
        <v>0.48701298701298701</v>
      </c>
      <c r="BG685" s="6">
        <v>148</v>
      </c>
      <c r="BH685" s="6">
        <v>1.288412988595804</v>
      </c>
      <c r="BI685" s="6">
        <v>145</v>
      </c>
      <c r="BJ685" s="6">
        <v>14.471057884231536</v>
      </c>
      <c r="BK685" s="6">
        <v>9671</v>
      </c>
    </row>
    <row r="686" spans="1:63" x14ac:dyDescent="0.35">
      <c r="A686" s="27">
        <v>680</v>
      </c>
      <c r="C686" s="17" t="s">
        <v>19</v>
      </c>
      <c r="D686" s="15">
        <v>1813</v>
      </c>
      <c r="E686" s="18">
        <v>22</v>
      </c>
      <c r="F686" s="18">
        <v>82</v>
      </c>
      <c r="G686" s="18">
        <v>242</v>
      </c>
      <c r="H686" s="18">
        <v>1239</v>
      </c>
      <c r="I686" s="18">
        <v>252</v>
      </c>
      <c r="J686" s="19">
        <v>55.598455598455601</v>
      </c>
      <c r="K686" s="19">
        <v>27</v>
      </c>
      <c r="L686" s="19">
        <v>2.9735682819383258</v>
      </c>
      <c r="M686" s="18">
        <v>0</v>
      </c>
      <c r="N686" s="19">
        <v>0</v>
      </c>
      <c r="O686" s="19">
        <v>67</v>
      </c>
      <c r="P686" s="19">
        <v>83.582089552238799</v>
      </c>
      <c r="Q686" s="19">
        <v>3.6585365853658534</v>
      </c>
      <c r="R686" s="18">
        <v>4</v>
      </c>
      <c r="S686" s="19">
        <v>2.3121387283236992</v>
      </c>
      <c r="T686" s="18">
        <v>4</v>
      </c>
      <c r="U686" s="19">
        <v>5.4794520547945202</v>
      </c>
      <c r="V686" s="18">
        <v>0</v>
      </c>
      <c r="W686" s="19">
        <v>0</v>
      </c>
      <c r="X686" s="18">
        <v>4</v>
      </c>
      <c r="Y686" s="19">
        <v>2.4691358024691357</v>
      </c>
      <c r="Z686" s="19">
        <v>11.80722891566265</v>
      </c>
      <c r="AA686" s="19">
        <v>81.686746987951807</v>
      </c>
      <c r="AB686" s="18">
        <v>67</v>
      </c>
      <c r="AC686" s="19">
        <v>5.7808455565142367</v>
      </c>
      <c r="AD686" s="19">
        <v>91.042047531992694</v>
      </c>
      <c r="AE686" s="19">
        <v>71.120689655172413</v>
      </c>
      <c r="AF686" s="19">
        <v>53.787878787878782</v>
      </c>
      <c r="AG686" s="19">
        <v>83.060109289617486</v>
      </c>
      <c r="AH686" s="19">
        <v>18.949343339587241</v>
      </c>
      <c r="AI686" s="19">
        <v>48.968105065666037</v>
      </c>
      <c r="AJ686" s="3">
        <v>761.47540983606564</v>
      </c>
      <c r="AK686" s="6">
        <v>164</v>
      </c>
      <c r="AL686" s="6">
        <v>1117</v>
      </c>
      <c r="AM686" s="6">
        <v>24</v>
      </c>
      <c r="AN686" s="6">
        <v>269</v>
      </c>
      <c r="AO686" s="6">
        <v>0</v>
      </c>
      <c r="AP686" s="6">
        <v>5</v>
      </c>
      <c r="AQ686" s="6">
        <v>201</v>
      </c>
      <c r="AR686" s="6">
        <v>320</v>
      </c>
      <c r="AS686" s="6">
        <v>17.650303364589078</v>
      </c>
      <c r="AT686" s="119">
        <v>0</v>
      </c>
      <c r="AU686" s="119">
        <v>0</v>
      </c>
      <c r="AV686" s="119">
        <v>0</v>
      </c>
      <c r="AW686" s="119">
        <v>0</v>
      </c>
      <c r="AX686" s="119">
        <v>0</v>
      </c>
      <c r="AY686" s="6">
        <v>28.670922809053977</v>
      </c>
      <c r="AZ686" s="6">
        <v>8</v>
      </c>
      <c r="BA686" s="6">
        <v>0.96269554753309272</v>
      </c>
      <c r="BB686" s="6">
        <v>22</v>
      </c>
      <c r="BC686" s="6">
        <v>118</v>
      </c>
      <c r="BD686" s="6">
        <v>6.5121412803532008</v>
      </c>
      <c r="BE686" s="6">
        <v>0</v>
      </c>
      <c r="BF686" s="6">
        <v>0</v>
      </c>
      <c r="BG686" s="6">
        <v>28</v>
      </c>
      <c r="BH686" s="6">
        <v>1.8957345971563981</v>
      </c>
      <c r="BI686" s="6">
        <v>71</v>
      </c>
      <c r="BJ686" s="6">
        <v>28.4</v>
      </c>
      <c r="BK686" s="6">
        <v>1239</v>
      </c>
    </row>
    <row r="687" spans="1:63" x14ac:dyDescent="0.35">
      <c r="A687" s="27">
        <v>681</v>
      </c>
      <c r="C687" s="17" t="s">
        <v>12</v>
      </c>
      <c r="D687" s="15">
        <v>940</v>
      </c>
      <c r="E687" s="18">
        <v>5</v>
      </c>
      <c r="F687" s="18">
        <v>52</v>
      </c>
      <c r="G687" s="18">
        <v>96</v>
      </c>
      <c r="H687" s="18">
        <v>719</v>
      </c>
      <c r="I687" s="18">
        <v>78</v>
      </c>
      <c r="J687" s="19">
        <v>48.085106382978722</v>
      </c>
      <c r="K687" s="19">
        <v>40</v>
      </c>
      <c r="L687" s="19">
        <v>7.6923076923076925</v>
      </c>
      <c r="M687" s="18">
        <v>0</v>
      </c>
      <c r="N687" s="19">
        <v>0</v>
      </c>
      <c r="O687" s="19">
        <v>38</v>
      </c>
      <c r="P687" s="19">
        <v>81.578947368421055</v>
      </c>
      <c r="Q687" s="19">
        <v>3.296703296703297</v>
      </c>
      <c r="R687" s="18">
        <v>0</v>
      </c>
      <c r="S687" s="19">
        <v>0</v>
      </c>
      <c r="T687" s="18">
        <v>7</v>
      </c>
      <c r="U687" s="19">
        <v>26.923076923076923</v>
      </c>
      <c r="V687" s="18">
        <v>0</v>
      </c>
      <c r="W687" s="19">
        <v>0</v>
      </c>
      <c r="X687" s="18">
        <v>7</v>
      </c>
      <c r="Y687" s="19">
        <v>15.217391304347828</v>
      </c>
      <c r="Z687" s="19">
        <v>6.5306122448979593</v>
      </c>
      <c r="AA687" s="19">
        <v>79.591836734693871</v>
      </c>
      <c r="AB687" s="18">
        <v>61</v>
      </c>
      <c r="AC687" s="19">
        <v>10.234899328859061</v>
      </c>
      <c r="AD687" s="19">
        <v>75.206611570247944</v>
      </c>
      <c r="AE687" s="19">
        <v>62.536023054755042</v>
      </c>
      <c r="AF687" s="19">
        <v>57.692307692307686</v>
      </c>
      <c r="AG687" s="19">
        <v>74.489795918367349</v>
      </c>
      <c r="AH687" s="19">
        <v>19.850187265917604</v>
      </c>
      <c r="AI687" s="19">
        <v>61.235955056179783</v>
      </c>
      <c r="AJ687" s="3">
        <v>764.52702702702697</v>
      </c>
      <c r="AK687" s="6">
        <v>3</v>
      </c>
      <c r="AL687" s="6">
        <v>52</v>
      </c>
      <c r="AM687" s="6">
        <v>0</v>
      </c>
      <c r="AN687" s="6">
        <v>310</v>
      </c>
      <c r="AO687" s="6">
        <v>0</v>
      </c>
      <c r="AP687" s="6">
        <v>133</v>
      </c>
      <c r="AQ687" s="6">
        <v>363</v>
      </c>
      <c r="AR687" s="6">
        <v>267</v>
      </c>
      <c r="AS687" s="6">
        <v>28.404255319148934</v>
      </c>
      <c r="AT687" s="119">
        <v>0</v>
      </c>
      <c r="AU687" s="119">
        <v>0</v>
      </c>
      <c r="AV687" s="119">
        <v>0</v>
      </c>
      <c r="AW687" s="119">
        <v>0</v>
      </c>
      <c r="AX687" s="119">
        <v>0</v>
      </c>
      <c r="AY687" s="6">
        <v>62.472160356347437</v>
      </c>
      <c r="AZ687" s="6">
        <v>4</v>
      </c>
      <c r="BA687" s="6">
        <v>0.81300813008130091</v>
      </c>
      <c r="BB687" s="6">
        <v>4</v>
      </c>
      <c r="BC687" s="6">
        <v>86</v>
      </c>
      <c r="BD687" s="6">
        <v>9.2077087794432551</v>
      </c>
      <c r="BE687" s="6">
        <v>0</v>
      </c>
      <c r="BF687" s="6">
        <v>0</v>
      </c>
      <c r="BG687" s="6">
        <v>57</v>
      </c>
      <c r="BH687" s="6">
        <v>7.0197044334975365</v>
      </c>
      <c r="BI687" s="6">
        <v>27</v>
      </c>
      <c r="BJ687" s="6">
        <v>34.615384615384613</v>
      </c>
      <c r="BK687" s="6">
        <v>719</v>
      </c>
    </row>
    <row r="688" spans="1:63" x14ac:dyDescent="0.35">
      <c r="A688" s="27">
        <v>682</v>
      </c>
      <c r="C688" s="17" t="s">
        <v>13</v>
      </c>
      <c r="D688" s="15">
        <v>153</v>
      </c>
      <c r="E688" s="18">
        <v>0</v>
      </c>
      <c r="F688" s="18">
        <v>11</v>
      </c>
      <c r="G688" s="18">
        <v>11</v>
      </c>
      <c r="H688" s="18">
        <v>102</v>
      </c>
      <c r="I688" s="18">
        <v>29</v>
      </c>
      <c r="J688" s="19">
        <v>47.712418300653596</v>
      </c>
      <c r="K688" s="19">
        <v>7</v>
      </c>
      <c r="L688" s="19">
        <v>8.6419753086419746</v>
      </c>
      <c r="M688" s="18">
        <v>0</v>
      </c>
      <c r="N688" s="19">
        <v>0</v>
      </c>
      <c r="O688" s="19">
        <v>9</v>
      </c>
      <c r="P688" s="19">
        <v>100</v>
      </c>
      <c r="Q688" s="19">
        <v>16.600790513833992</v>
      </c>
      <c r="R688" s="18">
        <v>0</v>
      </c>
      <c r="S688" s="19">
        <v>0</v>
      </c>
      <c r="T688" s="18">
        <v>0</v>
      </c>
      <c r="U688" s="19">
        <v>0</v>
      </c>
      <c r="V688" s="18">
        <v>0</v>
      </c>
      <c r="W688" s="19">
        <v>0</v>
      </c>
      <c r="X688" s="18">
        <v>0</v>
      </c>
      <c r="Y688" s="19">
        <v>0</v>
      </c>
      <c r="Z688" s="19">
        <v>17.80821917808219</v>
      </c>
      <c r="AA688" s="19">
        <v>68.493150684931507</v>
      </c>
      <c r="AB688" s="18">
        <v>9</v>
      </c>
      <c r="AC688" s="19">
        <v>9.8901098901098905</v>
      </c>
      <c r="AD688" s="19">
        <v>68.965517241379317</v>
      </c>
      <c r="AE688" s="19">
        <v>71.929824561403507</v>
      </c>
      <c r="AF688" s="19">
        <v>57.142857142857139</v>
      </c>
      <c r="AG688" s="19">
        <v>70.212765957446805</v>
      </c>
      <c r="AH688" s="19">
        <v>13.888888888888889</v>
      </c>
      <c r="AI688" s="19">
        <v>63.888888888888886</v>
      </c>
      <c r="AJ688" s="3">
        <v>700</v>
      </c>
      <c r="AK688" s="6">
        <v>0</v>
      </c>
      <c r="AL688" s="6">
        <v>49</v>
      </c>
      <c r="AM688" s="6">
        <v>0</v>
      </c>
      <c r="AN688" s="6">
        <v>81</v>
      </c>
      <c r="AO688" s="6">
        <v>0</v>
      </c>
      <c r="AP688" s="6">
        <v>3</v>
      </c>
      <c r="AQ688" s="6">
        <v>18</v>
      </c>
      <c r="AR688" s="6">
        <v>14</v>
      </c>
      <c r="AS688" s="6">
        <v>9.1503267973856204</v>
      </c>
      <c r="AT688" s="119">
        <v>0</v>
      </c>
      <c r="AU688" s="119">
        <v>0</v>
      </c>
      <c r="AV688" s="119">
        <v>0</v>
      </c>
      <c r="AW688" s="119">
        <v>0</v>
      </c>
      <c r="AX688" s="119">
        <v>0</v>
      </c>
      <c r="AY688" s="6">
        <v>62</v>
      </c>
      <c r="AZ688" s="6">
        <v>0</v>
      </c>
      <c r="BA688" s="6">
        <v>0</v>
      </c>
      <c r="BB688" s="6">
        <v>0</v>
      </c>
      <c r="BC688" s="6">
        <v>7</v>
      </c>
      <c r="BD688" s="6">
        <v>4.4025157232704402</v>
      </c>
      <c r="BE688" s="6">
        <v>0</v>
      </c>
      <c r="BF688" s="6">
        <v>0</v>
      </c>
      <c r="BG688" s="6">
        <v>4</v>
      </c>
      <c r="BH688" s="6">
        <v>3.4188034188034191</v>
      </c>
      <c r="BI688" s="6">
        <v>3</v>
      </c>
      <c r="BJ688" s="6">
        <v>11.111111111111111</v>
      </c>
      <c r="BK688" s="6">
        <v>102</v>
      </c>
    </row>
    <row r="689" spans="1:63" x14ac:dyDescent="0.35">
      <c r="A689" s="27">
        <v>683</v>
      </c>
      <c r="C689" s="17" t="s">
        <v>4</v>
      </c>
      <c r="D689" s="15">
        <v>2354</v>
      </c>
      <c r="E689" s="18">
        <v>0</v>
      </c>
      <c r="F689" s="18">
        <v>16</v>
      </c>
      <c r="G689" s="18">
        <v>35</v>
      </c>
      <c r="H689" s="18">
        <v>470</v>
      </c>
      <c r="I689" s="18">
        <v>1843</v>
      </c>
      <c r="J689" s="19">
        <v>53.186066270178422</v>
      </c>
      <c r="K689" s="19">
        <v>9</v>
      </c>
      <c r="L689" s="19">
        <v>5.8823529411764701</v>
      </c>
      <c r="M689" s="18">
        <v>0</v>
      </c>
      <c r="N689" s="19">
        <v>0</v>
      </c>
      <c r="O689" s="19">
        <v>155</v>
      </c>
      <c r="P689" s="19">
        <v>81.290322580645153</v>
      </c>
      <c r="Q689" s="19">
        <v>14.691151919866444</v>
      </c>
      <c r="R689" s="18">
        <v>0</v>
      </c>
      <c r="S689" s="19">
        <v>0</v>
      </c>
      <c r="T689" s="18">
        <v>0</v>
      </c>
      <c r="U689" s="19">
        <v>0</v>
      </c>
      <c r="V689" s="18">
        <v>0</v>
      </c>
      <c r="W689" s="19">
        <v>0</v>
      </c>
      <c r="X689" s="18">
        <v>0</v>
      </c>
      <c r="Y689" s="19">
        <v>0</v>
      </c>
      <c r="Z689" s="19">
        <v>23.931623931623932</v>
      </c>
      <c r="AA689" s="19">
        <v>51.282051282051277</v>
      </c>
      <c r="AB689" s="18">
        <v>14</v>
      </c>
      <c r="AC689" s="19">
        <v>3.7333333333333338</v>
      </c>
      <c r="AD689" s="19">
        <v>78.409090909090907</v>
      </c>
      <c r="AE689" s="19">
        <v>66.009852216748769</v>
      </c>
      <c r="AF689" s="19">
        <v>76.470588235294116</v>
      </c>
      <c r="AG689" s="19">
        <v>74.146341463414629</v>
      </c>
      <c r="AH689" s="19">
        <v>32.409972299168977</v>
      </c>
      <c r="AI689" s="19">
        <v>33.795013850415515</v>
      </c>
      <c r="AJ689" s="3">
        <v>275.76335877862596</v>
      </c>
      <c r="AK689" s="6">
        <v>11</v>
      </c>
      <c r="AL689" s="6">
        <v>2107</v>
      </c>
      <c r="AM689" s="6">
        <v>7</v>
      </c>
      <c r="AN689" s="6">
        <v>3</v>
      </c>
      <c r="AO689" s="6">
        <v>0</v>
      </c>
      <c r="AP689" s="6">
        <v>0</v>
      </c>
      <c r="AQ689" s="6">
        <v>168</v>
      </c>
      <c r="AR689" s="6">
        <v>62</v>
      </c>
      <c r="AS689" s="6">
        <v>2.6338147833474936</v>
      </c>
      <c r="AT689" s="119">
        <v>0</v>
      </c>
      <c r="AU689" s="119">
        <v>0</v>
      </c>
      <c r="AV689" s="119">
        <v>0</v>
      </c>
      <c r="AW689" s="119">
        <v>0</v>
      </c>
      <c r="AX689" s="119">
        <v>0</v>
      </c>
      <c r="AY689" s="6">
        <v>9.5676172953081888</v>
      </c>
      <c r="AZ689" s="6">
        <v>0</v>
      </c>
      <c r="BA689" s="6">
        <v>0</v>
      </c>
      <c r="BB689" s="6">
        <v>385</v>
      </c>
      <c r="BC689" s="6">
        <v>460</v>
      </c>
      <c r="BD689" s="6">
        <v>19.896193771626297</v>
      </c>
      <c r="BE689" s="6">
        <v>0</v>
      </c>
      <c r="BF689" s="6">
        <v>0</v>
      </c>
      <c r="BG689" s="6">
        <v>7</v>
      </c>
      <c r="BH689" s="6">
        <v>1.402805611222445</v>
      </c>
      <c r="BI689" s="6">
        <v>455</v>
      </c>
      <c r="BJ689" s="6">
        <v>25.152017689331124</v>
      </c>
      <c r="BK689" s="6">
        <v>470</v>
      </c>
    </row>
    <row r="690" spans="1:63" x14ac:dyDescent="0.35">
      <c r="A690" s="27">
        <v>684</v>
      </c>
      <c r="C690" s="17" t="s">
        <v>274</v>
      </c>
      <c r="D690" s="15">
        <v>1884</v>
      </c>
      <c r="E690" s="18">
        <v>30</v>
      </c>
      <c r="F690" s="18">
        <v>111</v>
      </c>
      <c r="G690" s="18">
        <v>236</v>
      </c>
      <c r="H690" s="18">
        <v>1433</v>
      </c>
      <c r="I690" s="18">
        <v>107</v>
      </c>
      <c r="J690" s="19">
        <v>52.335456475583861</v>
      </c>
      <c r="K690" s="19">
        <v>32</v>
      </c>
      <c r="L690" s="19">
        <v>3.4896401308615053</v>
      </c>
      <c r="M690" s="18">
        <v>0</v>
      </c>
      <c r="N690" s="19">
        <v>0</v>
      </c>
      <c r="O690" s="19">
        <v>83</v>
      </c>
      <c r="P690" s="19">
        <v>85.542168674698786</v>
      </c>
      <c r="Q690" s="19">
        <v>21.428571428571427</v>
      </c>
      <c r="R690" s="18">
        <v>0</v>
      </c>
      <c r="S690" s="19">
        <v>0</v>
      </c>
      <c r="T690" s="18">
        <v>5</v>
      </c>
      <c r="U690" s="19">
        <v>7.6923076923076925</v>
      </c>
      <c r="V690" s="18">
        <v>9</v>
      </c>
      <c r="W690" s="19">
        <v>10.112359550561797</v>
      </c>
      <c r="X690" s="18">
        <v>14</v>
      </c>
      <c r="Y690" s="19">
        <v>9.3333333333333339</v>
      </c>
      <c r="Z690" s="19">
        <v>34.246575342465754</v>
      </c>
      <c r="AA690" s="19">
        <v>47.945205479452049</v>
      </c>
      <c r="AB690" s="18">
        <v>63</v>
      </c>
      <c r="AC690" s="19">
        <v>5.0847457627118651</v>
      </c>
      <c r="AD690" s="19">
        <v>85.090361445783131</v>
      </c>
      <c r="AE690" s="19">
        <v>67.994687915006637</v>
      </c>
      <c r="AF690" s="19">
        <v>65.734265734265733</v>
      </c>
      <c r="AG690" s="19">
        <v>77.312252964426875</v>
      </c>
      <c r="AH690" s="19">
        <v>35</v>
      </c>
      <c r="AI690" s="19">
        <v>38.15789473684211</v>
      </c>
      <c r="AJ690" s="3">
        <v>625.26178010471199</v>
      </c>
      <c r="AK690" s="6">
        <v>47</v>
      </c>
      <c r="AL690" s="6">
        <v>1051</v>
      </c>
      <c r="AM690" s="6">
        <v>0</v>
      </c>
      <c r="AN690" s="6">
        <v>5</v>
      </c>
      <c r="AO690" s="6">
        <v>0</v>
      </c>
      <c r="AP690" s="6">
        <v>0</v>
      </c>
      <c r="AQ690" s="6">
        <v>755</v>
      </c>
      <c r="AR690" s="6">
        <v>208</v>
      </c>
      <c r="AS690" s="6">
        <v>11.040339702760086</v>
      </c>
      <c r="AT690" s="119">
        <v>0</v>
      </c>
      <c r="AU690" s="119">
        <v>0</v>
      </c>
      <c r="AV690" s="119">
        <v>0</v>
      </c>
      <c r="AW690" s="119">
        <v>0</v>
      </c>
      <c r="AX690" s="119">
        <v>0</v>
      </c>
      <c r="AY690" s="6">
        <v>56.608884073672805</v>
      </c>
      <c r="AZ690" s="6">
        <v>0</v>
      </c>
      <c r="BA690" s="6">
        <v>0</v>
      </c>
      <c r="BB690" s="6">
        <v>12</v>
      </c>
      <c r="BC690" s="6">
        <v>443</v>
      </c>
      <c r="BD690" s="6">
        <v>23.526287838555497</v>
      </c>
      <c r="BE690" s="6">
        <v>9</v>
      </c>
      <c r="BF690" s="6">
        <v>3.8626609442060089</v>
      </c>
      <c r="BG690" s="6">
        <v>356</v>
      </c>
      <c r="BH690" s="6">
        <v>21.445783132530121</v>
      </c>
      <c r="BI690" s="6">
        <v>70</v>
      </c>
      <c r="BJ690" s="6">
        <v>66.037735849056602</v>
      </c>
      <c r="BK690" s="6">
        <v>1433</v>
      </c>
    </row>
    <row r="691" spans="1:63" x14ac:dyDescent="0.35">
      <c r="A691" s="27">
        <v>685</v>
      </c>
      <c r="C691" s="17" t="s">
        <v>15</v>
      </c>
      <c r="D691" s="15">
        <v>261</v>
      </c>
      <c r="E691" s="18">
        <v>0</v>
      </c>
      <c r="F691" s="18">
        <v>0</v>
      </c>
      <c r="G691" s="18">
        <v>13</v>
      </c>
      <c r="H691" s="18">
        <v>148</v>
      </c>
      <c r="I691" s="18">
        <v>104</v>
      </c>
      <c r="J691" s="19">
        <v>50.957854406130267</v>
      </c>
      <c r="K691" s="19">
        <v>3</v>
      </c>
      <c r="L691" s="19">
        <v>8.5714285714285712</v>
      </c>
      <c r="M691" s="18">
        <v>0</v>
      </c>
      <c r="N691" s="19">
        <v>0</v>
      </c>
      <c r="O691" s="19">
        <v>6</v>
      </c>
      <c r="P691" s="19">
        <v>100</v>
      </c>
      <c r="Q691" s="19">
        <v>14.17910447761194</v>
      </c>
      <c r="R691" s="18">
        <v>0</v>
      </c>
      <c r="S691" s="19">
        <v>0</v>
      </c>
      <c r="T691" s="18">
        <v>0</v>
      </c>
      <c r="U691" s="19">
        <v>0</v>
      </c>
      <c r="V691" s="18">
        <v>0</v>
      </c>
      <c r="W691" s="19">
        <v>0</v>
      </c>
      <c r="X691" s="18">
        <v>0</v>
      </c>
      <c r="Y691" s="19">
        <v>0</v>
      </c>
      <c r="Z691" s="19">
        <v>11.428571428571429</v>
      </c>
      <c r="AA691" s="19">
        <v>68.571428571428569</v>
      </c>
      <c r="AB691" s="18">
        <v>12</v>
      </c>
      <c r="AC691" s="19">
        <v>10.434782608695652</v>
      </c>
      <c r="AD691" s="19">
        <v>75</v>
      </c>
      <c r="AE691" s="19">
        <v>67.605633802816897</v>
      </c>
      <c r="AF691" s="19">
        <v>58.333333333333336</v>
      </c>
      <c r="AG691" s="19">
        <v>67.153284671532845</v>
      </c>
      <c r="AH691" s="19">
        <v>19.626168224299064</v>
      </c>
      <c r="AI691" s="19">
        <v>47.663551401869157</v>
      </c>
      <c r="AJ691" s="3">
        <v>400</v>
      </c>
      <c r="AK691" s="6">
        <v>0</v>
      </c>
      <c r="AL691" s="6">
        <v>160</v>
      </c>
      <c r="AM691" s="6">
        <v>0</v>
      </c>
      <c r="AN691" s="6">
        <v>25</v>
      </c>
      <c r="AO691" s="6">
        <v>0</v>
      </c>
      <c r="AP691" s="6">
        <v>47</v>
      </c>
      <c r="AQ691" s="6">
        <v>25</v>
      </c>
      <c r="AR691" s="6">
        <v>14</v>
      </c>
      <c r="AS691" s="6">
        <v>5.3639846743295019</v>
      </c>
      <c r="AT691" s="119">
        <v>0</v>
      </c>
      <c r="AU691" s="119">
        <v>0</v>
      </c>
      <c r="AV691" s="119">
        <v>0</v>
      </c>
      <c r="AW691" s="119">
        <v>0</v>
      </c>
      <c r="AX691" s="119">
        <v>0</v>
      </c>
      <c r="AY691" s="6">
        <v>34.108527131782942</v>
      </c>
      <c r="AZ691" s="6">
        <v>0</v>
      </c>
      <c r="BA691" s="6">
        <v>0</v>
      </c>
      <c r="BB691" s="6">
        <v>13</v>
      </c>
      <c r="BC691" s="6">
        <v>22</v>
      </c>
      <c r="BD691" s="6">
        <v>8.3969465648854964</v>
      </c>
      <c r="BE691" s="6">
        <v>0</v>
      </c>
      <c r="BF691" s="6">
        <v>0</v>
      </c>
      <c r="BG691" s="6">
        <v>6</v>
      </c>
      <c r="BH691" s="6">
        <v>3.75</v>
      </c>
      <c r="BI691" s="6">
        <v>14</v>
      </c>
      <c r="BJ691" s="6">
        <v>13.461538461538462</v>
      </c>
      <c r="BK691" s="6">
        <v>148</v>
      </c>
    </row>
    <row r="692" spans="1:63" x14ac:dyDescent="0.35">
      <c r="A692" s="27">
        <v>686</v>
      </c>
      <c r="C692" s="17" t="s">
        <v>134</v>
      </c>
      <c r="D692" s="15">
        <v>6497</v>
      </c>
      <c r="E692" s="18">
        <v>29</v>
      </c>
      <c r="F692" s="18">
        <v>164</v>
      </c>
      <c r="G692" s="18">
        <v>844</v>
      </c>
      <c r="H692" s="18">
        <v>4156</v>
      </c>
      <c r="I692" s="18">
        <v>1337</v>
      </c>
      <c r="J692" s="19">
        <v>51.085116207480375</v>
      </c>
      <c r="K692" s="19">
        <v>101</v>
      </c>
      <c r="L692" s="19">
        <v>3.674063295743907</v>
      </c>
      <c r="M692" s="18">
        <v>6</v>
      </c>
      <c r="N692" s="19">
        <v>1.6574585635359116</v>
      </c>
      <c r="O692" s="19">
        <v>234</v>
      </c>
      <c r="P692" s="19">
        <v>86.752136752136749</v>
      </c>
      <c r="Q692" s="19">
        <v>18.181818181818183</v>
      </c>
      <c r="R692" s="18">
        <v>29</v>
      </c>
      <c r="S692" s="19">
        <v>4.8013245033112586</v>
      </c>
      <c r="T692" s="18">
        <v>0</v>
      </c>
      <c r="U692" s="19">
        <v>0</v>
      </c>
      <c r="V692" s="18">
        <v>0</v>
      </c>
      <c r="W692" s="19">
        <v>0</v>
      </c>
      <c r="X692" s="18">
        <v>0</v>
      </c>
      <c r="Y692" s="19">
        <v>0</v>
      </c>
      <c r="Z692" s="19">
        <v>0</v>
      </c>
      <c r="AA692" s="19">
        <v>66.666666666666657</v>
      </c>
      <c r="AB692" s="18">
        <v>0</v>
      </c>
      <c r="AC692" s="19">
        <v>0</v>
      </c>
      <c r="AD692" s="19">
        <v>60.714285714285708</v>
      </c>
      <c r="AE692" s="19">
        <v>78.260869565217391</v>
      </c>
      <c r="AF692" s="19">
        <v>0</v>
      </c>
      <c r="AG692" s="19">
        <v>69.230769230769226</v>
      </c>
      <c r="AH692" s="19">
        <v>18.75</v>
      </c>
      <c r="AI692" s="19">
        <v>53.125</v>
      </c>
      <c r="AJ692" s="3">
        <v>750.65055762081784</v>
      </c>
      <c r="AK692" s="6">
        <v>1881</v>
      </c>
      <c r="AL692" s="6">
        <v>2558</v>
      </c>
      <c r="AM692" s="6">
        <v>173</v>
      </c>
      <c r="AN692" s="6">
        <v>123</v>
      </c>
      <c r="AO692" s="6">
        <v>0</v>
      </c>
      <c r="AP692" s="6">
        <v>127</v>
      </c>
      <c r="AQ692" s="6">
        <v>1463</v>
      </c>
      <c r="AR692" s="6">
        <v>1069</v>
      </c>
      <c r="AS692" s="6">
        <v>16.453747883638602</v>
      </c>
      <c r="AT692" s="119">
        <v>0</v>
      </c>
      <c r="AU692" s="119">
        <v>0</v>
      </c>
      <c r="AV692" s="119">
        <v>0</v>
      </c>
      <c r="AW692" s="119">
        <v>0</v>
      </c>
      <c r="AX692" s="119">
        <v>0</v>
      </c>
      <c r="AY692" s="6">
        <v>3.7735849056603774</v>
      </c>
      <c r="AZ692" s="6">
        <v>9</v>
      </c>
      <c r="BA692" s="6">
        <v>0.39011703511053319</v>
      </c>
      <c r="BB692" s="6">
        <v>163</v>
      </c>
      <c r="BC692" s="6">
        <v>594</v>
      </c>
      <c r="BD692" s="6">
        <v>9.1794158553546605</v>
      </c>
      <c r="BE692" s="6">
        <v>61</v>
      </c>
      <c r="BF692" s="6">
        <v>7.2966507177033497</v>
      </c>
      <c r="BG692" s="6">
        <v>489</v>
      </c>
      <c r="BH692" s="6">
        <v>9.8212492468367127</v>
      </c>
      <c r="BI692" s="6">
        <v>102</v>
      </c>
      <c r="BJ692" s="6">
        <v>7.6749435665914216</v>
      </c>
      <c r="BK692" s="6">
        <v>4156</v>
      </c>
    </row>
    <row r="693" spans="1:63" x14ac:dyDescent="0.35">
      <c r="A693" s="27">
        <v>687</v>
      </c>
      <c r="C693" s="17" t="s">
        <v>20</v>
      </c>
      <c r="D693" s="15">
        <v>621</v>
      </c>
      <c r="E693" s="18">
        <v>0</v>
      </c>
      <c r="F693" s="18">
        <v>3</v>
      </c>
      <c r="G693" s="18">
        <v>50</v>
      </c>
      <c r="H693" s="18">
        <v>392</v>
      </c>
      <c r="I693" s="18">
        <v>176</v>
      </c>
      <c r="J693" s="19">
        <v>52.173913043478258</v>
      </c>
      <c r="K693" s="19">
        <v>16</v>
      </c>
      <c r="L693" s="19">
        <v>7.4766355140186906</v>
      </c>
      <c r="M693" s="18">
        <v>0</v>
      </c>
      <c r="N693" s="19">
        <v>0</v>
      </c>
      <c r="O693" s="19">
        <v>28</v>
      </c>
      <c r="P693" s="19">
        <v>89.285714285714292</v>
      </c>
      <c r="Q693" s="19">
        <v>14.666666666666666</v>
      </c>
      <c r="R693" s="18">
        <v>0</v>
      </c>
      <c r="S693" s="19">
        <v>0</v>
      </c>
      <c r="T693" s="18">
        <v>32</v>
      </c>
      <c r="U693" s="19">
        <v>9.1690544412607444</v>
      </c>
      <c r="V693" s="18">
        <v>15</v>
      </c>
      <c r="W693" s="19">
        <v>5.8139534883720927</v>
      </c>
      <c r="X693" s="18">
        <v>47</v>
      </c>
      <c r="Y693" s="19">
        <v>7.6797385620915035</v>
      </c>
      <c r="Z693" s="19">
        <v>17.374005305039788</v>
      </c>
      <c r="AA693" s="19">
        <v>62.9973474801061</v>
      </c>
      <c r="AB693" s="18">
        <v>221</v>
      </c>
      <c r="AC693" s="19">
        <v>5.9012016021361813</v>
      </c>
      <c r="AD693" s="19">
        <v>79.629629629629633</v>
      </c>
      <c r="AE693" s="19">
        <v>71.596796985398029</v>
      </c>
      <c r="AF693" s="19">
        <v>65.604026845637591</v>
      </c>
      <c r="AG693" s="19">
        <v>77.294964028776974</v>
      </c>
      <c r="AH693" s="19">
        <v>18.41876629018245</v>
      </c>
      <c r="AI693" s="19">
        <v>54.619171734723423</v>
      </c>
      <c r="AJ693" s="3">
        <v>709.765625</v>
      </c>
      <c r="AK693" s="6">
        <v>5</v>
      </c>
      <c r="AL693" s="6">
        <v>473</v>
      </c>
      <c r="AM693" s="6">
        <v>56</v>
      </c>
      <c r="AN693" s="6">
        <v>4</v>
      </c>
      <c r="AO693" s="6">
        <v>0</v>
      </c>
      <c r="AP693" s="6">
        <v>0</v>
      </c>
      <c r="AQ693" s="6">
        <v>68</v>
      </c>
      <c r="AR693" s="6">
        <v>43</v>
      </c>
      <c r="AS693" s="6">
        <v>6.9243156199677944</v>
      </c>
      <c r="AT693" s="119">
        <v>0</v>
      </c>
      <c r="AU693" s="119">
        <v>0</v>
      </c>
      <c r="AV693" s="119">
        <v>0</v>
      </c>
      <c r="AW693" s="119">
        <v>0</v>
      </c>
      <c r="AX693" s="119">
        <v>0</v>
      </c>
      <c r="AY693" s="6">
        <v>27.924768887472105</v>
      </c>
      <c r="AZ693" s="6">
        <v>0</v>
      </c>
      <c r="BA693" s="6">
        <v>0</v>
      </c>
      <c r="BB693" s="6">
        <v>29</v>
      </c>
      <c r="BC693" s="6">
        <v>11</v>
      </c>
      <c r="BD693" s="6">
        <v>1.7915309446254073</v>
      </c>
      <c r="BE693" s="6">
        <v>0</v>
      </c>
      <c r="BF693" s="6">
        <v>0</v>
      </c>
      <c r="BG693" s="6">
        <v>0</v>
      </c>
      <c r="BH693" s="6">
        <v>0</v>
      </c>
      <c r="BI693" s="6">
        <v>15</v>
      </c>
      <c r="BJ693" s="6">
        <v>8.5227272727272716</v>
      </c>
      <c r="BK693" s="6">
        <v>392</v>
      </c>
    </row>
    <row r="694" spans="1:63" x14ac:dyDescent="0.35">
      <c r="A694" s="27">
        <v>688</v>
      </c>
      <c r="C694" s="17" t="s">
        <v>29</v>
      </c>
      <c r="D694" s="15">
        <v>108</v>
      </c>
      <c r="E694" s="18">
        <v>0</v>
      </c>
      <c r="F694" s="18">
        <v>0</v>
      </c>
      <c r="G694" s="18">
        <v>0</v>
      </c>
      <c r="H694" s="18">
        <v>51</v>
      </c>
      <c r="I694" s="18">
        <v>56</v>
      </c>
      <c r="J694" s="19">
        <v>46.296296296296298</v>
      </c>
      <c r="K694" s="19">
        <v>0</v>
      </c>
      <c r="L694" s="19">
        <v>0</v>
      </c>
      <c r="M694" s="18">
        <v>0</v>
      </c>
      <c r="N694" s="19">
        <v>0</v>
      </c>
      <c r="O694" s="19">
        <v>4</v>
      </c>
      <c r="P694" s="19">
        <v>100</v>
      </c>
      <c r="Q694" s="19">
        <v>12.849162011173185</v>
      </c>
      <c r="R694" s="18">
        <v>0</v>
      </c>
      <c r="S694" s="19">
        <v>0</v>
      </c>
      <c r="T694" s="18">
        <v>0</v>
      </c>
      <c r="U694" s="19">
        <v>0</v>
      </c>
      <c r="V694" s="18">
        <v>0</v>
      </c>
      <c r="W694" s="19">
        <v>0</v>
      </c>
      <c r="X694" s="18">
        <v>0</v>
      </c>
      <c r="Y694" s="19">
        <v>0</v>
      </c>
      <c r="Z694" s="19">
        <v>30.76923076923077</v>
      </c>
      <c r="AA694" s="19">
        <v>62.564102564102562</v>
      </c>
      <c r="AB694" s="18">
        <v>14</v>
      </c>
      <c r="AC694" s="19">
        <v>3.9325842696629212</v>
      </c>
      <c r="AD694" s="19">
        <v>85.561497326203209</v>
      </c>
      <c r="AE694" s="19">
        <v>75.355450236966831</v>
      </c>
      <c r="AF694" s="19">
        <v>100</v>
      </c>
      <c r="AG694" s="19">
        <v>79.514824797843659</v>
      </c>
      <c r="AH694" s="19">
        <v>22.388059701492537</v>
      </c>
      <c r="AI694" s="19">
        <v>49.552238805970148</v>
      </c>
      <c r="AJ694" s="3">
        <v>409.09090909090907</v>
      </c>
      <c r="AK694" s="6">
        <v>0</v>
      </c>
      <c r="AL694" s="6">
        <v>96</v>
      </c>
      <c r="AM694" s="6">
        <v>0</v>
      </c>
      <c r="AN694" s="6">
        <v>4</v>
      </c>
      <c r="AO694" s="6">
        <v>0</v>
      </c>
      <c r="AP694" s="6">
        <v>0</v>
      </c>
      <c r="AQ694" s="6">
        <v>4</v>
      </c>
      <c r="AR694" s="6">
        <v>0</v>
      </c>
      <c r="AS694" s="6">
        <v>0</v>
      </c>
      <c r="AT694" s="119">
        <v>0</v>
      </c>
      <c r="AU694" s="119">
        <v>0</v>
      </c>
      <c r="AV694" s="119">
        <v>0</v>
      </c>
      <c r="AW694" s="119">
        <v>0</v>
      </c>
      <c r="AX694" s="119">
        <v>0</v>
      </c>
      <c r="AY694" s="6">
        <v>35.185185185185183</v>
      </c>
      <c r="AZ694" s="6">
        <v>0</v>
      </c>
      <c r="BA694" s="6">
        <v>0</v>
      </c>
      <c r="BB694" s="6">
        <v>10</v>
      </c>
      <c r="BC694" s="6">
        <v>17</v>
      </c>
      <c r="BD694" s="6">
        <v>16.19047619047619</v>
      </c>
      <c r="BE694" s="6">
        <v>0</v>
      </c>
      <c r="BF694" s="6">
        <v>0</v>
      </c>
      <c r="BG694" s="6">
        <v>0</v>
      </c>
      <c r="BH694" s="6">
        <v>0</v>
      </c>
      <c r="BI694" s="6">
        <v>18</v>
      </c>
      <c r="BJ694" s="6">
        <v>32.142857142857146</v>
      </c>
      <c r="BK694" s="6">
        <v>51</v>
      </c>
    </row>
    <row r="695" spans="1:63" x14ac:dyDescent="0.35">
      <c r="A695" s="27">
        <v>689</v>
      </c>
      <c r="C695" s="17" t="s">
        <v>24</v>
      </c>
      <c r="D695" s="15">
        <v>866</v>
      </c>
      <c r="E695" s="18">
        <v>14</v>
      </c>
      <c r="F695" s="18">
        <v>92</v>
      </c>
      <c r="G695" s="18">
        <v>148</v>
      </c>
      <c r="H695" s="18">
        <v>602</v>
      </c>
      <c r="I695" s="18">
        <v>20</v>
      </c>
      <c r="J695" s="19">
        <v>34.064665127020788</v>
      </c>
      <c r="K695" s="19">
        <v>25</v>
      </c>
      <c r="L695" s="19">
        <v>4.4247787610619467</v>
      </c>
      <c r="M695" s="18">
        <v>7</v>
      </c>
      <c r="N695" s="19">
        <v>16.279069767441861</v>
      </c>
      <c r="O695" s="19">
        <v>22</v>
      </c>
      <c r="P695" s="19">
        <v>72.727272727272734</v>
      </c>
      <c r="Q695" s="19">
        <v>10.191082802547772</v>
      </c>
      <c r="R695" s="18">
        <v>7</v>
      </c>
      <c r="S695" s="19">
        <v>6.481481481481481</v>
      </c>
      <c r="T695" s="18">
        <v>0</v>
      </c>
      <c r="U695" s="19">
        <v>0</v>
      </c>
      <c r="V695" s="18">
        <v>5</v>
      </c>
      <c r="W695" s="19">
        <v>27.777777777777779</v>
      </c>
      <c r="X695" s="18">
        <v>5</v>
      </c>
      <c r="Y695" s="19">
        <v>4.6296296296296298</v>
      </c>
      <c r="Z695" s="19">
        <v>10.87866108786611</v>
      </c>
      <c r="AA695" s="19">
        <v>79.497907949790786</v>
      </c>
      <c r="AB695" s="18">
        <v>60</v>
      </c>
      <c r="AC695" s="19">
        <v>10.16949152542373</v>
      </c>
      <c r="AD695" s="19">
        <v>83.585858585858588</v>
      </c>
      <c r="AE695" s="19">
        <v>57.999999999999993</v>
      </c>
      <c r="AF695" s="19">
        <v>71.028037383177562</v>
      </c>
      <c r="AG695" s="19">
        <v>75.968992248062023</v>
      </c>
      <c r="AH695" s="19">
        <v>25.72533849129594</v>
      </c>
      <c r="AI695" s="19">
        <v>45.261121856866538</v>
      </c>
      <c r="AJ695" s="3">
        <v>681.66666666666663</v>
      </c>
      <c r="AK695" s="6">
        <v>0</v>
      </c>
      <c r="AL695" s="6">
        <v>29</v>
      </c>
      <c r="AM695" s="6">
        <v>11</v>
      </c>
      <c r="AN695" s="6">
        <v>784</v>
      </c>
      <c r="AO695" s="6">
        <v>0</v>
      </c>
      <c r="AP695" s="6">
        <v>5</v>
      </c>
      <c r="AQ695" s="6">
        <v>29</v>
      </c>
      <c r="AR695" s="6">
        <v>357</v>
      </c>
      <c r="AS695" s="6">
        <v>41.224018475750576</v>
      </c>
      <c r="AT695" s="119">
        <v>0</v>
      </c>
      <c r="AU695" s="119">
        <v>0</v>
      </c>
      <c r="AV695" s="119">
        <v>0</v>
      </c>
      <c r="AW695" s="119">
        <v>0</v>
      </c>
      <c r="AX695" s="119">
        <v>0</v>
      </c>
      <c r="AY695" s="6">
        <v>79.591836734693871</v>
      </c>
      <c r="AZ695" s="6">
        <v>3</v>
      </c>
      <c r="BA695" s="6">
        <v>0.61099796334012213</v>
      </c>
      <c r="BB695" s="6">
        <v>5</v>
      </c>
      <c r="BC695" s="6">
        <v>22</v>
      </c>
      <c r="BD695" s="6">
        <v>2.5462962962962963</v>
      </c>
      <c r="BE695" s="6">
        <v>0</v>
      </c>
      <c r="BF695" s="6">
        <v>0</v>
      </c>
      <c r="BG695" s="6">
        <v>15</v>
      </c>
      <c r="BH695" s="6">
        <v>1.971090670170828</v>
      </c>
      <c r="BI695" s="6">
        <v>3</v>
      </c>
      <c r="BJ695" s="6">
        <v>15</v>
      </c>
      <c r="BK695" s="6">
        <v>602</v>
      </c>
    </row>
    <row r="696" spans="1:63" x14ac:dyDescent="0.35">
      <c r="A696" s="27">
        <v>690</v>
      </c>
      <c r="C696" s="17" t="s">
        <v>21</v>
      </c>
      <c r="D696" s="15">
        <v>1638</v>
      </c>
      <c r="E696" s="18">
        <v>30</v>
      </c>
      <c r="F696" s="18">
        <v>93</v>
      </c>
      <c r="G696" s="18">
        <v>155</v>
      </c>
      <c r="H696" s="18">
        <v>1236</v>
      </c>
      <c r="I696" s="18">
        <v>159</v>
      </c>
      <c r="J696" s="19">
        <v>61.721611721611723</v>
      </c>
      <c r="K696" s="19">
        <v>50</v>
      </c>
      <c r="L696" s="19">
        <v>5.720823798627003</v>
      </c>
      <c r="M696" s="18">
        <v>0</v>
      </c>
      <c r="N696" s="19">
        <v>0</v>
      </c>
      <c r="O696" s="19">
        <v>68</v>
      </c>
      <c r="P696" s="19">
        <v>91.17647058823529</v>
      </c>
      <c r="Q696" s="19">
        <v>13.744075829383887</v>
      </c>
      <c r="R696" s="18">
        <v>3</v>
      </c>
      <c r="S696" s="19">
        <v>2.8037383177570092</v>
      </c>
      <c r="T696" s="18">
        <v>6</v>
      </c>
      <c r="U696" s="19">
        <v>11.111111111111111</v>
      </c>
      <c r="V696" s="18">
        <v>3</v>
      </c>
      <c r="W696" s="19">
        <v>5.0847457627118651</v>
      </c>
      <c r="X696" s="18">
        <v>9</v>
      </c>
      <c r="Y696" s="19">
        <v>8.3333333333333321</v>
      </c>
      <c r="Z696" s="19">
        <v>16.983523447401776</v>
      </c>
      <c r="AA696" s="19">
        <v>71.229404309252217</v>
      </c>
      <c r="AB696" s="18">
        <v>54</v>
      </c>
      <c r="AC696" s="19">
        <v>4.6312178387650089</v>
      </c>
      <c r="AD696" s="19">
        <v>89.670329670329679</v>
      </c>
      <c r="AE696" s="19">
        <v>80.129870129870127</v>
      </c>
      <c r="AF696" s="19">
        <v>80.678851174934735</v>
      </c>
      <c r="AG696" s="19">
        <v>85.230024213075069</v>
      </c>
      <c r="AH696" s="19">
        <v>21.234119782214155</v>
      </c>
      <c r="AI696" s="19">
        <v>44.464609800362979</v>
      </c>
      <c r="AJ696" s="3">
        <v>744.03553299492387</v>
      </c>
      <c r="AK696" s="6">
        <v>20</v>
      </c>
      <c r="AL696" s="6">
        <v>1464</v>
      </c>
      <c r="AM696" s="6">
        <v>0</v>
      </c>
      <c r="AN696" s="6">
        <v>8</v>
      </c>
      <c r="AO696" s="6">
        <v>0</v>
      </c>
      <c r="AP696" s="6">
        <v>0</v>
      </c>
      <c r="AQ696" s="6">
        <v>115</v>
      </c>
      <c r="AR696" s="6">
        <v>496</v>
      </c>
      <c r="AS696" s="6">
        <v>30.28083028083028</v>
      </c>
      <c r="AT696" s="119">
        <v>0</v>
      </c>
      <c r="AU696" s="119">
        <v>0</v>
      </c>
      <c r="AV696" s="119">
        <v>0</v>
      </c>
      <c r="AW696" s="119">
        <v>0</v>
      </c>
      <c r="AX696" s="119">
        <v>0</v>
      </c>
      <c r="AY696" s="6">
        <v>64.195183776932822</v>
      </c>
      <c r="AZ696" s="6">
        <v>3</v>
      </c>
      <c r="BA696" s="6">
        <v>0.37359900373599003</v>
      </c>
      <c r="BB696" s="6">
        <v>23</v>
      </c>
      <c r="BC696" s="6">
        <v>26</v>
      </c>
      <c r="BD696" s="6">
        <v>1.5911872705018359</v>
      </c>
      <c r="BE696" s="6">
        <v>0</v>
      </c>
      <c r="BF696" s="6">
        <v>0</v>
      </c>
      <c r="BG696" s="6">
        <v>16</v>
      </c>
      <c r="BH696" s="6">
        <v>1.1502516175413373</v>
      </c>
      <c r="BI696" s="6">
        <v>11</v>
      </c>
      <c r="BJ696" s="6">
        <v>6.8750000000000009</v>
      </c>
      <c r="BK696" s="6">
        <v>1236</v>
      </c>
    </row>
    <row r="697" spans="1:63" x14ac:dyDescent="0.35">
      <c r="A697" s="27">
        <v>691</v>
      </c>
      <c r="C697" s="17" t="s">
        <v>9</v>
      </c>
      <c r="D697" s="15">
        <v>635</v>
      </c>
      <c r="E697" s="18">
        <v>0</v>
      </c>
      <c r="F697" s="18">
        <v>8</v>
      </c>
      <c r="G697" s="18">
        <v>10</v>
      </c>
      <c r="H697" s="18">
        <v>308</v>
      </c>
      <c r="I697" s="18">
        <v>314</v>
      </c>
      <c r="J697" s="19">
        <v>57.165354330708659</v>
      </c>
      <c r="K697" s="19">
        <v>16</v>
      </c>
      <c r="L697" s="19">
        <v>12.903225806451612</v>
      </c>
      <c r="M697" s="18">
        <v>0</v>
      </c>
      <c r="N697" s="19">
        <v>0</v>
      </c>
      <c r="O697" s="19">
        <v>37</v>
      </c>
      <c r="P697" s="19">
        <v>78.378378378378372</v>
      </c>
      <c r="Q697" s="19">
        <v>15.396825396825397</v>
      </c>
      <c r="R697" s="18">
        <v>0</v>
      </c>
      <c r="S697" s="19">
        <v>0</v>
      </c>
      <c r="T697" s="18">
        <v>0</v>
      </c>
      <c r="U697" s="19">
        <v>0</v>
      </c>
      <c r="V697" s="18">
        <v>0</v>
      </c>
      <c r="W697" s="19">
        <v>0</v>
      </c>
      <c r="X697" s="18">
        <v>0</v>
      </c>
      <c r="Y697" s="19">
        <v>0</v>
      </c>
      <c r="Z697" s="19">
        <v>25.233644859813083</v>
      </c>
      <c r="AA697" s="19">
        <v>64.485981308411212</v>
      </c>
      <c r="AB697" s="18">
        <v>14</v>
      </c>
      <c r="AC697" s="19">
        <v>6.0085836909871242</v>
      </c>
      <c r="AD697" s="19">
        <v>72</v>
      </c>
      <c r="AE697" s="19">
        <v>67.597765363128488</v>
      </c>
      <c r="AF697" s="19">
        <v>100</v>
      </c>
      <c r="AG697" s="19">
        <v>69.863013698630141</v>
      </c>
      <c r="AH697" s="19">
        <v>24.074074074074073</v>
      </c>
      <c r="AI697" s="19">
        <v>48.148148148148145</v>
      </c>
      <c r="AJ697" s="3">
        <v>444.64285714285717</v>
      </c>
      <c r="AK697" s="6">
        <v>4</v>
      </c>
      <c r="AL697" s="6">
        <v>494</v>
      </c>
      <c r="AM697" s="6">
        <v>0</v>
      </c>
      <c r="AN697" s="6">
        <v>0</v>
      </c>
      <c r="AO697" s="6">
        <v>9</v>
      </c>
      <c r="AP697" s="6">
        <v>0</v>
      </c>
      <c r="AQ697" s="6">
        <v>118</v>
      </c>
      <c r="AR697" s="6">
        <v>9</v>
      </c>
      <c r="AS697" s="6">
        <v>1.4173228346456692</v>
      </c>
      <c r="AT697" s="119">
        <v>0</v>
      </c>
      <c r="AU697" s="119">
        <v>0</v>
      </c>
      <c r="AV697" s="119">
        <v>0</v>
      </c>
      <c r="AW697" s="119">
        <v>0</v>
      </c>
      <c r="AX697" s="119">
        <v>0</v>
      </c>
      <c r="AY697" s="6">
        <v>23.567921440261866</v>
      </c>
      <c r="AZ697" s="6">
        <v>9</v>
      </c>
      <c r="BA697" s="6">
        <v>7.7586206896551726</v>
      </c>
      <c r="BB697" s="6">
        <v>86</v>
      </c>
      <c r="BC697" s="6">
        <v>59</v>
      </c>
      <c r="BD697" s="6">
        <v>9.2913385826771648</v>
      </c>
      <c r="BE697" s="6">
        <v>0</v>
      </c>
      <c r="BF697" s="6">
        <v>0</v>
      </c>
      <c r="BG697" s="6">
        <v>8</v>
      </c>
      <c r="BH697" s="6">
        <v>2.5157232704402519</v>
      </c>
      <c r="BI697" s="6">
        <v>49</v>
      </c>
      <c r="BJ697" s="6">
        <v>15.605095541401273</v>
      </c>
      <c r="BK697" s="6">
        <v>308</v>
      </c>
    </row>
    <row r="698" spans="1:63" x14ac:dyDescent="0.35">
      <c r="A698" s="27">
        <v>692</v>
      </c>
      <c r="C698" s="17" t="s">
        <v>3</v>
      </c>
      <c r="D698" s="15">
        <v>33</v>
      </c>
      <c r="E698" s="18">
        <v>0</v>
      </c>
      <c r="F698" s="18">
        <v>0</v>
      </c>
      <c r="G698" s="18">
        <v>7</v>
      </c>
      <c r="H698" s="18">
        <v>23</v>
      </c>
      <c r="I698" s="18">
        <v>6</v>
      </c>
      <c r="J698" s="19">
        <v>36.363636363636367</v>
      </c>
      <c r="K698" s="19">
        <v>3</v>
      </c>
      <c r="L698" s="19">
        <v>42.857142857142854</v>
      </c>
      <c r="M698" s="18">
        <v>0</v>
      </c>
      <c r="N698" s="19">
        <v>0</v>
      </c>
      <c r="O698" s="19">
        <v>0</v>
      </c>
      <c r="P698" s="19">
        <v>0</v>
      </c>
      <c r="Q698" s="19">
        <v>22.831050228310502</v>
      </c>
      <c r="R698" s="18">
        <v>0</v>
      </c>
      <c r="S698" s="19">
        <v>0</v>
      </c>
      <c r="T698" s="18">
        <v>0</v>
      </c>
      <c r="U698" s="19">
        <v>0</v>
      </c>
      <c r="V698" s="18">
        <v>0</v>
      </c>
      <c r="W698" s="19">
        <v>0</v>
      </c>
      <c r="X698" s="18">
        <v>0</v>
      </c>
      <c r="Y698" s="19">
        <v>0</v>
      </c>
      <c r="Z698" s="19">
        <v>0</v>
      </c>
      <c r="AA698" s="19">
        <v>0</v>
      </c>
      <c r="AB698" s="18">
        <v>0</v>
      </c>
      <c r="AC698" s="19">
        <v>0</v>
      </c>
      <c r="AD698" s="19">
        <v>100</v>
      </c>
      <c r="AE698" s="19">
        <v>58.333333333333336</v>
      </c>
      <c r="AF698" s="19">
        <v>0</v>
      </c>
      <c r="AG698" s="19">
        <v>47.826086956521742</v>
      </c>
      <c r="AH698" s="19">
        <v>50</v>
      </c>
      <c r="AI698" s="19">
        <v>25</v>
      </c>
      <c r="AJ698" s="3">
        <v>400</v>
      </c>
      <c r="AK698" s="6">
        <v>0</v>
      </c>
      <c r="AL698" s="6">
        <v>30</v>
      </c>
      <c r="AM698" s="6">
        <v>0</v>
      </c>
      <c r="AN698" s="6">
        <v>0</v>
      </c>
      <c r="AO698" s="6">
        <v>0</v>
      </c>
      <c r="AP698" s="6">
        <v>0</v>
      </c>
      <c r="AQ698" s="6">
        <v>4</v>
      </c>
      <c r="AR698" s="6">
        <v>7</v>
      </c>
      <c r="AS698" s="6">
        <v>21.212121212121211</v>
      </c>
      <c r="AT698" s="119">
        <v>0</v>
      </c>
      <c r="AU698" s="119">
        <v>0</v>
      </c>
      <c r="AV698" s="119">
        <v>0</v>
      </c>
      <c r="AW698" s="119">
        <v>0</v>
      </c>
      <c r="AX698" s="119">
        <v>0</v>
      </c>
      <c r="AY698" s="6">
        <v>74.285714285714292</v>
      </c>
      <c r="AZ698" s="6">
        <v>0</v>
      </c>
      <c r="BA698" s="6">
        <v>0</v>
      </c>
      <c r="BB698" s="6">
        <v>0</v>
      </c>
      <c r="BC698" s="6">
        <v>4</v>
      </c>
      <c r="BD698" s="6">
        <v>11.428571428571429</v>
      </c>
      <c r="BE698" s="6">
        <v>0</v>
      </c>
      <c r="BF698" s="6">
        <v>0</v>
      </c>
      <c r="BG698" s="6">
        <v>4</v>
      </c>
      <c r="BH698" s="6">
        <v>13.333333333333334</v>
      </c>
      <c r="BI698" s="6">
        <v>0</v>
      </c>
      <c r="BJ698" s="6">
        <v>0</v>
      </c>
      <c r="BK698" s="6">
        <v>23</v>
      </c>
    </row>
    <row r="699" spans="1:63" x14ac:dyDescent="0.35">
      <c r="A699" s="27">
        <v>693</v>
      </c>
      <c r="C699" s="17" t="s">
        <v>275</v>
      </c>
      <c r="D699" s="15">
        <v>1675</v>
      </c>
      <c r="E699" s="18">
        <v>36</v>
      </c>
      <c r="F699" s="18">
        <v>203</v>
      </c>
      <c r="G699" s="18">
        <v>388</v>
      </c>
      <c r="H699" s="18">
        <v>890</v>
      </c>
      <c r="I699" s="18">
        <v>194</v>
      </c>
      <c r="J699" s="19">
        <v>53.373134328358205</v>
      </c>
      <c r="K699" s="19">
        <v>6</v>
      </c>
      <c r="L699" s="19">
        <v>0.949367088607595</v>
      </c>
      <c r="M699" s="18">
        <v>0</v>
      </c>
      <c r="N699" s="19">
        <v>0</v>
      </c>
      <c r="O699" s="19">
        <v>47</v>
      </c>
      <c r="P699" s="19">
        <v>85.106382978723403</v>
      </c>
      <c r="Q699" s="19">
        <v>6.557377049180328</v>
      </c>
      <c r="R699" s="18">
        <v>5</v>
      </c>
      <c r="S699" s="19">
        <v>2.0242914979757085</v>
      </c>
      <c r="T699" s="18">
        <v>8</v>
      </c>
      <c r="U699" s="19">
        <v>7.4074074074074066</v>
      </c>
      <c r="V699" s="18">
        <v>3</v>
      </c>
      <c r="W699" s="19">
        <v>2.1897810218978102</v>
      </c>
      <c r="X699" s="18">
        <v>11</v>
      </c>
      <c r="Y699" s="19">
        <v>4.3999999999999995</v>
      </c>
      <c r="Z699" s="19">
        <v>11.648351648351648</v>
      </c>
      <c r="AA699" s="19">
        <v>80.879120879120876</v>
      </c>
      <c r="AB699" s="18">
        <v>84</v>
      </c>
      <c r="AC699" s="19">
        <v>9.2613009922822496</v>
      </c>
      <c r="AD699" s="19">
        <v>78.997613365155132</v>
      </c>
      <c r="AE699" s="19">
        <v>75.541125541125538</v>
      </c>
      <c r="AF699" s="19">
        <v>59.523809523809526</v>
      </c>
      <c r="AG699" s="19">
        <v>79.034307496823374</v>
      </c>
      <c r="AH699" s="19">
        <v>9.3251533742331283</v>
      </c>
      <c r="AI699" s="19">
        <v>61.349693251533743</v>
      </c>
      <c r="AJ699" s="3">
        <v>866.66666666666663</v>
      </c>
      <c r="AK699" s="6">
        <v>168</v>
      </c>
      <c r="AL699" s="6">
        <v>781</v>
      </c>
      <c r="AM699" s="6">
        <v>118</v>
      </c>
      <c r="AN699" s="6">
        <v>71</v>
      </c>
      <c r="AO699" s="6">
        <v>0</v>
      </c>
      <c r="AP699" s="6">
        <v>21</v>
      </c>
      <c r="AQ699" s="6">
        <v>469</v>
      </c>
      <c r="AR699" s="6">
        <v>309</v>
      </c>
      <c r="AS699" s="6">
        <v>18.447761194029852</v>
      </c>
      <c r="AT699" s="119">
        <v>0</v>
      </c>
      <c r="AU699" s="119">
        <v>0</v>
      </c>
      <c r="AV699" s="119">
        <v>0</v>
      </c>
      <c r="AW699" s="119">
        <v>0</v>
      </c>
      <c r="AX699" s="119">
        <v>0</v>
      </c>
      <c r="AY699" s="6">
        <v>31.722428748451055</v>
      </c>
      <c r="AZ699" s="6">
        <v>8</v>
      </c>
      <c r="BA699" s="6">
        <v>1.7738359201773837</v>
      </c>
      <c r="BB699" s="6">
        <v>26</v>
      </c>
      <c r="BC699" s="6">
        <v>11</v>
      </c>
      <c r="BD699" s="6">
        <v>0.6582884500299222</v>
      </c>
      <c r="BE699" s="6">
        <v>0</v>
      </c>
      <c r="BF699" s="6">
        <v>0</v>
      </c>
      <c r="BG699" s="6">
        <v>4</v>
      </c>
      <c r="BH699" s="6">
        <v>0.31225604996096801</v>
      </c>
      <c r="BI699" s="6">
        <v>4</v>
      </c>
      <c r="BJ699" s="6">
        <v>2.0202020202020203</v>
      </c>
      <c r="BK699" s="6">
        <v>890</v>
      </c>
    </row>
    <row r="700" spans="1:63" x14ac:dyDescent="0.35">
      <c r="A700" s="27">
        <v>694</v>
      </c>
      <c r="C700" s="17" t="s">
        <v>28</v>
      </c>
      <c r="D700" s="15">
        <v>36</v>
      </c>
      <c r="E700" s="18">
        <v>0</v>
      </c>
      <c r="F700" s="18">
        <v>0</v>
      </c>
      <c r="G700" s="18">
        <v>4</v>
      </c>
      <c r="H700" s="18">
        <v>30</v>
      </c>
      <c r="I700" s="18">
        <v>4</v>
      </c>
      <c r="J700" s="19">
        <v>77.777777777777786</v>
      </c>
      <c r="K700" s="19">
        <v>3</v>
      </c>
      <c r="L700" s="19">
        <v>20</v>
      </c>
      <c r="M700" s="18">
        <v>0</v>
      </c>
      <c r="N700" s="19">
        <v>0</v>
      </c>
      <c r="O700" s="19">
        <v>8</v>
      </c>
      <c r="P700" s="19">
        <v>100</v>
      </c>
      <c r="Q700" s="19">
        <v>1.8867924528301887</v>
      </c>
      <c r="R700" s="18">
        <v>0</v>
      </c>
      <c r="S700" s="19">
        <v>0</v>
      </c>
      <c r="T700" s="18">
        <v>0</v>
      </c>
      <c r="U700" s="19">
        <v>0</v>
      </c>
      <c r="V700" s="18">
        <v>0</v>
      </c>
      <c r="W700" s="19">
        <v>0</v>
      </c>
      <c r="X700" s="18">
        <v>0</v>
      </c>
      <c r="Y700" s="19">
        <v>0</v>
      </c>
      <c r="Z700" s="19">
        <v>50</v>
      </c>
      <c r="AA700" s="19">
        <v>50</v>
      </c>
      <c r="AB700" s="18">
        <v>0</v>
      </c>
      <c r="AC700" s="19">
        <v>0</v>
      </c>
      <c r="AD700" s="19">
        <v>68.75</v>
      </c>
      <c r="AE700" s="19">
        <v>83.333333333333343</v>
      </c>
      <c r="AF700" s="19">
        <v>0</v>
      </c>
      <c r="AG700" s="19">
        <v>80</v>
      </c>
      <c r="AH700" s="19">
        <v>18.75</v>
      </c>
      <c r="AI700" s="19">
        <v>25</v>
      </c>
      <c r="AJ700" s="3">
        <v>412.5</v>
      </c>
      <c r="AK700" s="6">
        <v>0</v>
      </c>
      <c r="AL700" s="6">
        <v>0</v>
      </c>
      <c r="AM700" s="6">
        <v>0</v>
      </c>
      <c r="AN700" s="6">
        <v>36</v>
      </c>
      <c r="AO700" s="6">
        <v>0</v>
      </c>
      <c r="AP700" s="6">
        <v>0</v>
      </c>
      <c r="AQ700" s="6">
        <v>0</v>
      </c>
      <c r="AR700" s="6">
        <v>0</v>
      </c>
      <c r="AS700" s="6">
        <v>0</v>
      </c>
      <c r="AT700" s="119">
        <v>0</v>
      </c>
      <c r="AU700" s="119">
        <v>0</v>
      </c>
      <c r="AV700" s="119">
        <v>0</v>
      </c>
      <c r="AW700" s="119">
        <v>0</v>
      </c>
      <c r="AX700" s="119">
        <v>0</v>
      </c>
      <c r="AY700" s="6">
        <v>100</v>
      </c>
      <c r="AZ700" s="6">
        <v>0</v>
      </c>
      <c r="BA700" s="6">
        <v>0</v>
      </c>
      <c r="BB700" s="6">
        <v>0</v>
      </c>
      <c r="BC700" s="6">
        <v>3</v>
      </c>
      <c r="BD700" s="6">
        <v>7.3170731707317067</v>
      </c>
      <c r="BE700" s="6">
        <v>0</v>
      </c>
      <c r="BF700" s="6">
        <v>0</v>
      </c>
      <c r="BG700" s="6">
        <v>0</v>
      </c>
      <c r="BH700" s="6">
        <v>0</v>
      </c>
      <c r="BI700" s="6">
        <v>0</v>
      </c>
      <c r="BJ700" s="6">
        <v>0</v>
      </c>
      <c r="BK700" s="6">
        <v>30</v>
      </c>
    </row>
    <row r="701" spans="1:63" x14ac:dyDescent="0.35">
      <c r="A701" s="27">
        <v>695</v>
      </c>
      <c r="C701" s="17" t="s">
        <v>25</v>
      </c>
      <c r="D701" s="15">
        <v>38</v>
      </c>
      <c r="E701" s="18">
        <v>4</v>
      </c>
      <c r="F701" s="18">
        <v>5</v>
      </c>
      <c r="G701" s="18">
        <v>7</v>
      </c>
      <c r="H701" s="18">
        <v>30</v>
      </c>
      <c r="I701" s="18">
        <v>0</v>
      </c>
      <c r="J701" s="19">
        <v>31.578947368421051</v>
      </c>
      <c r="K701" s="19">
        <v>0</v>
      </c>
      <c r="L701" s="19">
        <v>0</v>
      </c>
      <c r="M701" s="18">
        <v>0</v>
      </c>
      <c r="N701" s="19">
        <v>0</v>
      </c>
      <c r="O701" s="19">
        <v>4</v>
      </c>
      <c r="P701" s="19">
        <v>100</v>
      </c>
      <c r="Q701" s="19">
        <v>0</v>
      </c>
      <c r="R701" s="18">
        <v>0</v>
      </c>
      <c r="S701" s="19">
        <v>0</v>
      </c>
      <c r="T701" s="18">
        <v>3</v>
      </c>
      <c r="U701" s="19">
        <v>100</v>
      </c>
      <c r="V701" s="18">
        <v>0</v>
      </c>
      <c r="W701" s="19">
        <v>0</v>
      </c>
      <c r="X701" s="18">
        <v>3</v>
      </c>
      <c r="Y701" s="19">
        <v>100</v>
      </c>
      <c r="Z701" s="19">
        <v>56.521739130434781</v>
      </c>
      <c r="AA701" s="19">
        <v>13.043478260869565</v>
      </c>
      <c r="AB701" s="18">
        <v>5</v>
      </c>
      <c r="AC701" s="19">
        <v>14.705882352941178</v>
      </c>
      <c r="AD701" s="19">
        <v>78.94736842105263</v>
      </c>
      <c r="AE701" s="19">
        <v>100</v>
      </c>
      <c r="AF701" s="19">
        <v>100</v>
      </c>
      <c r="AG701" s="19">
        <v>65.217391304347828</v>
      </c>
      <c r="AH701" s="19">
        <v>78.94736842105263</v>
      </c>
      <c r="AI701" s="19">
        <v>0</v>
      </c>
      <c r="AJ701" s="3">
        <v>537.5</v>
      </c>
      <c r="AK701" s="6">
        <v>0</v>
      </c>
      <c r="AL701" s="6">
        <v>36</v>
      </c>
      <c r="AM701" s="6">
        <v>0</v>
      </c>
      <c r="AN701" s="6">
        <v>0</v>
      </c>
      <c r="AO701" s="6">
        <v>0</v>
      </c>
      <c r="AP701" s="6">
        <v>0</v>
      </c>
      <c r="AQ701" s="6">
        <v>5</v>
      </c>
      <c r="AR701" s="6">
        <v>3</v>
      </c>
      <c r="AS701" s="6">
        <v>7.8947368421052628</v>
      </c>
      <c r="AT701" s="119">
        <v>0</v>
      </c>
      <c r="AU701" s="119">
        <v>0</v>
      </c>
      <c r="AV701" s="119">
        <v>0</v>
      </c>
      <c r="AW701" s="119">
        <v>0</v>
      </c>
      <c r="AX701" s="119">
        <v>0</v>
      </c>
      <c r="AY701" s="6">
        <v>47.112291987134668</v>
      </c>
      <c r="AZ701" s="6">
        <v>0</v>
      </c>
      <c r="BA701" s="6">
        <v>0</v>
      </c>
      <c r="BB701" s="6">
        <v>0</v>
      </c>
      <c r="BC701" s="6">
        <v>4</v>
      </c>
      <c r="BD701" s="6">
        <v>10</v>
      </c>
      <c r="BE701" s="6">
        <v>0</v>
      </c>
      <c r="BF701" s="6">
        <v>0</v>
      </c>
      <c r="BG701" s="6">
        <v>4</v>
      </c>
      <c r="BH701" s="6">
        <v>10.256410256410255</v>
      </c>
      <c r="BI701" s="6">
        <v>0</v>
      </c>
      <c r="BJ701" s="6">
        <v>0</v>
      </c>
      <c r="BK701" s="6">
        <v>30</v>
      </c>
    </row>
    <row r="702" spans="1:63" x14ac:dyDescent="0.35">
      <c r="A702" s="27">
        <v>696</v>
      </c>
      <c r="C702" s="17" t="s">
        <v>11</v>
      </c>
      <c r="D702" s="15">
        <v>7515</v>
      </c>
      <c r="E702" s="18">
        <v>56</v>
      </c>
      <c r="F702" s="18">
        <v>354</v>
      </c>
      <c r="G702" s="18">
        <v>975</v>
      </c>
      <c r="H702" s="18">
        <v>4926</v>
      </c>
      <c r="I702" s="18">
        <v>1259</v>
      </c>
      <c r="J702" s="19">
        <v>46.786427145708579</v>
      </c>
      <c r="K702" s="19">
        <v>104</v>
      </c>
      <c r="L702" s="19">
        <v>3.109118086696562</v>
      </c>
      <c r="M702" s="18">
        <v>0</v>
      </c>
      <c r="N702" s="19">
        <v>0</v>
      </c>
      <c r="O702" s="19">
        <v>206</v>
      </c>
      <c r="P702" s="19">
        <v>84.466019417475721</v>
      </c>
      <c r="Q702" s="19">
        <v>21.686746987951807</v>
      </c>
      <c r="R702" s="18">
        <v>3</v>
      </c>
      <c r="S702" s="19">
        <v>0.4329004329004329</v>
      </c>
      <c r="T702" s="18">
        <v>14</v>
      </c>
      <c r="U702" s="19">
        <v>3.2558139534883721</v>
      </c>
      <c r="V702" s="18">
        <v>7</v>
      </c>
      <c r="W702" s="19">
        <v>2.6515151515151514</v>
      </c>
      <c r="X702" s="18">
        <v>21</v>
      </c>
      <c r="Y702" s="19">
        <v>3.0390738060781479</v>
      </c>
      <c r="Z702" s="19">
        <v>22.711015736766811</v>
      </c>
      <c r="AA702" s="19">
        <v>68.562231759656655</v>
      </c>
      <c r="AB702" s="18">
        <v>256</v>
      </c>
      <c r="AC702" s="19">
        <v>5.1540165089591303</v>
      </c>
      <c r="AD702" s="19">
        <v>90.802805923616532</v>
      </c>
      <c r="AE702" s="19">
        <v>78.051948051948045</v>
      </c>
      <c r="AF702" s="19">
        <v>78.400000000000006</v>
      </c>
      <c r="AG702" s="19">
        <v>86.423927178153448</v>
      </c>
      <c r="AH702" s="19">
        <v>26.94300518134715</v>
      </c>
      <c r="AI702" s="19">
        <v>46.1139896373057</v>
      </c>
      <c r="AJ702" s="3">
        <v>736.79890560875515</v>
      </c>
      <c r="AK702" s="6">
        <v>4154</v>
      </c>
      <c r="AL702" s="6">
        <v>1875</v>
      </c>
      <c r="AM702" s="6">
        <v>973</v>
      </c>
      <c r="AN702" s="6">
        <v>178</v>
      </c>
      <c r="AO702" s="6">
        <v>0</v>
      </c>
      <c r="AP702" s="6">
        <v>0</v>
      </c>
      <c r="AQ702" s="6">
        <v>249</v>
      </c>
      <c r="AR702" s="6">
        <v>1662</v>
      </c>
      <c r="AS702" s="6">
        <v>22.115768463073852</v>
      </c>
      <c r="AT702" s="119">
        <v>0</v>
      </c>
      <c r="AU702" s="119">
        <v>0</v>
      </c>
      <c r="AV702" s="119">
        <v>0</v>
      </c>
      <c r="AW702" s="119">
        <v>0</v>
      </c>
      <c r="AX702" s="119">
        <v>0</v>
      </c>
      <c r="AY702" s="6">
        <v>84.210526315789465</v>
      </c>
      <c r="AZ702" s="6">
        <v>11</v>
      </c>
      <c r="BA702" s="6">
        <v>0.38993264799716415</v>
      </c>
      <c r="BB702" s="6">
        <v>150</v>
      </c>
      <c r="BC702" s="6">
        <v>213</v>
      </c>
      <c r="BD702" s="6">
        <v>2.8445512820512819</v>
      </c>
      <c r="BE702" s="6">
        <v>5</v>
      </c>
      <c r="BF702" s="6">
        <v>0.51334702258726894</v>
      </c>
      <c r="BG702" s="6">
        <v>117</v>
      </c>
      <c r="BH702" s="6">
        <v>1.9840596913684925</v>
      </c>
      <c r="BI702" s="6">
        <v>90</v>
      </c>
      <c r="BJ702" s="6">
        <v>7.234726688102894</v>
      </c>
      <c r="BK702" s="6">
        <v>4926</v>
      </c>
    </row>
    <row r="703" spans="1:63" x14ac:dyDescent="0.35">
      <c r="A703" s="27">
        <v>697</v>
      </c>
      <c r="C703" s="17" t="s">
        <v>276</v>
      </c>
      <c r="D703" s="15">
        <v>83</v>
      </c>
      <c r="E703" s="18">
        <v>0</v>
      </c>
      <c r="F703" s="18">
        <v>3</v>
      </c>
      <c r="G703" s="18">
        <v>0</v>
      </c>
      <c r="H703" s="18">
        <v>59</v>
      </c>
      <c r="I703" s="18">
        <v>19</v>
      </c>
      <c r="J703" s="19">
        <v>67.46987951807229</v>
      </c>
      <c r="K703" s="19">
        <v>0</v>
      </c>
      <c r="L703" s="19">
        <v>0</v>
      </c>
      <c r="M703" s="18">
        <v>0</v>
      </c>
      <c r="N703" s="19">
        <v>0</v>
      </c>
      <c r="O703" s="19">
        <v>4</v>
      </c>
      <c r="P703" s="19">
        <v>0</v>
      </c>
      <c r="Q703" s="19">
        <v>8.362989323843415</v>
      </c>
      <c r="R703" s="18">
        <v>0</v>
      </c>
      <c r="S703" s="19">
        <v>0</v>
      </c>
      <c r="T703" s="18">
        <v>0</v>
      </c>
      <c r="U703" s="19">
        <v>0</v>
      </c>
      <c r="V703" s="18">
        <v>0</v>
      </c>
      <c r="W703" s="19">
        <v>0</v>
      </c>
      <c r="X703" s="18">
        <v>0</v>
      </c>
      <c r="Y703" s="19">
        <v>0</v>
      </c>
      <c r="Z703" s="19">
        <v>38.095238095238095</v>
      </c>
      <c r="AA703" s="19">
        <v>38.095238095238095</v>
      </c>
      <c r="AB703" s="18">
        <v>3</v>
      </c>
      <c r="AC703" s="19">
        <v>7.6923076923076925</v>
      </c>
      <c r="AD703" s="19">
        <v>86.956521739130437</v>
      </c>
      <c r="AE703" s="19">
        <v>51.282051282051277</v>
      </c>
      <c r="AF703" s="19">
        <v>0</v>
      </c>
      <c r="AG703" s="19">
        <v>68.627450980392155</v>
      </c>
      <c r="AH703" s="19">
        <v>36.170212765957451</v>
      </c>
      <c r="AI703" s="19">
        <v>31.914893617021278</v>
      </c>
      <c r="AJ703" s="3">
        <v>485</v>
      </c>
      <c r="AK703" s="6">
        <v>10</v>
      </c>
      <c r="AL703" s="6">
        <v>33</v>
      </c>
      <c r="AM703" s="6">
        <v>0</v>
      </c>
      <c r="AN703" s="6">
        <v>0</v>
      </c>
      <c r="AO703" s="6">
        <v>0</v>
      </c>
      <c r="AP703" s="6">
        <v>3</v>
      </c>
      <c r="AQ703" s="6">
        <v>34</v>
      </c>
      <c r="AR703" s="6">
        <v>8</v>
      </c>
      <c r="AS703" s="6">
        <v>9.6385542168674707</v>
      </c>
      <c r="AT703" s="119">
        <v>0</v>
      </c>
      <c r="AU703" s="119">
        <v>0</v>
      </c>
      <c r="AV703" s="119">
        <v>0</v>
      </c>
      <c r="AW703" s="119">
        <v>0</v>
      </c>
      <c r="AX703" s="119">
        <v>0</v>
      </c>
      <c r="AY703" s="6">
        <v>20.73170731707317</v>
      </c>
      <c r="AZ703" s="6">
        <v>0</v>
      </c>
      <c r="BA703" s="6">
        <v>0</v>
      </c>
      <c r="BB703" s="6">
        <v>0</v>
      </c>
      <c r="BC703" s="6">
        <v>18</v>
      </c>
      <c r="BD703" s="6">
        <v>22.784810126582279</v>
      </c>
      <c r="BE703" s="6">
        <v>0</v>
      </c>
      <c r="BF703" s="6">
        <v>0</v>
      </c>
      <c r="BG703" s="6">
        <v>6</v>
      </c>
      <c r="BH703" s="6">
        <v>9.8360655737704921</v>
      </c>
      <c r="BI703" s="6">
        <v>17</v>
      </c>
      <c r="BJ703" s="6">
        <v>70.833333333333343</v>
      </c>
      <c r="BK703" s="6">
        <v>59</v>
      </c>
    </row>
    <row r="704" spans="1:63" x14ac:dyDescent="0.35">
      <c r="A704" s="27">
        <v>698</v>
      </c>
      <c r="C704" s="17" t="s">
        <v>14</v>
      </c>
      <c r="D704" s="15">
        <v>368</v>
      </c>
      <c r="E704" s="18">
        <v>0</v>
      </c>
      <c r="F704" s="18">
        <v>5</v>
      </c>
      <c r="G704" s="18">
        <v>11</v>
      </c>
      <c r="H704" s="18">
        <v>210</v>
      </c>
      <c r="I704" s="18">
        <v>153</v>
      </c>
      <c r="J704" s="19">
        <v>48.369565217391305</v>
      </c>
      <c r="K704" s="19">
        <v>4</v>
      </c>
      <c r="L704" s="19">
        <v>6.25</v>
      </c>
      <c r="M704" s="18">
        <v>0</v>
      </c>
      <c r="N704" s="19">
        <v>0</v>
      </c>
      <c r="O704" s="19">
        <v>26</v>
      </c>
      <c r="P704" s="19">
        <v>65.384615384615387</v>
      </c>
      <c r="Q704" s="19">
        <v>3.3962264150943398</v>
      </c>
      <c r="R704" s="18">
        <v>0</v>
      </c>
      <c r="S704" s="19">
        <v>0</v>
      </c>
      <c r="T704" s="18">
        <v>0</v>
      </c>
      <c r="U704" s="19">
        <v>0</v>
      </c>
      <c r="V704" s="18">
        <v>0</v>
      </c>
      <c r="W704" s="19">
        <v>0</v>
      </c>
      <c r="X704" s="19">
        <v>0</v>
      </c>
      <c r="Y704" s="19">
        <v>0</v>
      </c>
      <c r="Z704" s="19">
        <v>8.1632653061224492</v>
      </c>
      <c r="AA704" s="19">
        <v>57.142857142857139</v>
      </c>
      <c r="AB704" s="18">
        <v>10</v>
      </c>
      <c r="AC704" s="19">
        <v>6.2893081761006293</v>
      </c>
      <c r="AD704" s="19">
        <v>79.824561403508781</v>
      </c>
      <c r="AE704" s="19">
        <v>60</v>
      </c>
      <c r="AF704" s="19">
        <v>100</v>
      </c>
      <c r="AG704" s="19">
        <v>68.911917098445599</v>
      </c>
      <c r="AH704" s="19">
        <v>28.571428571428569</v>
      </c>
      <c r="AI704" s="19">
        <v>44.897959183673471</v>
      </c>
      <c r="AJ704" s="3">
        <v>518.10344827586209</v>
      </c>
      <c r="AK704" s="6">
        <v>0</v>
      </c>
      <c r="AL704" s="6">
        <v>235</v>
      </c>
      <c r="AM704" s="6">
        <v>0</v>
      </c>
      <c r="AN704" s="6">
        <v>54</v>
      </c>
      <c r="AO704" s="6">
        <v>0</v>
      </c>
      <c r="AP704" s="6">
        <v>0</v>
      </c>
      <c r="AQ704" s="6">
        <v>68</v>
      </c>
      <c r="AR704" s="6">
        <v>16</v>
      </c>
      <c r="AS704" s="6">
        <v>4.3478260869565215</v>
      </c>
      <c r="AT704" s="119">
        <v>0</v>
      </c>
      <c r="AU704" s="119">
        <v>0</v>
      </c>
      <c r="AV704" s="119">
        <v>0</v>
      </c>
      <c r="AW704" s="119">
        <v>0</v>
      </c>
      <c r="AX704" s="119">
        <v>0</v>
      </c>
      <c r="AY704" s="6">
        <v>22.777777777777779</v>
      </c>
      <c r="AZ704" s="6">
        <v>0</v>
      </c>
      <c r="BA704" s="6">
        <v>0</v>
      </c>
      <c r="BB704" s="6">
        <v>25</v>
      </c>
      <c r="BC704" s="6">
        <v>60</v>
      </c>
      <c r="BD704" s="6">
        <v>16.393442622950818</v>
      </c>
      <c r="BE704" s="6">
        <v>0</v>
      </c>
      <c r="BF704" s="6">
        <v>0</v>
      </c>
      <c r="BG704" s="6">
        <v>15</v>
      </c>
      <c r="BH704" s="6">
        <v>6.756756756756757</v>
      </c>
      <c r="BI704" s="6">
        <v>48</v>
      </c>
      <c r="BJ704" s="6">
        <v>32.87671232876712</v>
      </c>
      <c r="BK704" s="6">
        <v>210</v>
      </c>
    </row>
    <row r="705" spans="1:63" x14ac:dyDescent="0.35">
      <c r="A705" s="27">
        <v>699</v>
      </c>
      <c r="C705" s="17" t="s">
        <v>18</v>
      </c>
      <c r="D705" s="15">
        <v>3248</v>
      </c>
      <c r="E705" s="18">
        <v>14</v>
      </c>
      <c r="F705" s="18">
        <v>81</v>
      </c>
      <c r="G705" s="18">
        <v>300</v>
      </c>
      <c r="H705" s="18">
        <v>2305</v>
      </c>
      <c r="I705" s="18">
        <v>554</v>
      </c>
      <c r="J705" s="19">
        <v>55.726600985221673</v>
      </c>
      <c r="K705" s="19">
        <v>76</v>
      </c>
      <c r="L705" s="19">
        <v>7.747196738022426</v>
      </c>
      <c r="M705" s="18">
        <v>6</v>
      </c>
      <c r="N705" s="19">
        <v>3.6363636363636362</v>
      </c>
      <c r="O705" s="19">
        <v>228</v>
      </c>
      <c r="P705" s="19">
        <v>84.649122807017534</v>
      </c>
      <c r="Q705" s="19">
        <v>23.03921568627451</v>
      </c>
      <c r="R705" s="18">
        <v>0</v>
      </c>
      <c r="S705" s="19">
        <v>0</v>
      </c>
      <c r="T705" s="18">
        <v>6</v>
      </c>
      <c r="U705" s="19">
        <v>7.3170731707317067</v>
      </c>
      <c r="V705" s="18">
        <v>5</v>
      </c>
      <c r="W705" s="19">
        <v>4.1666666666666661</v>
      </c>
      <c r="X705" s="18">
        <v>11</v>
      </c>
      <c r="Y705" s="19">
        <v>5.5555555555555554</v>
      </c>
      <c r="Z705" s="19">
        <v>16.300578034682083</v>
      </c>
      <c r="AA705" s="19">
        <v>64.50867052023122</v>
      </c>
      <c r="AB705" s="18">
        <v>109</v>
      </c>
      <c r="AC705" s="19">
        <v>5.5442522889114958</v>
      </c>
      <c r="AD705" s="19">
        <v>81.008902077151333</v>
      </c>
      <c r="AE705" s="19">
        <v>70.643642072213495</v>
      </c>
      <c r="AF705" s="19">
        <v>60.818713450292393</v>
      </c>
      <c r="AG705" s="19">
        <v>76.629647513278613</v>
      </c>
      <c r="AH705" s="19">
        <v>29.424657534246574</v>
      </c>
      <c r="AI705" s="19">
        <v>41.369863013698634</v>
      </c>
      <c r="AJ705" s="3">
        <v>612.20472440944877</v>
      </c>
      <c r="AK705" s="6">
        <v>1298</v>
      </c>
      <c r="AL705" s="6">
        <v>763</v>
      </c>
      <c r="AM705" s="6">
        <v>6</v>
      </c>
      <c r="AN705" s="6">
        <v>4</v>
      </c>
      <c r="AO705" s="6">
        <v>0</v>
      </c>
      <c r="AP705" s="6">
        <v>12</v>
      </c>
      <c r="AQ705" s="6">
        <v>1093</v>
      </c>
      <c r="AR705" s="6">
        <v>413</v>
      </c>
      <c r="AS705" s="6">
        <v>12.71551724137931</v>
      </c>
      <c r="AT705" s="119">
        <v>0</v>
      </c>
      <c r="AU705" s="119">
        <v>0</v>
      </c>
      <c r="AV705" s="119">
        <v>0</v>
      </c>
      <c r="AW705" s="119">
        <v>0</v>
      </c>
      <c r="AX705" s="119">
        <v>0</v>
      </c>
      <c r="AY705" s="6">
        <v>23.307790549169859</v>
      </c>
      <c r="AZ705" s="6">
        <v>3</v>
      </c>
      <c r="BA705" s="6">
        <v>0.34482758620689657</v>
      </c>
      <c r="BB705" s="6">
        <v>46</v>
      </c>
      <c r="BC705" s="6">
        <v>695</v>
      </c>
      <c r="BD705" s="6">
        <v>21.497061552737396</v>
      </c>
      <c r="BE705" s="6">
        <v>3</v>
      </c>
      <c r="BF705" s="6">
        <v>1.006711409395973</v>
      </c>
      <c r="BG705" s="6">
        <v>386</v>
      </c>
      <c r="BH705" s="6">
        <v>14.857582755966128</v>
      </c>
      <c r="BI705" s="6">
        <v>297</v>
      </c>
      <c r="BJ705" s="6">
        <v>54.098360655737707</v>
      </c>
      <c r="BK705" s="6">
        <v>2305</v>
      </c>
    </row>
    <row r="706" spans="1:63" x14ac:dyDescent="0.35">
      <c r="A706" s="27">
        <v>700</v>
      </c>
      <c r="C706" s="17"/>
      <c r="D706" s="15">
        <v>84918</v>
      </c>
      <c r="E706" s="18">
        <v>1166</v>
      </c>
      <c r="F706" s="18">
        <v>4742</v>
      </c>
      <c r="G706" s="18">
        <v>10075</v>
      </c>
      <c r="H706" s="18">
        <v>53405</v>
      </c>
      <c r="I706" s="18">
        <v>16691</v>
      </c>
      <c r="J706" s="19">
        <v>50.642973221225184</v>
      </c>
      <c r="K706" s="19">
        <v>1617</v>
      </c>
      <c r="L706" s="19">
        <v>4.3695616926984817</v>
      </c>
      <c r="M706" s="18">
        <v>41</v>
      </c>
      <c r="N706" s="19">
        <v>1.0547980447645999</v>
      </c>
      <c r="O706" s="19">
        <v>3496</v>
      </c>
      <c r="P706" s="19">
        <v>83.695652173913047</v>
      </c>
      <c r="Q706" s="19">
        <v>3.6723163841807911</v>
      </c>
      <c r="R706" s="18">
        <v>123</v>
      </c>
      <c r="S706" s="19">
        <v>1.9813144329896906</v>
      </c>
      <c r="T706" s="18">
        <v>173</v>
      </c>
      <c r="U706" s="19">
        <v>4.9641319942611197</v>
      </c>
      <c r="V706" s="18">
        <v>125</v>
      </c>
      <c r="W706" s="19">
        <v>4.5972784111805813</v>
      </c>
      <c r="X706" s="18">
        <v>298</v>
      </c>
      <c r="Y706" s="19">
        <v>4.8056765037897113</v>
      </c>
      <c r="Z706" s="19">
        <v>15.313998163952263</v>
      </c>
      <c r="AA706" s="19">
        <v>72.88429499166979</v>
      </c>
      <c r="AB706" s="18">
        <v>2849</v>
      </c>
      <c r="AC706" s="19">
        <v>6.4324580614571802</v>
      </c>
      <c r="AD706" s="19">
        <v>82.161781751945682</v>
      </c>
      <c r="AE706" s="19">
        <v>69.256823283840731</v>
      </c>
      <c r="AF706" s="19">
        <v>66.284403669724767</v>
      </c>
      <c r="AG706" s="19">
        <v>78.051809794180272</v>
      </c>
      <c r="AH706" s="19">
        <v>22.48707994362157</v>
      </c>
      <c r="AI706" s="19">
        <v>49.311342449494326</v>
      </c>
      <c r="AJ706" s="3">
        <v>652.5664955669622</v>
      </c>
      <c r="AK706" s="6">
        <v>10439</v>
      </c>
      <c r="AL706" s="6">
        <v>24346</v>
      </c>
      <c r="AM706" s="6">
        <v>10749</v>
      </c>
      <c r="AN706" s="6">
        <v>3447</v>
      </c>
      <c r="AO706" s="6">
        <v>19</v>
      </c>
      <c r="AP706" s="6">
        <v>1814</v>
      </c>
      <c r="AQ706" s="6">
        <v>26083</v>
      </c>
      <c r="AR706" s="6">
        <v>16192</v>
      </c>
      <c r="AS706" s="6">
        <v>19.067806589886715</v>
      </c>
      <c r="AT706" s="6">
        <v>0</v>
      </c>
      <c r="AU706" s="6">
        <v>0</v>
      </c>
      <c r="AV706" s="6">
        <v>0</v>
      </c>
      <c r="AW706" s="6">
        <v>0</v>
      </c>
      <c r="AX706" s="6">
        <v>0</v>
      </c>
      <c r="AY706" s="6">
        <v>35.347322720694649</v>
      </c>
      <c r="AZ706" s="6">
        <v>133</v>
      </c>
      <c r="BA706" s="6">
        <v>0.44653349001175086</v>
      </c>
      <c r="BB706" s="6">
        <v>2267</v>
      </c>
      <c r="BC706" s="6">
        <v>12526</v>
      </c>
      <c r="BD706" s="6">
        <v>16.015445200225027</v>
      </c>
      <c r="BE706" s="6">
        <v>371</v>
      </c>
      <c r="BF706" s="6">
        <v>4.1103478838909817</v>
      </c>
      <c r="BG706" s="6">
        <v>6745</v>
      </c>
      <c r="BH706" s="6">
        <v>11.444035358591085</v>
      </c>
      <c r="BI706" s="6">
        <v>5482</v>
      </c>
      <c r="BJ706" s="6">
        <v>35.625162464257862</v>
      </c>
      <c r="BK706" s="6">
        <v>53405</v>
      </c>
    </row>
    <row r="707" spans="1:63" x14ac:dyDescent="0.35">
      <c r="A707" s="27">
        <v>701</v>
      </c>
      <c r="B707" s="20" t="s">
        <v>50</v>
      </c>
      <c r="C707" s="17" t="s">
        <v>26</v>
      </c>
      <c r="D707" s="15">
        <v>28</v>
      </c>
      <c r="E707" s="18">
        <v>0</v>
      </c>
      <c r="F707" s="18">
        <v>0</v>
      </c>
      <c r="G707" s="18">
        <v>4</v>
      </c>
      <c r="H707" s="18">
        <v>22</v>
      </c>
      <c r="I707" s="18">
        <v>9</v>
      </c>
      <c r="J707" s="19">
        <v>53.571428571428569</v>
      </c>
      <c r="K707" s="19">
        <v>0</v>
      </c>
      <c r="L707" s="19">
        <v>0</v>
      </c>
      <c r="M707" s="18">
        <v>0</v>
      </c>
      <c r="N707" s="19">
        <v>0</v>
      </c>
      <c r="O707" s="19">
        <v>5</v>
      </c>
      <c r="P707" s="19">
        <v>100</v>
      </c>
      <c r="Q707" s="19">
        <v>18.293363078639153</v>
      </c>
      <c r="R707" s="18">
        <v>0</v>
      </c>
      <c r="S707" s="19">
        <v>0</v>
      </c>
      <c r="T707" s="18">
        <v>0</v>
      </c>
      <c r="U707" s="19">
        <v>0</v>
      </c>
      <c r="V707" s="18">
        <v>0</v>
      </c>
      <c r="W707" s="19">
        <v>0</v>
      </c>
      <c r="X707" s="19">
        <v>0</v>
      </c>
      <c r="Y707" s="19">
        <v>0</v>
      </c>
      <c r="Z707" s="19">
        <v>21.428571428571427</v>
      </c>
      <c r="AA707" s="19">
        <v>50</v>
      </c>
      <c r="AB707" s="18">
        <v>0</v>
      </c>
      <c r="AC707" s="19">
        <v>0</v>
      </c>
      <c r="AD707" s="19">
        <v>100</v>
      </c>
      <c r="AE707" s="19">
        <v>30.76923076923077</v>
      </c>
      <c r="AF707" s="19">
        <v>0</v>
      </c>
      <c r="AG707" s="19">
        <v>53.846153846153847</v>
      </c>
      <c r="AH707" s="19">
        <v>0</v>
      </c>
      <c r="AI707" s="19">
        <v>100</v>
      </c>
      <c r="AJ707" s="3">
        <v>660.71428571428567</v>
      </c>
      <c r="AK707" s="6">
        <v>0</v>
      </c>
      <c r="AL707" s="6">
        <v>0</v>
      </c>
      <c r="AM707" s="6">
        <v>0</v>
      </c>
      <c r="AN707" s="6">
        <v>25</v>
      </c>
      <c r="AO707" s="6">
        <v>0</v>
      </c>
      <c r="AP707" s="6">
        <v>0</v>
      </c>
      <c r="AQ707" s="6">
        <v>7</v>
      </c>
      <c r="AR707" s="6">
        <v>3</v>
      </c>
      <c r="AS707" s="6">
        <v>10.714285714285714</v>
      </c>
      <c r="AT707" s="119">
        <v>0</v>
      </c>
      <c r="AU707" s="119">
        <v>0</v>
      </c>
      <c r="AV707" s="119">
        <v>0</v>
      </c>
      <c r="AW707" s="119">
        <v>0</v>
      </c>
      <c r="AX707" s="119">
        <v>0</v>
      </c>
      <c r="AY707" s="6">
        <v>56.25</v>
      </c>
      <c r="AZ707" s="6">
        <v>0</v>
      </c>
      <c r="BA707" s="6">
        <v>0</v>
      </c>
      <c r="BB707" s="6">
        <v>6</v>
      </c>
      <c r="BC707" s="6">
        <v>5</v>
      </c>
      <c r="BD707" s="6">
        <v>17.241379310344829</v>
      </c>
      <c r="BE707" s="6">
        <v>0</v>
      </c>
      <c r="BF707" s="6">
        <v>0</v>
      </c>
      <c r="BG707" s="6">
        <v>0</v>
      </c>
      <c r="BH707" s="6">
        <v>0</v>
      </c>
      <c r="BI707" s="6">
        <v>7</v>
      </c>
      <c r="BJ707" s="6">
        <v>58.333333333333336</v>
      </c>
      <c r="BK707" s="6">
        <v>22</v>
      </c>
    </row>
    <row r="708" spans="1:63" x14ac:dyDescent="0.35">
      <c r="A708" s="27">
        <v>702</v>
      </c>
      <c r="C708" s="17" t="s">
        <v>22</v>
      </c>
      <c r="D708" s="15">
        <v>93</v>
      </c>
      <c r="E708" s="18">
        <v>4</v>
      </c>
      <c r="F708" s="18">
        <v>3</v>
      </c>
      <c r="G708" s="18">
        <v>5</v>
      </c>
      <c r="H708" s="18">
        <v>80</v>
      </c>
      <c r="I708" s="18">
        <v>9</v>
      </c>
      <c r="J708" s="19">
        <v>45.161290322580641</v>
      </c>
      <c r="K708" s="19">
        <v>4</v>
      </c>
      <c r="L708" s="19">
        <v>6.1538461538461542</v>
      </c>
      <c r="M708" s="18">
        <v>0</v>
      </c>
      <c r="N708" s="19">
        <v>0</v>
      </c>
      <c r="O708" s="19">
        <v>0</v>
      </c>
      <c r="P708" s="19">
        <v>0</v>
      </c>
      <c r="Q708" s="19">
        <v>0</v>
      </c>
      <c r="R708" s="18">
        <v>0</v>
      </c>
      <c r="S708" s="19">
        <v>0</v>
      </c>
      <c r="T708" s="18">
        <v>0</v>
      </c>
      <c r="U708" s="19">
        <v>0</v>
      </c>
      <c r="V708" s="18">
        <v>0</v>
      </c>
      <c r="W708" s="19">
        <v>0</v>
      </c>
      <c r="X708" s="19">
        <v>0</v>
      </c>
      <c r="Y708" s="19">
        <v>0</v>
      </c>
      <c r="Z708" s="19">
        <v>8.9552238805970141</v>
      </c>
      <c r="AA708" s="19">
        <v>79.104477611940297</v>
      </c>
      <c r="AB708" s="18">
        <v>8</v>
      </c>
      <c r="AC708" s="19">
        <v>11.267605633802818</v>
      </c>
      <c r="AD708" s="19">
        <v>83.78378378378379</v>
      </c>
      <c r="AE708" s="19">
        <v>62.162162162162161</v>
      </c>
      <c r="AF708" s="19">
        <v>41.17647058823529</v>
      </c>
      <c r="AG708" s="19">
        <v>82.258064516129039</v>
      </c>
      <c r="AH708" s="19">
        <v>10.344827586206897</v>
      </c>
      <c r="AI708" s="19">
        <v>48.275862068965516</v>
      </c>
      <c r="AJ708" s="3">
        <v>1392.8571428571429</v>
      </c>
      <c r="AK708" s="6">
        <v>0</v>
      </c>
      <c r="AL708" s="6">
        <v>5</v>
      </c>
      <c r="AM708" s="6">
        <v>10</v>
      </c>
      <c r="AN708" s="6">
        <v>70</v>
      </c>
      <c r="AO708" s="6">
        <v>0</v>
      </c>
      <c r="AP708" s="6">
        <v>0</v>
      </c>
      <c r="AQ708" s="6">
        <v>10</v>
      </c>
      <c r="AR708" s="6">
        <v>23</v>
      </c>
      <c r="AS708" s="6">
        <v>24.731182795698924</v>
      </c>
      <c r="AT708" s="119">
        <v>0</v>
      </c>
      <c r="AU708" s="119">
        <v>0</v>
      </c>
      <c r="AV708" s="119">
        <v>0</v>
      </c>
      <c r="AW708" s="119">
        <v>0</v>
      </c>
      <c r="AX708" s="119">
        <v>0</v>
      </c>
      <c r="AY708" s="6">
        <v>53.333333333333336</v>
      </c>
      <c r="AZ708" s="6">
        <v>0</v>
      </c>
      <c r="BA708" s="6">
        <v>0</v>
      </c>
      <c r="BB708" s="6">
        <v>0</v>
      </c>
      <c r="BC708" s="6">
        <v>10</v>
      </c>
      <c r="BD708" s="6">
        <v>10.638297872340425</v>
      </c>
      <c r="BE708" s="6">
        <v>0</v>
      </c>
      <c r="BF708" s="6">
        <v>0</v>
      </c>
      <c r="BG708" s="6">
        <v>3</v>
      </c>
      <c r="BH708" s="6">
        <v>3.6585365853658534</v>
      </c>
      <c r="BI708" s="6">
        <v>0</v>
      </c>
      <c r="BJ708" s="6">
        <v>0</v>
      </c>
      <c r="BK708" s="6">
        <v>80</v>
      </c>
    </row>
    <row r="709" spans="1:63" x14ac:dyDescent="0.35">
      <c r="A709" s="27">
        <v>703</v>
      </c>
      <c r="C709" s="17" t="s">
        <v>133</v>
      </c>
      <c r="D709" s="15">
        <v>141</v>
      </c>
      <c r="E709" s="18">
        <v>0</v>
      </c>
      <c r="F709" s="18">
        <v>0</v>
      </c>
      <c r="G709" s="18">
        <v>0</v>
      </c>
      <c r="H709" s="18">
        <v>97</v>
      </c>
      <c r="I709" s="18">
        <v>43</v>
      </c>
      <c r="J709" s="19">
        <v>57.446808510638306</v>
      </c>
      <c r="K709" s="19">
        <v>4</v>
      </c>
      <c r="L709" s="19">
        <v>6.25</v>
      </c>
      <c r="M709" s="18">
        <v>0</v>
      </c>
      <c r="N709" s="19">
        <v>0</v>
      </c>
      <c r="O709" s="19">
        <v>11</v>
      </c>
      <c r="P709" s="19">
        <v>100</v>
      </c>
      <c r="Q709" s="19">
        <v>7.608695652173914</v>
      </c>
      <c r="R709" s="18">
        <v>0</v>
      </c>
      <c r="S709" s="19">
        <v>0</v>
      </c>
      <c r="T709" s="18">
        <v>0</v>
      </c>
      <c r="U709" s="19">
        <v>0</v>
      </c>
      <c r="V709" s="18">
        <v>0</v>
      </c>
      <c r="W709" s="19">
        <v>0</v>
      </c>
      <c r="X709" s="19">
        <v>0</v>
      </c>
      <c r="Y709" s="19">
        <v>0</v>
      </c>
      <c r="Z709" s="19">
        <v>27.777777777777779</v>
      </c>
      <c r="AA709" s="19">
        <v>62.962962962962962</v>
      </c>
      <c r="AB709" s="18">
        <v>0</v>
      </c>
      <c r="AC709" s="19">
        <v>0</v>
      </c>
      <c r="AD709" s="19">
        <v>81.818181818181827</v>
      </c>
      <c r="AE709" s="19">
        <v>69.811320754716974</v>
      </c>
      <c r="AF709" s="19">
        <v>100</v>
      </c>
      <c r="AG709" s="19">
        <v>73.86363636363636</v>
      </c>
      <c r="AH709" s="19">
        <v>20.253164556962027</v>
      </c>
      <c r="AI709" s="19">
        <v>58.22784810126582</v>
      </c>
      <c r="AJ709" s="3">
        <v>650</v>
      </c>
      <c r="AK709" s="6">
        <v>0</v>
      </c>
      <c r="AL709" s="6">
        <v>77</v>
      </c>
      <c r="AM709" s="6">
        <v>0</v>
      </c>
      <c r="AN709" s="6">
        <v>38</v>
      </c>
      <c r="AO709" s="6">
        <v>0</v>
      </c>
      <c r="AP709" s="6">
        <v>0</v>
      </c>
      <c r="AQ709" s="6">
        <v>30</v>
      </c>
      <c r="AR709" s="6">
        <v>7</v>
      </c>
      <c r="AS709" s="6">
        <v>4.9645390070921991</v>
      </c>
      <c r="AT709" s="119">
        <v>0</v>
      </c>
      <c r="AU709" s="119">
        <v>0</v>
      </c>
      <c r="AV709" s="119">
        <v>0</v>
      </c>
      <c r="AW709" s="119">
        <v>0</v>
      </c>
      <c r="AX709" s="119">
        <v>0</v>
      </c>
      <c r="AY709" s="6">
        <v>33.093525179856115</v>
      </c>
      <c r="AZ709" s="6">
        <v>0</v>
      </c>
      <c r="BA709" s="6">
        <v>0</v>
      </c>
      <c r="BB709" s="6">
        <v>13</v>
      </c>
      <c r="BC709" s="6">
        <v>22</v>
      </c>
      <c r="BD709" s="6">
        <v>15.492957746478872</v>
      </c>
      <c r="BE709" s="6">
        <v>0</v>
      </c>
      <c r="BF709" s="6">
        <v>0</v>
      </c>
      <c r="BG709" s="6">
        <v>3</v>
      </c>
      <c r="BH709" s="6">
        <v>3.225806451612903</v>
      </c>
      <c r="BI709" s="6">
        <v>19</v>
      </c>
      <c r="BJ709" s="6">
        <v>45.238095238095241</v>
      </c>
      <c r="BK709" s="6">
        <v>97</v>
      </c>
    </row>
    <row r="710" spans="1:63" x14ac:dyDescent="0.35">
      <c r="A710" s="27">
        <v>704</v>
      </c>
      <c r="C710" s="17" t="s">
        <v>136</v>
      </c>
      <c r="D710" s="15">
        <v>44</v>
      </c>
      <c r="E710" s="18">
        <v>0</v>
      </c>
      <c r="F710" s="18">
        <v>0</v>
      </c>
      <c r="G710" s="18">
        <v>0</v>
      </c>
      <c r="H710" s="18">
        <v>29</v>
      </c>
      <c r="I710" s="18">
        <v>11</v>
      </c>
      <c r="J710" s="19">
        <v>54.54545454545454</v>
      </c>
      <c r="K710" s="19">
        <v>0</v>
      </c>
      <c r="L710" s="19">
        <v>0</v>
      </c>
      <c r="M710" s="18">
        <v>0</v>
      </c>
      <c r="N710" s="19">
        <v>0</v>
      </c>
      <c r="O710" s="19">
        <v>0</v>
      </c>
      <c r="P710" s="19">
        <v>0</v>
      </c>
      <c r="Q710" s="19">
        <v>9.0909090909090917</v>
      </c>
      <c r="R710" s="18">
        <v>0</v>
      </c>
      <c r="S710" s="19">
        <v>0</v>
      </c>
      <c r="T710" s="18">
        <v>0</v>
      </c>
      <c r="U710" s="19">
        <v>0</v>
      </c>
      <c r="V710" s="18">
        <v>0</v>
      </c>
      <c r="W710" s="19">
        <v>0</v>
      </c>
      <c r="X710" s="19">
        <v>0</v>
      </c>
      <c r="Y710" s="19">
        <v>0</v>
      </c>
      <c r="Z710" s="19">
        <v>0</v>
      </c>
      <c r="AA710" s="19">
        <v>100</v>
      </c>
      <c r="AB710" s="18">
        <v>0</v>
      </c>
      <c r="AC710" s="19">
        <v>0</v>
      </c>
      <c r="AD710" s="19">
        <v>63.636363636363633</v>
      </c>
      <c r="AE710" s="19">
        <v>68.421052631578945</v>
      </c>
      <c r="AF710" s="19">
        <v>0</v>
      </c>
      <c r="AG710" s="19">
        <v>76</v>
      </c>
      <c r="AH710" s="19">
        <v>32</v>
      </c>
      <c r="AI710" s="19">
        <v>28.000000000000004</v>
      </c>
      <c r="AJ710" s="3">
        <v>665</v>
      </c>
      <c r="AK710" s="6">
        <v>13</v>
      </c>
      <c r="AL710" s="6">
        <v>12</v>
      </c>
      <c r="AM710" s="6">
        <v>0</v>
      </c>
      <c r="AN710" s="6">
        <v>6</v>
      </c>
      <c r="AO710" s="6">
        <v>0</v>
      </c>
      <c r="AP710" s="6">
        <v>0</v>
      </c>
      <c r="AQ710" s="6">
        <v>7</v>
      </c>
      <c r="AR710" s="6">
        <v>4</v>
      </c>
      <c r="AS710" s="6">
        <v>9.0909090909090917</v>
      </c>
      <c r="AT710" s="119">
        <v>0</v>
      </c>
      <c r="AU710" s="119">
        <v>0</v>
      </c>
      <c r="AV710" s="119">
        <v>0</v>
      </c>
      <c r="AW710" s="119">
        <v>0</v>
      </c>
      <c r="AX710" s="119">
        <v>0</v>
      </c>
      <c r="AY710" s="6">
        <v>25</v>
      </c>
      <c r="AZ710" s="6">
        <v>0</v>
      </c>
      <c r="BA710" s="6">
        <v>0</v>
      </c>
      <c r="BB710" s="6">
        <v>4</v>
      </c>
      <c r="BC710" s="6">
        <v>9</v>
      </c>
      <c r="BD710" s="6">
        <v>20</v>
      </c>
      <c r="BE710" s="6">
        <v>0</v>
      </c>
      <c r="BF710" s="6">
        <v>0</v>
      </c>
      <c r="BG710" s="6">
        <v>9</v>
      </c>
      <c r="BH710" s="6">
        <v>25.714285714285712</v>
      </c>
      <c r="BI710" s="6">
        <v>0</v>
      </c>
      <c r="BJ710" s="6">
        <v>0</v>
      </c>
      <c r="BK710" s="6">
        <v>29</v>
      </c>
    </row>
    <row r="711" spans="1:63" x14ac:dyDescent="0.35">
      <c r="A711" s="27">
        <v>705</v>
      </c>
      <c r="C711" s="17" t="s">
        <v>16</v>
      </c>
      <c r="D711" s="15">
        <v>65</v>
      </c>
      <c r="E711" s="18">
        <v>0</v>
      </c>
      <c r="F711" s="18">
        <v>0</v>
      </c>
      <c r="G711" s="18">
        <v>4</v>
      </c>
      <c r="H711" s="18">
        <v>40</v>
      </c>
      <c r="I711" s="18">
        <v>19</v>
      </c>
      <c r="J711" s="19">
        <v>56.92307692307692</v>
      </c>
      <c r="K711" s="19">
        <v>0</v>
      </c>
      <c r="L711" s="19">
        <v>0</v>
      </c>
      <c r="M711" s="18">
        <v>0</v>
      </c>
      <c r="N711" s="19">
        <v>0</v>
      </c>
      <c r="O711" s="19">
        <v>5</v>
      </c>
      <c r="P711" s="19">
        <v>100</v>
      </c>
      <c r="Q711" s="19">
        <v>3.9776258545680543</v>
      </c>
      <c r="R711" s="18">
        <v>0</v>
      </c>
      <c r="S711" s="19">
        <v>0</v>
      </c>
      <c r="T711" s="18">
        <v>0</v>
      </c>
      <c r="U711" s="19">
        <v>0</v>
      </c>
      <c r="V711" s="18">
        <v>0</v>
      </c>
      <c r="W711" s="19">
        <v>0</v>
      </c>
      <c r="X711" s="19">
        <v>0</v>
      </c>
      <c r="Y711" s="19">
        <v>0</v>
      </c>
      <c r="Z711" s="19">
        <v>0</v>
      </c>
      <c r="AA711" s="19">
        <v>37.5</v>
      </c>
      <c r="AB711" s="18">
        <v>3</v>
      </c>
      <c r="AC711" s="19">
        <v>9.67741935483871</v>
      </c>
      <c r="AD711" s="19">
        <v>72.222222222222214</v>
      </c>
      <c r="AE711" s="19">
        <v>59.090909090909093</v>
      </c>
      <c r="AF711" s="19">
        <v>0</v>
      </c>
      <c r="AG711" s="19">
        <v>71.428571428571431</v>
      </c>
      <c r="AH711" s="19">
        <v>21.428571428571427</v>
      </c>
      <c r="AI711" s="19">
        <v>32.142857142857146</v>
      </c>
      <c r="AJ711" s="3">
        <v>470</v>
      </c>
      <c r="AK711" s="6">
        <v>32</v>
      </c>
      <c r="AL711" s="6">
        <v>10</v>
      </c>
      <c r="AM711" s="6">
        <v>0</v>
      </c>
      <c r="AN711" s="6">
        <v>0</v>
      </c>
      <c r="AO711" s="6">
        <v>0</v>
      </c>
      <c r="AP711" s="6">
        <v>0</v>
      </c>
      <c r="AQ711" s="6">
        <v>29</v>
      </c>
      <c r="AR711" s="6">
        <v>6</v>
      </c>
      <c r="AS711" s="6">
        <v>9.2307692307692317</v>
      </c>
      <c r="AT711" s="119">
        <v>0</v>
      </c>
      <c r="AU711" s="119">
        <v>0</v>
      </c>
      <c r="AV711" s="119">
        <v>0</v>
      </c>
      <c r="AW711" s="119">
        <v>0</v>
      </c>
      <c r="AX711" s="119">
        <v>0</v>
      </c>
      <c r="AY711" s="6">
        <v>28.571428571428569</v>
      </c>
      <c r="AZ711" s="6">
        <v>0</v>
      </c>
      <c r="BA711" s="6">
        <v>0</v>
      </c>
      <c r="BB711" s="6">
        <v>3</v>
      </c>
      <c r="BC711" s="6">
        <v>19</v>
      </c>
      <c r="BD711" s="6">
        <v>29.6875</v>
      </c>
      <c r="BE711" s="6">
        <v>0</v>
      </c>
      <c r="BF711" s="6">
        <v>0</v>
      </c>
      <c r="BG711" s="6">
        <v>9</v>
      </c>
      <c r="BH711" s="6">
        <v>20.930232558139537</v>
      </c>
      <c r="BI711" s="6">
        <v>9</v>
      </c>
      <c r="BJ711" s="6">
        <v>56.25</v>
      </c>
      <c r="BK711" s="6">
        <v>40</v>
      </c>
    </row>
    <row r="712" spans="1:63" x14ac:dyDescent="0.35">
      <c r="A712" s="27">
        <v>706</v>
      </c>
      <c r="C712" s="17" t="s">
        <v>137</v>
      </c>
      <c r="D712" s="15">
        <v>1653</v>
      </c>
      <c r="E712" s="18">
        <v>10</v>
      </c>
      <c r="F712" s="18">
        <v>48</v>
      </c>
      <c r="G712" s="18">
        <v>100</v>
      </c>
      <c r="H712" s="18">
        <v>1158</v>
      </c>
      <c r="I712" s="18">
        <v>343</v>
      </c>
      <c r="J712" s="19">
        <v>60.73805202661827</v>
      </c>
      <c r="K712" s="19">
        <v>35</v>
      </c>
      <c r="L712" s="19">
        <v>5.0651230101302458</v>
      </c>
      <c r="M712" s="18">
        <v>0</v>
      </c>
      <c r="N712" s="19">
        <v>0</v>
      </c>
      <c r="O712" s="19">
        <v>95</v>
      </c>
      <c r="P712" s="19">
        <v>82.10526315789474</v>
      </c>
      <c r="Q712" s="19">
        <v>7.3298429319371721</v>
      </c>
      <c r="R712" s="18">
        <v>0</v>
      </c>
      <c r="S712" s="19">
        <v>0</v>
      </c>
      <c r="T712" s="18">
        <v>0</v>
      </c>
      <c r="U712" s="19">
        <v>0</v>
      </c>
      <c r="V712" s="18">
        <v>3</v>
      </c>
      <c r="W712" s="19">
        <v>8.1081081081081088</v>
      </c>
      <c r="X712" s="19">
        <v>3</v>
      </c>
      <c r="Y712" s="19">
        <v>5.3571428571428568</v>
      </c>
      <c r="Z712" s="19">
        <v>13.20754716981132</v>
      </c>
      <c r="AA712" s="19">
        <v>74.371069182389931</v>
      </c>
      <c r="AB712" s="18">
        <v>61</v>
      </c>
      <c r="AC712" s="19">
        <v>6.4143007360672977</v>
      </c>
      <c r="AD712" s="19">
        <v>82.057416267942585</v>
      </c>
      <c r="AE712" s="19">
        <v>68.7757909215956</v>
      </c>
      <c r="AF712" s="19">
        <v>51.764705882352949</v>
      </c>
      <c r="AG712" s="19">
        <v>75.381679389312978</v>
      </c>
      <c r="AH712" s="19">
        <v>18.931475029036005</v>
      </c>
      <c r="AI712" s="19">
        <v>52.380952380952387</v>
      </c>
      <c r="AJ712" s="3">
        <v>635.82677165354335</v>
      </c>
      <c r="AK712" s="6">
        <v>234</v>
      </c>
      <c r="AL712" s="6">
        <v>162</v>
      </c>
      <c r="AM712" s="6">
        <v>0</v>
      </c>
      <c r="AN712" s="6">
        <v>7</v>
      </c>
      <c r="AO712" s="6">
        <v>0</v>
      </c>
      <c r="AP712" s="6">
        <v>6</v>
      </c>
      <c r="AQ712" s="6">
        <v>1216</v>
      </c>
      <c r="AR712" s="6">
        <v>153</v>
      </c>
      <c r="AS712" s="6">
        <v>9.2558983666061696</v>
      </c>
      <c r="AT712" s="119">
        <v>0</v>
      </c>
      <c r="AU712" s="119">
        <v>0</v>
      </c>
      <c r="AV712" s="119">
        <v>0</v>
      </c>
      <c r="AW712" s="119">
        <v>0</v>
      </c>
      <c r="AX712" s="119">
        <v>0</v>
      </c>
      <c r="AY712" s="6">
        <v>22.970421648835746</v>
      </c>
      <c r="AZ712" s="6">
        <v>0</v>
      </c>
      <c r="BA712" s="6">
        <v>0</v>
      </c>
      <c r="BB712" s="6">
        <v>44</v>
      </c>
      <c r="BC712" s="6">
        <v>514</v>
      </c>
      <c r="BD712" s="6">
        <v>31.322364411943937</v>
      </c>
      <c r="BE712" s="6">
        <v>3</v>
      </c>
      <c r="BF712" s="6">
        <v>2.8571428571428572</v>
      </c>
      <c r="BG712" s="6">
        <v>237</v>
      </c>
      <c r="BH712" s="6">
        <v>18.854415274463008</v>
      </c>
      <c r="BI712" s="6">
        <v>275</v>
      </c>
      <c r="BJ712" s="6">
        <v>80.409356725146196</v>
      </c>
      <c r="BK712" s="6">
        <v>1158</v>
      </c>
    </row>
    <row r="713" spans="1:63" x14ac:dyDescent="0.35">
      <c r="A713" s="27">
        <v>707</v>
      </c>
      <c r="C713" s="17" t="s">
        <v>2</v>
      </c>
      <c r="D713" s="15">
        <v>6</v>
      </c>
      <c r="E713" s="18">
        <v>0</v>
      </c>
      <c r="F713" s="18">
        <v>0</v>
      </c>
      <c r="G713" s="18">
        <v>0</v>
      </c>
      <c r="H713" s="18">
        <v>6</v>
      </c>
      <c r="I713" s="18">
        <v>0</v>
      </c>
      <c r="J713" s="19">
        <v>50</v>
      </c>
      <c r="K713" s="19">
        <v>0</v>
      </c>
      <c r="L713" s="19">
        <v>0</v>
      </c>
      <c r="M713" s="18">
        <v>0</v>
      </c>
      <c r="N713" s="19">
        <v>0</v>
      </c>
      <c r="O713" s="19">
        <v>0</v>
      </c>
      <c r="P713" s="19">
        <v>0</v>
      </c>
      <c r="Q713" s="19">
        <v>4.583333333333333</v>
      </c>
      <c r="R713" s="18">
        <v>0</v>
      </c>
      <c r="S713" s="19">
        <v>0</v>
      </c>
      <c r="T713" s="18">
        <v>0</v>
      </c>
      <c r="U713" s="19">
        <v>0</v>
      </c>
      <c r="V713" s="18">
        <v>0</v>
      </c>
      <c r="W713" s="19">
        <v>0</v>
      </c>
      <c r="X713" s="19">
        <v>0</v>
      </c>
      <c r="Y713" s="19">
        <v>0</v>
      </c>
      <c r="Z713" s="19">
        <v>0</v>
      </c>
      <c r="AA713" s="19">
        <v>100</v>
      </c>
      <c r="AB713" s="18">
        <v>0</v>
      </c>
      <c r="AC713" s="19">
        <v>0</v>
      </c>
      <c r="AD713" s="19">
        <v>100</v>
      </c>
      <c r="AE713" s="19">
        <v>0</v>
      </c>
      <c r="AF713" s="19">
        <v>0</v>
      </c>
      <c r="AG713" s="19">
        <v>100</v>
      </c>
      <c r="AH713" s="19">
        <v>100</v>
      </c>
      <c r="AI713" s="19">
        <v>0</v>
      </c>
      <c r="AJ713" s="3">
        <v>740</v>
      </c>
      <c r="AK713" s="6">
        <v>0</v>
      </c>
      <c r="AL713" s="6">
        <v>9</v>
      </c>
      <c r="AM713" s="6">
        <v>0</v>
      </c>
      <c r="AN713" s="6">
        <v>0</v>
      </c>
      <c r="AO713" s="6">
        <v>0</v>
      </c>
      <c r="AP713" s="6">
        <v>0</v>
      </c>
      <c r="AQ713" s="6">
        <v>5</v>
      </c>
      <c r="AR713" s="6">
        <v>0</v>
      </c>
      <c r="AS713" s="6">
        <v>0</v>
      </c>
      <c r="AT713" s="119">
        <v>0</v>
      </c>
      <c r="AU713" s="119">
        <v>0</v>
      </c>
      <c r="AV713" s="119">
        <v>0</v>
      </c>
      <c r="AW713" s="119">
        <v>0</v>
      </c>
      <c r="AX713" s="119">
        <v>0</v>
      </c>
      <c r="AY713" s="6">
        <v>183.33333333333331</v>
      </c>
      <c r="AZ713" s="6">
        <v>0</v>
      </c>
      <c r="BA713" s="6">
        <v>0</v>
      </c>
      <c r="BB713" s="6">
        <v>0</v>
      </c>
      <c r="BC713" s="6">
        <v>0</v>
      </c>
      <c r="BD713" s="6">
        <v>0</v>
      </c>
      <c r="BE713" s="6">
        <v>0</v>
      </c>
      <c r="BF713" s="6">
        <v>0</v>
      </c>
      <c r="BG713" s="6">
        <v>0</v>
      </c>
      <c r="BH713" s="6">
        <v>0</v>
      </c>
      <c r="BI713" s="6">
        <v>0</v>
      </c>
      <c r="BJ713" s="6">
        <v>0</v>
      </c>
      <c r="BK713" s="6">
        <v>6</v>
      </c>
    </row>
    <row r="714" spans="1:63" x14ac:dyDescent="0.35">
      <c r="A714" s="27">
        <v>708</v>
      </c>
      <c r="C714" s="17" t="s">
        <v>6</v>
      </c>
      <c r="D714" s="15">
        <v>552</v>
      </c>
      <c r="E714" s="18">
        <v>0</v>
      </c>
      <c r="F714" s="18">
        <v>3</v>
      </c>
      <c r="G714" s="18">
        <v>0</v>
      </c>
      <c r="H714" s="18">
        <v>174</v>
      </c>
      <c r="I714" s="18">
        <v>375</v>
      </c>
      <c r="J714" s="19">
        <v>54.710144927536234</v>
      </c>
      <c r="K714" s="19">
        <v>0</v>
      </c>
      <c r="L714" s="19">
        <v>0</v>
      </c>
      <c r="M714" s="18">
        <v>0</v>
      </c>
      <c r="N714" s="19">
        <v>0</v>
      </c>
      <c r="O714" s="19">
        <v>25</v>
      </c>
      <c r="P714" s="19">
        <v>100</v>
      </c>
      <c r="Q714" s="19">
        <v>7.4803149606299222</v>
      </c>
      <c r="R714" s="18">
        <v>0</v>
      </c>
      <c r="S714" s="19">
        <v>0</v>
      </c>
      <c r="T714" s="18">
        <v>0</v>
      </c>
      <c r="U714" s="19">
        <v>0</v>
      </c>
      <c r="V714" s="18">
        <v>0</v>
      </c>
      <c r="W714" s="19">
        <v>0</v>
      </c>
      <c r="X714" s="19">
        <v>0</v>
      </c>
      <c r="Y714" s="19">
        <v>0</v>
      </c>
      <c r="Z714" s="19">
        <v>35.135135135135137</v>
      </c>
      <c r="AA714" s="19">
        <v>43.243243243243242</v>
      </c>
      <c r="AB714" s="18">
        <v>4</v>
      </c>
      <c r="AC714" s="19">
        <v>3.0303030303030303</v>
      </c>
      <c r="AD714" s="19">
        <v>83.544303797468359</v>
      </c>
      <c r="AE714" s="19">
        <v>63</v>
      </c>
      <c r="AF714" s="19">
        <v>0</v>
      </c>
      <c r="AG714" s="19">
        <v>74.251497005988014</v>
      </c>
      <c r="AH714" s="19">
        <v>21.487603305785125</v>
      </c>
      <c r="AI714" s="19">
        <v>44.628099173553721</v>
      </c>
      <c r="AJ714" s="3">
        <v>312.85714285714283</v>
      </c>
      <c r="AK714" s="6">
        <v>0</v>
      </c>
      <c r="AL714" s="6">
        <v>507</v>
      </c>
      <c r="AM714" s="6">
        <v>0</v>
      </c>
      <c r="AN714" s="6">
        <v>0</v>
      </c>
      <c r="AO714" s="6">
        <v>0</v>
      </c>
      <c r="AP714" s="6">
        <v>0</v>
      </c>
      <c r="AQ714" s="6">
        <v>34</v>
      </c>
      <c r="AR714" s="6">
        <v>4</v>
      </c>
      <c r="AS714" s="6">
        <v>0.72463768115942029</v>
      </c>
      <c r="AT714" s="119">
        <v>0</v>
      </c>
      <c r="AU714" s="119">
        <v>0</v>
      </c>
      <c r="AV714" s="119">
        <v>0</v>
      </c>
      <c r="AW714" s="119">
        <v>0</v>
      </c>
      <c r="AX714" s="119">
        <v>0</v>
      </c>
      <c r="AY714" s="6">
        <v>8.1081081081081088</v>
      </c>
      <c r="AZ714" s="6">
        <v>0</v>
      </c>
      <c r="BA714" s="6">
        <v>0</v>
      </c>
      <c r="BB714" s="6">
        <v>76</v>
      </c>
      <c r="BC714" s="6">
        <v>84</v>
      </c>
      <c r="BD714" s="6">
        <v>15.384615384615385</v>
      </c>
      <c r="BE714" s="6">
        <v>0</v>
      </c>
      <c r="BF714" s="6">
        <v>0</v>
      </c>
      <c r="BG714" s="6">
        <v>3</v>
      </c>
      <c r="BH714" s="6">
        <v>1.7751479289940828</v>
      </c>
      <c r="BI714" s="6">
        <v>84</v>
      </c>
      <c r="BJ714" s="6">
        <v>22.641509433962266</v>
      </c>
      <c r="BK714" s="6">
        <v>174</v>
      </c>
    </row>
    <row r="715" spans="1:63" x14ac:dyDescent="0.35">
      <c r="A715" s="27">
        <v>709</v>
      </c>
      <c r="C715" s="17" t="s">
        <v>10</v>
      </c>
      <c r="D715" s="15">
        <v>462</v>
      </c>
      <c r="E715" s="18">
        <v>3</v>
      </c>
      <c r="F715" s="18">
        <v>13</v>
      </c>
      <c r="G715" s="18">
        <v>9</v>
      </c>
      <c r="H715" s="18">
        <v>205</v>
      </c>
      <c r="I715" s="18">
        <v>229</v>
      </c>
      <c r="J715" s="19">
        <v>54.54545454545454</v>
      </c>
      <c r="K715" s="19">
        <v>10</v>
      </c>
      <c r="L715" s="19">
        <v>10.1010101010101</v>
      </c>
      <c r="M715" s="18">
        <v>0</v>
      </c>
      <c r="N715" s="19">
        <v>0</v>
      </c>
      <c r="O715" s="19">
        <v>35</v>
      </c>
      <c r="P715" s="19">
        <v>91.428571428571431</v>
      </c>
      <c r="Q715" s="19">
        <v>5.3691275167785237</v>
      </c>
      <c r="R715" s="18">
        <v>0</v>
      </c>
      <c r="S715" s="19">
        <v>0</v>
      </c>
      <c r="T715" s="18">
        <v>0</v>
      </c>
      <c r="U715" s="19">
        <v>0</v>
      </c>
      <c r="V715" s="18">
        <v>0</v>
      </c>
      <c r="W715" s="19">
        <v>0</v>
      </c>
      <c r="X715" s="19">
        <v>0</v>
      </c>
      <c r="Y715" s="19">
        <v>0</v>
      </c>
      <c r="Z715" s="19">
        <v>12.5</v>
      </c>
      <c r="AA715" s="19">
        <v>87.5</v>
      </c>
      <c r="AB715" s="18">
        <v>5</v>
      </c>
      <c r="AC715" s="19">
        <v>2.9940119760479043</v>
      </c>
      <c r="AD715" s="19">
        <v>80.373831775700936</v>
      </c>
      <c r="AE715" s="19">
        <v>66.666666666666657</v>
      </c>
      <c r="AF715" s="19">
        <v>71.428571428571431</v>
      </c>
      <c r="AG715" s="19">
        <v>75</v>
      </c>
      <c r="AH715" s="19">
        <v>10.062893081761008</v>
      </c>
      <c r="AI715" s="19">
        <v>70.440251572327043</v>
      </c>
      <c r="AJ715" s="3">
        <v>586.11111111111109</v>
      </c>
      <c r="AK715" s="6">
        <v>0</v>
      </c>
      <c r="AL715" s="6">
        <v>364</v>
      </c>
      <c r="AM715" s="6">
        <v>0</v>
      </c>
      <c r="AN715" s="6">
        <v>69</v>
      </c>
      <c r="AO715" s="6">
        <v>0</v>
      </c>
      <c r="AP715" s="6">
        <v>0</v>
      </c>
      <c r="AQ715" s="6">
        <v>17</v>
      </c>
      <c r="AR715" s="6">
        <v>22</v>
      </c>
      <c r="AS715" s="6">
        <v>4.7619047619047619</v>
      </c>
      <c r="AT715" s="119">
        <v>0</v>
      </c>
      <c r="AU715" s="119">
        <v>0</v>
      </c>
      <c r="AV715" s="119">
        <v>0</v>
      </c>
      <c r="AW715" s="119">
        <v>0</v>
      </c>
      <c r="AX715" s="119">
        <v>0</v>
      </c>
      <c r="AY715" s="6">
        <v>25.90909090909091</v>
      </c>
      <c r="AZ715" s="6">
        <v>3</v>
      </c>
      <c r="BA715" s="6">
        <v>3</v>
      </c>
      <c r="BB715" s="6">
        <v>51</v>
      </c>
      <c r="BC715" s="6">
        <v>18</v>
      </c>
      <c r="BD715" s="6">
        <v>3.9473684210526314</v>
      </c>
      <c r="BE715" s="6">
        <v>0</v>
      </c>
      <c r="BF715" s="6">
        <v>0</v>
      </c>
      <c r="BG715" s="6">
        <v>8</v>
      </c>
      <c r="BH715" s="6">
        <v>3.669724770642202</v>
      </c>
      <c r="BI715" s="6">
        <v>12</v>
      </c>
      <c r="BJ715" s="6">
        <v>5.3097345132743365</v>
      </c>
      <c r="BK715" s="6">
        <v>205</v>
      </c>
    </row>
    <row r="716" spans="1:63" x14ac:dyDescent="0.35">
      <c r="A716" s="27">
        <v>710</v>
      </c>
      <c r="C716" s="17" t="s">
        <v>272</v>
      </c>
      <c r="D716" s="15">
        <v>508</v>
      </c>
      <c r="E716" s="18">
        <v>4</v>
      </c>
      <c r="F716" s="18">
        <v>16</v>
      </c>
      <c r="G716" s="18">
        <v>60</v>
      </c>
      <c r="H716" s="18">
        <v>413</v>
      </c>
      <c r="I716" s="18">
        <v>18</v>
      </c>
      <c r="J716" s="19">
        <v>60.039370078740163</v>
      </c>
      <c r="K716" s="19">
        <v>82</v>
      </c>
      <c r="L716" s="19">
        <v>26.973684210526315</v>
      </c>
      <c r="M716" s="18">
        <v>9</v>
      </c>
      <c r="N716" s="19">
        <v>20</v>
      </c>
      <c r="O716" s="19">
        <v>100</v>
      </c>
      <c r="P716" s="19">
        <v>96</v>
      </c>
      <c r="Q716" s="19">
        <v>0.78534031413612559</v>
      </c>
      <c r="R716" s="18">
        <v>13</v>
      </c>
      <c r="S716" s="19">
        <v>30.232558139534881</v>
      </c>
      <c r="T716" s="18">
        <v>0</v>
      </c>
      <c r="U716" s="19">
        <v>0</v>
      </c>
      <c r="V716" s="18">
        <v>8</v>
      </c>
      <c r="W716" s="19">
        <v>25.806451612903224</v>
      </c>
      <c r="X716" s="19">
        <v>8</v>
      </c>
      <c r="Y716" s="19">
        <v>19.047619047619047</v>
      </c>
      <c r="Z716" s="19">
        <v>40.551181102362207</v>
      </c>
      <c r="AA716" s="19">
        <v>12.204724409448819</v>
      </c>
      <c r="AB716" s="18">
        <v>52</v>
      </c>
      <c r="AC716" s="19">
        <v>20.233463035019454</v>
      </c>
      <c r="AD716" s="19">
        <v>61.349693251533743</v>
      </c>
      <c r="AE716" s="19">
        <v>34.497816593886469</v>
      </c>
      <c r="AF716" s="19">
        <v>39.726027397260275</v>
      </c>
      <c r="AG716" s="19">
        <v>47.6038338658147</v>
      </c>
      <c r="AH716" s="19">
        <v>51.891891891891895</v>
      </c>
      <c r="AI716" s="19">
        <v>10.810810810810811</v>
      </c>
      <c r="AJ716" s="3">
        <v>305</v>
      </c>
      <c r="AK716" s="6">
        <v>0</v>
      </c>
      <c r="AL716" s="6">
        <v>242</v>
      </c>
      <c r="AM716" s="6">
        <v>0</v>
      </c>
      <c r="AN716" s="6">
        <v>244</v>
      </c>
      <c r="AO716" s="6">
        <v>0</v>
      </c>
      <c r="AP716" s="6">
        <v>0</v>
      </c>
      <c r="AQ716" s="6">
        <v>10</v>
      </c>
      <c r="AR716" s="6">
        <v>90</v>
      </c>
      <c r="AS716" s="6">
        <v>17.716535433070867</v>
      </c>
      <c r="AT716" s="119">
        <v>0</v>
      </c>
      <c r="AU716" s="119">
        <v>0</v>
      </c>
      <c r="AV716" s="119">
        <v>0</v>
      </c>
      <c r="AW716" s="119">
        <v>0</v>
      </c>
      <c r="AX716" s="119">
        <v>0</v>
      </c>
      <c r="AY716" s="6">
        <v>94.105691056910572</v>
      </c>
      <c r="AZ716" s="6">
        <v>9</v>
      </c>
      <c r="BA716" s="6">
        <v>3.3210332103321036</v>
      </c>
      <c r="BB716" s="6">
        <v>3</v>
      </c>
      <c r="BC716" s="6">
        <v>124</v>
      </c>
      <c r="BD716" s="6">
        <v>24.701195219123505</v>
      </c>
      <c r="BE716" s="6">
        <v>6</v>
      </c>
      <c r="BF716" s="6">
        <v>9.375</v>
      </c>
      <c r="BG716" s="6">
        <v>109</v>
      </c>
      <c r="BH716" s="6">
        <v>23.240938166311302</v>
      </c>
      <c r="BI716" s="6">
        <v>11</v>
      </c>
      <c r="BJ716" s="6">
        <v>57.894736842105267</v>
      </c>
      <c r="BK716" s="6">
        <v>413</v>
      </c>
    </row>
    <row r="717" spans="1:63" x14ac:dyDescent="0.35">
      <c r="A717" s="27">
        <v>711</v>
      </c>
      <c r="C717" s="17" t="s">
        <v>1</v>
      </c>
      <c r="D717" s="15">
        <v>114</v>
      </c>
      <c r="E717" s="18">
        <v>0</v>
      </c>
      <c r="F717" s="18">
        <v>0</v>
      </c>
      <c r="G717" s="18">
        <v>4</v>
      </c>
      <c r="H717" s="18">
        <v>86</v>
      </c>
      <c r="I717" s="18">
        <v>26</v>
      </c>
      <c r="J717" s="19">
        <v>57.894736842105267</v>
      </c>
      <c r="K717" s="19">
        <v>4</v>
      </c>
      <c r="L717" s="19">
        <v>9.0909090909090917</v>
      </c>
      <c r="M717" s="18">
        <v>0</v>
      </c>
      <c r="N717" s="19">
        <v>0</v>
      </c>
      <c r="O717" s="19">
        <v>12</v>
      </c>
      <c r="P717" s="19">
        <v>75</v>
      </c>
      <c r="Q717" s="19">
        <v>2.5641025641025639</v>
      </c>
      <c r="R717" s="18">
        <v>0</v>
      </c>
      <c r="S717" s="19">
        <v>0</v>
      </c>
      <c r="T717" s="18">
        <v>0</v>
      </c>
      <c r="U717" s="19">
        <v>0</v>
      </c>
      <c r="V717" s="18">
        <v>0</v>
      </c>
      <c r="W717" s="19">
        <v>0</v>
      </c>
      <c r="X717" s="19">
        <v>0</v>
      </c>
      <c r="Y717" s="19">
        <v>0</v>
      </c>
      <c r="Z717" s="19">
        <v>23.684210526315788</v>
      </c>
      <c r="AA717" s="19">
        <v>60.526315789473685</v>
      </c>
      <c r="AB717" s="18">
        <v>5</v>
      </c>
      <c r="AC717" s="19">
        <v>6.756756756756757</v>
      </c>
      <c r="AD717" s="19">
        <v>75.609756097560975</v>
      </c>
      <c r="AE717" s="19">
        <v>83.720930232558146</v>
      </c>
      <c r="AF717" s="19">
        <v>100</v>
      </c>
      <c r="AG717" s="19">
        <v>82.666666666666671</v>
      </c>
      <c r="AH717" s="19">
        <v>19.047619047619047</v>
      </c>
      <c r="AI717" s="19">
        <v>66.666666666666657</v>
      </c>
      <c r="AJ717" s="3">
        <v>1058.3333333333333</v>
      </c>
      <c r="AK717" s="6">
        <v>0</v>
      </c>
      <c r="AL717" s="6">
        <v>38</v>
      </c>
      <c r="AM717" s="6">
        <v>54</v>
      </c>
      <c r="AN717" s="6">
        <v>0</v>
      </c>
      <c r="AO717" s="6">
        <v>0</v>
      </c>
      <c r="AP717" s="6">
        <v>4</v>
      </c>
      <c r="AQ717" s="6">
        <v>16</v>
      </c>
      <c r="AR717" s="6">
        <v>3</v>
      </c>
      <c r="AS717" s="6">
        <v>2.6315789473684208</v>
      </c>
      <c r="AT717" s="119">
        <v>0</v>
      </c>
      <c r="AU717" s="119">
        <v>0</v>
      </c>
      <c r="AV717" s="119">
        <v>0</v>
      </c>
      <c r="AW717" s="119">
        <v>0</v>
      </c>
      <c r="AX717" s="119">
        <v>0</v>
      </c>
      <c r="AY717" s="6">
        <v>41.964285714285715</v>
      </c>
      <c r="AZ717" s="6">
        <v>0</v>
      </c>
      <c r="BA717" s="6">
        <v>0</v>
      </c>
      <c r="BB717" s="6">
        <v>10</v>
      </c>
      <c r="BC717" s="6">
        <v>4</v>
      </c>
      <c r="BD717" s="6">
        <v>3.3333333333333335</v>
      </c>
      <c r="BE717" s="6">
        <v>0</v>
      </c>
      <c r="BF717" s="6">
        <v>0</v>
      </c>
      <c r="BG717" s="6">
        <v>0</v>
      </c>
      <c r="BH717" s="6">
        <v>0</v>
      </c>
      <c r="BI717" s="6">
        <v>4</v>
      </c>
      <c r="BJ717" s="6">
        <v>11.76470588235294</v>
      </c>
      <c r="BK717" s="6">
        <v>86</v>
      </c>
    </row>
    <row r="718" spans="1:63" x14ac:dyDescent="0.35">
      <c r="A718" s="27">
        <v>712</v>
      </c>
      <c r="C718" s="17" t="s">
        <v>7</v>
      </c>
      <c r="D718" s="15">
        <v>1370</v>
      </c>
      <c r="E718" s="18">
        <v>0</v>
      </c>
      <c r="F718" s="18">
        <v>3</v>
      </c>
      <c r="G718" s="18">
        <v>16</v>
      </c>
      <c r="H718" s="18">
        <v>323</v>
      </c>
      <c r="I718" s="18">
        <v>1025</v>
      </c>
      <c r="J718" s="19">
        <v>52.700729927007295</v>
      </c>
      <c r="K718" s="19">
        <v>11</v>
      </c>
      <c r="L718" s="19">
        <v>14.473684210526317</v>
      </c>
      <c r="M718" s="18">
        <v>0</v>
      </c>
      <c r="N718" s="19">
        <v>0</v>
      </c>
      <c r="O718" s="19">
        <v>101</v>
      </c>
      <c r="P718" s="19">
        <v>84.158415841584159</v>
      </c>
      <c r="Q718" s="19">
        <v>7.6358296622613802</v>
      </c>
      <c r="R718" s="18">
        <v>0</v>
      </c>
      <c r="S718" s="19">
        <v>0</v>
      </c>
      <c r="T718" s="18">
        <v>0</v>
      </c>
      <c r="U718" s="19">
        <v>0</v>
      </c>
      <c r="V718" s="18">
        <v>0</v>
      </c>
      <c r="W718" s="19">
        <v>0</v>
      </c>
      <c r="X718" s="19">
        <v>0</v>
      </c>
      <c r="Y718" s="19">
        <v>0</v>
      </c>
      <c r="Z718" s="19">
        <v>37.878787878787875</v>
      </c>
      <c r="AA718" s="19">
        <v>40.909090909090914</v>
      </c>
      <c r="AB718" s="18">
        <v>12</v>
      </c>
      <c r="AC718" s="19">
        <v>5.02092050209205</v>
      </c>
      <c r="AD718" s="19">
        <v>76.836158192090394</v>
      </c>
      <c r="AE718" s="19">
        <v>58.620689655172406</v>
      </c>
      <c r="AF718" s="19">
        <v>69.230769230769226</v>
      </c>
      <c r="AG718" s="19">
        <v>66.889632107023417</v>
      </c>
      <c r="AH718" s="19">
        <v>29.326923076923077</v>
      </c>
      <c r="AI718" s="19">
        <v>38.942307692307693</v>
      </c>
      <c r="AJ718" s="3">
        <v>243.39622641509433</v>
      </c>
      <c r="AK718" s="6">
        <v>0</v>
      </c>
      <c r="AL718" s="6">
        <v>1300</v>
      </c>
      <c r="AM718" s="6">
        <v>0</v>
      </c>
      <c r="AN718" s="6">
        <v>0</v>
      </c>
      <c r="AO718" s="6">
        <v>0</v>
      </c>
      <c r="AP718" s="6">
        <v>0</v>
      </c>
      <c r="AQ718" s="6">
        <v>55</v>
      </c>
      <c r="AR718" s="6">
        <v>12</v>
      </c>
      <c r="AS718" s="6">
        <v>0.87591240875912413</v>
      </c>
      <c r="AT718" s="119">
        <v>0</v>
      </c>
      <c r="AU718" s="119">
        <v>0</v>
      </c>
      <c r="AV718" s="119">
        <v>0</v>
      </c>
      <c r="AW718" s="119">
        <v>0</v>
      </c>
      <c r="AX718" s="119">
        <v>0</v>
      </c>
      <c r="AY718" s="6">
        <v>9.80243161094225</v>
      </c>
      <c r="AZ718" s="6">
        <v>0</v>
      </c>
      <c r="BA718" s="6">
        <v>0</v>
      </c>
      <c r="BB718" s="6">
        <v>198</v>
      </c>
      <c r="BC718" s="6">
        <v>435</v>
      </c>
      <c r="BD718" s="6">
        <v>31.821506949524508</v>
      </c>
      <c r="BE718" s="6">
        <v>0</v>
      </c>
      <c r="BF718" s="6">
        <v>0</v>
      </c>
      <c r="BG718" s="6">
        <v>13</v>
      </c>
      <c r="BH718" s="6">
        <v>3.8461538461538463</v>
      </c>
      <c r="BI718" s="6">
        <v>420</v>
      </c>
      <c r="BJ718" s="6">
        <v>41.257367387033398</v>
      </c>
      <c r="BK718" s="6">
        <v>323</v>
      </c>
    </row>
    <row r="719" spans="1:63" x14ac:dyDescent="0.35">
      <c r="A719" s="27">
        <v>713</v>
      </c>
      <c r="C719" s="17" t="s">
        <v>273</v>
      </c>
      <c r="D719" s="15">
        <v>409</v>
      </c>
      <c r="E719" s="18">
        <v>0</v>
      </c>
      <c r="F719" s="18">
        <v>11</v>
      </c>
      <c r="G719" s="18">
        <v>26</v>
      </c>
      <c r="H719" s="18">
        <v>312</v>
      </c>
      <c r="I719" s="18">
        <v>62</v>
      </c>
      <c r="J719" s="19">
        <v>54.52322738386308</v>
      </c>
      <c r="K719" s="19">
        <v>6</v>
      </c>
      <c r="L719" s="19">
        <v>3.2608695652173911</v>
      </c>
      <c r="M719" s="18">
        <v>0</v>
      </c>
      <c r="N719" s="19">
        <v>0</v>
      </c>
      <c r="O719" s="19">
        <v>20</v>
      </c>
      <c r="P719" s="19">
        <v>100</v>
      </c>
      <c r="Q719" s="19">
        <v>3.669724770642202</v>
      </c>
      <c r="R719" s="18">
        <v>0</v>
      </c>
      <c r="S719" s="19">
        <v>0</v>
      </c>
      <c r="T719" s="18">
        <v>0</v>
      </c>
      <c r="U719" s="19">
        <v>0</v>
      </c>
      <c r="V719" s="18">
        <v>0</v>
      </c>
      <c r="W719" s="19">
        <v>0</v>
      </c>
      <c r="X719" s="19">
        <v>0</v>
      </c>
      <c r="Y719" s="19">
        <v>0</v>
      </c>
      <c r="Z719" s="19">
        <v>15.384615384615385</v>
      </c>
      <c r="AA719" s="19">
        <v>77.514792899408278</v>
      </c>
      <c r="AB719" s="18">
        <v>16</v>
      </c>
      <c r="AC719" s="19">
        <v>5.755395683453238</v>
      </c>
      <c r="AD719" s="19">
        <v>82.945736434108525</v>
      </c>
      <c r="AE719" s="19">
        <v>80.898876404494374</v>
      </c>
      <c r="AF719" s="19">
        <v>80</v>
      </c>
      <c r="AG719" s="19">
        <v>80.471380471380471</v>
      </c>
      <c r="AH719" s="19">
        <v>12.5</v>
      </c>
      <c r="AI719" s="19">
        <v>54.54545454545454</v>
      </c>
      <c r="AJ719" s="3">
        <v>807.89473684210532</v>
      </c>
      <c r="AK719" s="6">
        <v>43</v>
      </c>
      <c r="AL719" s="6">
        <v>123</v>
      </c>
      <c r="AM719" s="6">
        <v>0</v>
      </c>
      <c r="AN719" s="6">
        <v>0</v>
      </c>
      <c r="AO719" s="6">
        <v>0</v>
      </c>
      <c r="AP719" s="6">
        <v>0</v>
      </c>
      <c r="AQ719" s="6">
        <v>240</v>
      </c>
      <c r="AR719" s="6">
        <v>27</v>
      </c>
      <c r="AS719" s="6">
        <v>6.6014669926650367</v>
      </c>
      <c r="AT719" s="119">
        <v>0</v>
      </c>
      <c r="AU719" s="119">
        <v>0</v>
      </c>
      <c r="AV719" s="119">
        <v>0</v>
      </c>
      <c r="AW719" s="119">
        <v>0</v>
      </c>
      <c r="AX719" s="119">
        <v>0</v>
      </c>
      <c r="AY719" s="6">
        <v>27.160493827160494</v>
      </c>
      <c r="AZ719" s="6">
        <v>0</v>
      </c>
      <c r="BA719" s="6">
        <v>0</v>
      </c>
      <c r="BB719" s="6">
        <v>4</v>
      </c>
      <c r="BC719" s="6">
        <v>42</v>
      </c>
      <c r="BD719" s="6">
        <v>10.344827586206897</v>
      </c>
      <c r="BE719" s="6">
        <v>0</v>
      </c>
      <c r="BF719" s="6">
        <v>0</v>
      </c>
      <c r="BG719" s="6">
        <v>23</v>
      </c>
      <c r="BH719" s="6">
        <v>6.8656716417910451</v>
      </c>
      <c r="BI719" s="6">
        <v>17</v>
      </c>
      <c r="BJ719" s="6">
        <v>29.82456140350877</v>
      </c>
      <c r="BK719" s="6">
        <v>312</v>
      </c>
    </row>
    <row r="720" spans="1:63" x14ac:dyDescent="0.35">
      <c r="A720" s="27">
        <v>714</v>
      </c>
      <c r="C720" s="17" t="s">
        <v>23</v>
      </c>
      <c r="D720" s="15">
        <v>2742</v>
      </c>
      <c r="E720" s="18">
        <v>75</v>
      </c>
      <c r="F720" s="18">
        <v>218</v>
      </c>
      <c r="G720" s="18">
        <v>190</v>
      </c>
      <c r="H720" s="18">
        <v>2050</v>
      </c>
      <c r="I720" s="18">
        <v>282</v>
      </c>
      <c r="J720" s="19">
        <v>45.368344274252372</v>
      </c>
      <c r="K720" s="19">
        <v>71</v>
      </c>
      <c r="L720" s="19">
        <v>4.1303083187899947</v>
      </c>
      <c r="M720" s="18">
        <v>0</v>
      </c>
      <c r="N720" s="19">
        <v>0</v>
      </c>
      <c r="O720" s="19">
        <v>65</v>
      </c>
      <c r="P720" s="19">
        <v>75.384615384615387</v>
      </c>
      <c r="Q720" s="19">
        <v>4.4705882352941178</v>
      </c>
      <c r="R720" s="18">
        <v>0</v>
      </c>
      <c r="S720" s="19">
        <v>0</v>
      </c>
      <c r="T720" s="18">
        <v>4</v>
      </c>
      <c r="U720" s="19">
        <v>4</v>
      </c>
      <c r="V720" s="18">
        <v>3</v>
      </c>
      <c r="W720" s="19">
        <v>5.2631578947368416</v>
      </c>
      <c r="X720" s="18">
        <v>7</v>
      </c>
      <c r="Y720" s="19">
        <v>4.4871794871794872</v>
      </c>
      <c r="Z720" s="19">
        <v>10.620601407549584</v>
      </c>
      <c r="AA720" s="19">
        <v>83.813179782469604</v>
      </c>
      <c r="AB720" s="18">
        <v>108</v>
      </c>
      <c r="AC720" s="19">
        <v>5.5469953775038521</v>
      </c>
      <c r="AD720" s="19">
        <v>91.105121293800536</v>
      </c>
      <c r="AE720" s="19">
        <v>76.206140350877192</v>
      </c>
      <c r="AF720" s="19">
        <v>81.200631911532383</v>
      </c>
      <c r="AG720" s="19">
        <v>86.005830903790098</v>
      </c>
      <c r="AH720" s="19">
        <v>18.085106382978726</v>
      </c>
      <c r="AI720" s="19">
        <v>58.174692049272117</v>
      </c>
      <c r="AJ720" s="3">
        <v>1072.2972972972973</v>
      </c>
      <c r="AK720" s="6">
        <v>12</v>
      </c>
      <c r="AL720" s="6">
        <v>556</v>
      </c>
      <c r="AM720" s="6">
        <v>1579</v>
      </c>
      <c r="AN720" s="6">
        <v>109</v>
      </c>
      <c r="AO720" s="6">
        <v>0</v>
      </c>
      <c r="AP720" s="6">
        <v>214</v>
      </c>
      <c r="AQ720" s="6">
        <v>216</v>
      </c>
      <c r="AR720" s="6">
        <v>907</v>
      </c>
      <c r="AS720" s="6">
        <v>33.078045222465349</v>
      </c>
      <c r="AT720" s="119">
        <v>0</v>
      </c>
      <c r="AU720" s="119">
        <v>0</v>
      </c>
      <c r="AV720" s="119">
        <v>0</v>
      </c>
      <c r="AW720" s="119">
        <v>0</v>
      </c>
      <c r="AX720" s="119">
        <v>0</v>
      </c>
      <c r="AY720" s="6">
        <v>57.647934499441753</v>
      </c>
      <c r="AZ720" s="6">
        <v>7</v>
      </c>
      <c r="BA720" s="6">
        <v>0.4410838059231254</v>
      </c>
      <c r="BB720" s="6">
        <v>58</v>
      </c>
      <c r="BC720" s="6">
        <v>71</v>
      </c>
      <c r="BD720" s="6">
        <v>2.5997803002563167</v>
      </c>
      <c r="BE720" s="6">
        <v>0</v>
      </c>
      <c r="BF720" s="6">
        <v>0</v>
      </c>
      <c r="BG720" s="6">
        <v>32</v>
      </c>
      <c r="BH720" s="6">
        <v>1.4324082363473589</v>
      </c>
      <c r="BI720" s="6">
        <v>26</v>
      </c>
      <c r="BJ720" s="6">
        <v>9.3189964157706093</v>
      </c>
      <c r="BK720" s="6">
        <v>2050</v>
      </c>
    </row>
    <row r="721" spans="1:63" x14ac:dyDescent="0.35">
      <c r="A721" s="27">
        <v>715</v>
      </c>
      <c r="C721" s="17" t="s">
        <v>19</v>
      </c>
      <c r="D721" s="15">
        <v>257</v>
      </c>
      <c r="E721" s="18">
        <v>5</v>
      </c>
      <c r="F721" s="18">
        <v>6</v>
      </c>
      <c r="G721" s="18">
        <v>20</v>
      </c>
      <c r="H721" s="18">
        <v>194</v>
      </c>
      <c r="I721" s="18">
        <v>38</v>
      </c>
      <c r="J721" s="19">
        <v>59.922178988326849</v>
      </c>
      <c r="K721" s="19">
        <v>13</v>
      </c>
      <c r="L721" s="19">
        <v>8.7837837837837842</v>
      </c>
      <c r="M721" s="18">
        <v>0</v>
      </c>
      <c r="N721" s="19">
        <v>0</v>
      </c>
      <c r="O721" s="19">
        <v>7</v>
      </c>
      <c r="P721" s="19">
        <v>57.142857142857139</v>
      </c>
      <c r="Q721" s="19">
        <v>3.1081081081081083</v>
      </c>
      <c r="R721" s="18">
        <v>0</v>
      </c>
      <c r="S721" s="19">
        <v>0</v>
      </c>
      <c r="T721" s="18">
        <v>0</v>
      </c>
      <c r="U721" s="19">
        <v>0</v>
      </c>
      <c r="V721" s="18">
        <v>0</v>
      </c>
      <c r="W721" s="19">
        <v>0</v>
      </c>
      <c r="X721" s="18">
        <v>0</v>
      </c>
      <c r="Y721" s="19">
        <v>0</v>
      </c>
      <c r="Z721" s="19">
        <v>17.557251908396946</v>
      </c>
      <c r="AA721" s="19">
        <v>77.099236641221367</v>
      </c>
      <c r="AB721" s="18">
        <v>4</v>
      </c>
      <c r="AC721" s="19">
        <v>2.3255813953488373</v>
      </c>
      <c r="AD721" s="19">
        <v>80</v>
      </c>
      <c r="AE721" s="19">
        <v>80.672268907563023</v>
      </c>
      <c r="AF721" s="19">
        <v>76</v>
      </c>
      <c r="AG721" s="19">
        <v>82.822085889570545</v>
      </c>
      <c r="AH721" s="19">
        <v>16.25</v>
      </c>
      <c r="AI721" s="19">
        <v>55.000000000000007</v>
      </c>
      <c r="AJ721" s="3">
        <v>783.695652173913</v>
      </c>
      <c r="AK721" s="6">
        <v>11</v>
      </c>
      <c r="AL721" s="6">
        <v>144</v>
      </c>
      <c r="AM721" s="6">
        <v>6</v>
      </c>
      <c r="AN721" s="6">
        <v>28</v>
      </c>
      <c r="AO721" s="6">
        <v>0</v>
      </c>
      <c r="AP721" s="6">
        <v>0</v>
      </c>
      <c r="AQ721" s="6">
        <v>56</v>
      </c>
      <c r="AR721" s="6">
        <v>40</v>
      </c>
      <c r="AS721" s="6">
        <v>15.56420233463035</v>
      </c>
      <c r="AT721" s="119">
        <v>0</v>
      </c>
      <c r="AU721" s="119">
        <v>0</v>
      </c>
      <c r="AV721" s="119">
        <v>0</v>
      </c>
      <c r="AW721" s="119">
        <v>0</v>
      </c>
      <c r="AX721" s="119">
        <v>0</v>
      </c>
      <c r="AY721" s="6">
        <v>31.620553359683797</v>
      </c>
      <c r="AZ721" s="6">
        <v>4</v>
      </c>
      <c r="BA721" s="6">
        <v>2.9850746268656714</v>
      </c>
      <c r="BB721" s="6">
        <v>4</v>
      </c>
      <c r="BC721" s="6">
        <v>12</v>
      </c>
      <c r="BD721" s="6">
        <v>4.5977011494252871</v>
      </c>
      <c r="BE721" s="6">
        <v>0</v>
      </c>
      <c r="BF721" s="6">
        <v>0</v>
      </c>
      <c r="BG721" s="6">
        <v>0</v>
      </c>
      <c r="BH721" s="6">
        <v>0</v>
      </c>
      <c r="BI721" s="6">
        <v>10</v>
      </c>
      <c r="BJ721" s="6">
        <v>27.777777777777779</v>
      </c>
      <c r="BK721" s="6">
        <v>194</v>
      </c>
    </row>
    <row r="722" spans="1:63" x14ac:dyDescent="0.35">
      <c r="A722" s="27">
        <v>716</v>
      </c>
      <c r="C722" s="17" t="s">
        <v>12</v>
      </c>
      <c r="D722" s="15">
        <v>441</v>
      </c>
      <c r="E722" s="18">
        <v>4</v>
      </c>
      <c r="F722" s="18">
        <v>23</v>
      </c>
      <c r="G722" s="18">
        <v>23</v>
      </c>
      <c r="H722" s="18">
        <v>362</v>
      </c>
      <c r="I722" s="18">
        <v>34</v>
      </c>
      <c r="J722" s="19">
        <v>41.950113378684804</v>
      </c>
      <c r="K722" s="19">
        <v>35</v>
      </c>
      <c r="L722" s="19">
        <v>11.55115511551155</v>
      </c>
      <c r="M722" s="18">
        <v>0</v>
      </c>
      <c r="N722" s="19">
        <v>0</v>
      </c>
      <c r="O722" s="19">
        <v>16</v>
      </c>
      <c r="P722" s="19">
        <v>68.75</v>
      </c>
      <c r="Q722" s="19">
        <v>0</v>
      </c>
      <c r="R722" s="18">
        <v>0</v>
      </c>
      <c r="S722" s="19">
        <v>0</v>
      </c>
      <c r="T722" s="18">
        <v>0</v>
      </c>
      <c r="U722" s="19">
        <v>0</v>
      </c>
      <c r="V722" s="18">
        <v>0</v>
      </c>
      <c r="W722" s="19">
        <v>0</v>
      </c>
      <c r="X722" s="18">
        <v>0</v>
      </c>
      <c r="Y722" s="19">
        <v>0</v>
      </c>
      <c r="Z722" s="19">
        <v>18.661971830985916</v>
      </c>
      <c r="AA722" s="19">
        <v>54.577464788732399</v>
      </c>
      <c r="AB722" s="18">
        <v>25</v>
      </c>
      <c r="AC722" s="19">
        <v>9.5419847328244281</v>
      </c>
      <c r="AD722" s="19">
        <v>67.772511848341239</v>
      </c>
      <c r="AE722" s="19">
        <v>64.539007092198588</v>
      </c>
      <c r="AF722" s="19">
        <v>71.212121212121218</v>
      </c>
      <c r="AG722" s="19">
        <v>64.827586206896541</v>
      </c>
      <c r="AH722" s="19">
        <v>26.694915254237291</v>
      </c>
      <c r="AI722" s="19">
        <v>52.96610169491526</v>
      </c>
      <c r="AJ722" s="3">
        <v>664.0625</v>
      </c>
      <c r="AK722" s="6">
        <v>0</v>
      </c>
      <c r="AL722" s="6">
        <v>129</v>
      </c>
      <c r="AM722" s="6">
        <v>0</v>
      </c>
      <c r="AN722" s="6">
        <v>100</v>
      </c>
      <c r="AO722" s="6">
        <v>0</v>
      </c>
      <c r="AP722" s="6">
        <v>4</v>
      </c>
      <c r="AQ722" s="6">
        <v>177</v>
      </c>
      <c r="AR722" s="6">
        <v>83</v>
      </c>
      <c r="AS722" s="6">
        <v>18.820861678004537</v>
      </c>
      <c r="AT722" s="119">
        <v>0</v>
      </c>
      <c r="AU722" s="119">
        <v>0</v>
      </c>
      <c r="AV722" s="119">
        <v>0</v>
      </c>
      <c r="AW722" s="119">
        <v>0</v>
      </c>
      <c r="AX722" s="119">
        <v>0</v>
      </c>
      <c r="AY722" s="6">
        <v>71.990740740740748</v>
      </c>
      <c r="AZ722" s="6">
        <v>10</v>
      </c>
      <c r="BA722" s="6">
        <v>3.5335689045936398</v>
      </c>
      <c r="BB722" s="6">
        <v>9</v>
      </c>
      <c r="BC722" s="6">
        <v>53</v>
      </c>
      <c r="BD722" s="6">
        <v>11.883408071748878</v>
      </c>
      <c r="BE722" s="6">
        <v>0</v>
      </c>
      <c r="BF722" s="6">
        <v>0</v>
      </c>
      <c r="BG722" s="6">
        <v>35</v>
      </c>
      <c r="BH722" s="6">
        <v>9.2838196286472154</v>
      </c>
      <c r="BI722" s="6">
        <v>14</v>
      </c>
      <c r="BJ722" s="6">
        <v>35.897435897435898</v>
      </c>
      <c r="BK722" s="6">
        <v>362</v>
      </c>
    </row>
    <row r="723" spans="1:63" x14ac:dyDescent="0.35">
      <c r="A723" s="27">
        <v>717</v>
      </c>
      <c r="C723" s="17" t="s">
        <v>13</v>
      </c>
      <c r="D723" s="15">
        <v>175</v>
      </c>
      <c r="E723" s="18">
        <v>0</v>
      </c>
      <c r="F723" s="18">
        <v>3</v>
      </c>
      <c r="G723" s="18">
        <v>18</v>
      </c>
      <c r="H723" s="18">
        <v>144</v>
      </c>
      <c r="I723" s="18">
        <v>11</v>
      </c>
      <c r="J723" s="19">
        <v>48.571428571428569</v>
      </c>
      <c r="K723" s="19">
        <v>4</v>
      </c>
      <c r="L723" s="19">
        <v>4.5454545454545459</v>
      </c>
      <c r="M723" s="18">
        <v>0</v>
      </c>
      <c r="N723" s="19">
        <v>0</v>
      </c>
      <c r="O723" s="19">
        <v>7</v>
      </c>
      <c r="P723" s="19">
        <v>100</v>
      </c>
      <c r="Q723" s="19">
        <v>12.5</v>
      </c>
      <c r="R723" s="18">
        <v>0</v>
      </c>
      <c r="S723" s="19">
        <v>0</v>
      </c>
      <c r="T723" s="18">
        <v>0</v>
      </c>
      <c r="U723" s="19">
        <v>0</v>
      </c>
      <c r="V723" s="18">
        <v>0</v>
      </c>
      <c r="W723" s="19">
        <v>0</v>
      </c>
      <c r="X723" s="18">
        <v>0</v>
      </c>
      <c r="Y723" s="19">
        <v>0</v>
      </c>
      <c r="Z723" s="19">
        <v>16.666666666666664</v>
      </c>
      <c r="AA723" s="19">
        <v>48.611111111111107</v>
      </c>
      <c r="AB723" s="18">
        <v>9</v>
      </c>
      <c r="AC723" s="19">
        <v>7.8260869565217401</v>
      </c>
      <c r="AD723" s="19">
        <v>80.26315789473685</v>
      </c>
      <c r="AE723" s="19">
        <v>54.285714285714285</v>
      </c>
      <c r="AF723" s="19">
        <v>44.444444444444443</v>
      </c>
      <c r="AG723" s="19">
        <v>68.992248062015506</v>
      </c>
      <c r="AH723" s="19">
        <v>14.85148514851485</v>
      </c>
      <c r="AI723" s="19">
        <v>63.366336633663366</v>
      </c>
      <c r="AJ723" s="3">
        <v>772.72727272727275</v>
      </c>
      <c r="AK723" s="6">
        <v>0</v>
      </c>
      <c r="AL723" s="6">
        <v>72</v>
      </c>
      <c r="AM723" s="6">
        <v>0</v>
      </c>
      <c r="AN723" s="6">
        <v>92</v>
      </c>
      <c r="AO723" s="6">
        <v>0</v>
      </c>
      <c r="AP723" s="6">
        <v>0</v>
      </c>
      <c r="AQ723" s="6">
        <v>12</v>
      </c>
      <c r="AR723" s="6">
        <v>14</v>
      </c>
      <c r="AS723" s="6">
        <v>8</v>
      </c>
      <c r="AT723" s="119">
        <v>0</v>
      </c>
      <c r="AU723" s="119">
        <v>0</v>
      </c>
      <c r="AV723" s="119">
        <v>0</v>
      </c>
      <c r="AW723" s="119">
        <v>0</v>
      </c>
      <c r="AX723" s="119">
        <v>0</v>
      </c>
      <c r="AY723" s="6">
        <v>46.629213483146067</v>
      </c>
      <c r="AZ723" s="6">
        <v>3</v>
      </c>
      <c r="BA723" s="6">
        <v>3.79746835443038</v>
      </c>
      <c r="BB723" s="6">
        <v>6</v>
      </c>
      <c r="BC723" s="6">
        <v>25</v>
      </c>
      <c r="BD723" s="6">
        <v>13.736263736263737</v>
      </c>
      <c r="BE723" s="6">
        <v>0</v>
      </c>
      <c r="BF723" s="6">
        <v>0</v>
      </c>
      <c r="BG723" s="6">
        <v>15</v>
      </c>
      <c r="BH723" s="6">
        <v>9.316770186335404</v>
      </c>
      <c r="BI723" s="6">
        <v>8</v>
      </c>
      <c r="BJ723" s="6">
        <v>47.058823529411761</v>
      </c>
      <c r="BK723" s="6">
        <v>144</v>
      </c>
    </row>
    <row r="724" spans="1:63" x14ac:dyDescent="0.35">
      <c r="A724" s="27">
        <v>718</v>
      </c>
      <c r="C724" s="17" t="s">
        <v>4</v>
      </c>
      <c r="D724" s="15">
        <v>4453</v>
      </c>
      <c r="E724" s="18">
        <v>0</v>
      </c>
      <c r="F724" s="18">
        <v>19</v>
      </c>
      <c r="G724" s="18">
        <v>25</v>
      </c>
      <c r="H724" s="18">
        <v>868</v>
      </c>
      <c r="I724" s="18">
        <v>3538</v>
      </c>
      <c r="J724" s="19">
        <v>54.120817426454067</v>
      </c>
      <c r="K724" s="19">
        <v>14</v>
      </c>
      <c r="L724" s="19">
        <v>6.3063063063063058</v>
      </c>
      <c r="M724" s="18">
        <v>0</v>
      </c>
      <c r="N724" s="19">
        <v>0</v>
      </c>
      <c r="O724" s="19">
        <v>269</v>
      </c>
      <c r="P724" s="19">
        <v>81.412639405204459</v>
      </c>
      <c r="Q724" s="19">
        <v>0</v>
      </c>
      <c r="R724" s="18">
        <v>0</v>
      </c>
      <c r="S724" s="19">
        <v>0</v>
      </c>
      <c r="T724" s="18">
        <v>0</v>
      </c>
      <c r="U724" s="19">
        <v>0</v>
      </c>
      <c r="V724" s="18">
        <v>0</v>
      </c>
      <c r="W724" s="19">
        <v>0</v>
      </c>
      <c r="X724" s="19">
        <v>0</v>
      </c>
      <c r="Y724" s="19">
        <v>0</v>
      </c>
      <c r="Z724" s="19">
        <v>37.313432835820898</v>
      </c>
      <c r="AA724" s="19">
        <v>41.293532338308459</v>
      </c>
      <c r="AB724" s="18">
        <v>19</v>
      </c>
      <c r="AC724" s="19">
        <v>2.9185867895545314</v>
      </c>
      <c r="AD724" s="19">
        <v>77.22567287784679</v>
      </c>
      <c r="AE724" s="19">
        <v>63.076923076923073</v>
      </c>
      <c r="AF724" s="19">
        <v>78.378378378378372</v>
      </c>
      <c r="AG724" s="19">
        <v>70.573870573870579</v>
      </c>
      <c r="AH724" s="19">
        <v>30.909090909090907</v>
      </c>
      <c r="AI724" s="19">
        <v>37.685950413223139</v>
      </c>
      <c r="AJ724" s="3">
        <v>266.12038140643625</v>
      </c>
      <c r="AK724" s="6">
        <v>4</v>
      </c>
      <c r="AL724" s="6">
        <v>4162</v>
      </c>
      <c r="AM724" s="6">
        <v>0</v>
      </c>
      <c r="AN724" s="6">
        <v>5</v>
      </c>
      <c r="AO724" s="6">
        <v>0</v>
      </c>
      <c r="AP724" s="6">
        <v>0</v>
      </c>
      <c r="AQ724" s="6">
        <v>234</v>
      </c>
      <c r="AR724" s="6">
        <v>49</v>
      </c>
      <c r="AS724" s="6">
        <v>1.1003817651021783</v>
      </c>
      <c r="AT724" s="119">
        <v>0</v>
      </c>
      <c r="AU724" s="119">
        <v>0</v>
      </c>
      <c r="AV724" s="119">
        <v>0</v>
      </c>
      <c r="AW724" s="119">
        <v>0</v>
      </c>
      <c r="AX724" s="119">
        <v>0</v>
      </c>
      <c r="AY724" s="6">
        <v>8.0852093923989337</v>
      </c>
      <c r="AZ724" s="6">
        <v>0</v>
      </c>
      <c r="BA724" s="6">
        <v>0</v>
      </c>
      <c r="BB724" s="6">
        <v>814</v>
      </c>
      <c r="BC724" s="6">
        <v>934</v>
      </c>
      <c r="BD724" s="6">
        <v>21.102575689109806</v>
      </c>
      <c r="BE724" s="6">
        <v>0</v>
      </c>
      <c r="BF724" s="6">
        <v>0</v>
      </c>
      <c r="BG724" s="6">
        <v>23</v>
      </c>
      <c r="BH724" s="6">
        <v>2.5669642857142856</v>
      </c>
      <c r="BI724" s="6">
        <v>914</v>
      </c>
      <c r="BJ724" s="6">
        <v>25.995449374288963</v>
      </c>
      <c r="BK724" s="6">
        <v>868</v>
      </c>
    </row>
    <row r="725" spans="1:63" x14ac:dyDescent="0.35">
      <c r="A725" s="27">
        <v>719</v>
      </c>
      <c r="C725" s="17" t="s">
        <v>274</v>
      </c>
      <c r="D725" s="15">
        <v>242</v>
      </c>
      <c r="E725" s="18">
        <v>4</v>
      </c>
      <c r="F725" s="18">
        <v>11</v>
      </c>
      <c r="G725" s="18">
        <v>21</v>
      </c>
      <c r="H725" s="18">
        <v>187</v>
      </c>
      <c r="I725" s="18">
        <v>18</v>
      </c>
      <c r="J725" s="19">
        <v>56.611570247933884</v>
      </c>
      <c r="K725" s="19">
        <v>12</v>
      </c>
      <c r="L725" s="19">
        <v>7.59493670886076</v>
      </c>
      <c r="M725" s="18">
        <v>0</v>
      </c>
      <c r="N725" s="19">
        <v>0</v>
      </c>
      <c r="O725" s="19">
        <v>9</v>
      </c>
      <c r="P725" s="19">
        <v>100</v>
      </c>
      <c r="Q725" s="19">
        <v>5.6103108415466263</v>
      </c>
      <c r="R725" s="18">
        <v>0</v>
      </c>
      <c r="S725" s="19">
        <v>0</v>
      </c>
      <c r="T725" s="18">
        <v>0</v>
      </c>
      <c r="U725" s="19">
        <v>0</v>
      </c>
      <c r="V725" s="18">
        <v>0</v>
      </c>
      <c r="W725" s="19">
        <v>0</v>
      </c>
      <c r="X725" s="19">
        <v>0</v>
      </c>
      <c r="Y725" s="19">
        <v>0</v>
      </c>
      <c r="Z725" s="19">
        <v>23.188405797101449</v>
      </c>
      <c r="AA725" s="19">
        <v>59.420289855072461</v>
      </c>
      <c r="AB725" s="18">
        <v>4</v>
      </c>
      <c r="AC725" s="19">
        <v>2.4844720496894408</v>
      </c>
      <c r="AD725" s="19">
        <v>86.666666666666671</v>
      </c>
      <c r="AE725" s="19">
        <v>75</v>
      </c>
      <c r="AF725" s="19">
        <v>100</v>
      </c>
      <c r="AG725" s="19">
        <v>77.987421383647799</v>
      </c>
      <c r="AH725" s="19">
        <v>25.157232704402517</v>
      </c>
      <c r="AI725" s="19">
        <v>36.477987421383645</v>
      </c>
      <c r="AJ725" s="3">
        <v>687.5</v>
      </c>
      <c r="AK725" s="6">
        <v>5</v>
      </c>
      <c r="AL725" s="6">
        <v>110</v>
      </c>
      <c r="AM725" s="6">
        <v>0</v>
      </c>
      <c r="AN725" s="6">
        <v>0</v>
      </c>
      <c r="AO725" s="6">
        <v>0</v>
      </c>
      <c r="AP725" s="6">
        <v>0</v>
      </c>
      <c r="AQ725" s="6">
        <v>119</v>
      </c>
      <c r="AR725" s="6">
        <v>33</v>
      </c>
      <c r="AS725" s="6">
        <v>13.636363636363635</v>
      </c>
      <c r="AT725" s="119">
        <v>0</v>
      </c>
      <c r="AU725" s="119">
        <v>0</v>
      </c>
      <c r="AV725" s="119">
        <v>0</v>
      </c>
      <c r="AW725" s="119">
        <v>0</v>
      </c>
      <c r="AX725" s="119">
        <v>0</v>
      </c>
      <c r="AY725" s="6">
        <v>53.448275862068961</v>
      </c>
      <c r="AZ725" s="6">
        <v>0</v>
      </c>
      <c r="BA725" s="6">
        <v>0</v>
      </c>
      <c r="BB725" s="6">
        <v>0</v>
      </c>
      <c r="BC725" s="6">
        <v>42</v>
      </c>
      <c r="BD725" s="6">
        <v>17.283950617283949</v>
      </c>
      <c r="BE725" s="6">
        <v>0</v>
      </c>
      <c r="BF725" s="6">
        <v>0</v>
      </c>
      <c r="BG725" s="6">
        <v>26</v>
      </c>
      <c r="BH725" s="6">
        <v>12.5</v>
      </c>
      <c r="BI725" s="6">
        <v>8</v>
      </c>
      <c r="BJ725" s="6">
        <v>50</v>
      </c>
      <c r="BK725" s="6">
        <v>187</v>
      </c>
    </row>
    <row r="726" spans="1:63" x14ac:dyDescent="0.35">
      <c r="A726" s="27">
        <v>720</v>
      </c>
      <c r="C726" s="17" t="s">
        <v>15</v>
      </c>
      <c r="D726" s="15">
        <v>351</v>
      </c>
      <c r="E726" s="18">
        <v>0</v>
      </c>
      <c r="F726" s="18">
        <v>4</v>
      </c>
      <c r="G726" s="18">
        <v>9</v>
      </c>
      <c r="H726" s="18">
        <v>219</v>
      </c>
      <c r="I726" s="18">
        <v>125</v>
      </c>
      <c r="J726" s="19">
        <v>49.002849002849004</v>
      </c>
      <c r="K726" s="19">
        <v>14</v>
      </c>
      <c r="L726" s="19">
        <v>24.561403508771928</v>
      </c>
      <c r="M726" s="18">
        <v>3</v>
      </c>
      <c r="N726" s="19">
        <v>75</v>
      </c>
      <c r="O726" s="19">
        <v>35</v>
      </c>
      <c r="P726" s="19">
        <v>77.142857142857153</v>
      </c>
      <c r="Q726" s="19">
        <v>0</v>
      </c>
      <c r="R726" s="18">
        <v>5</v>
      </c>
      <c r="S726" s="19">
        <v>62.5</v>
      </c>
      <c r="T726" s="18">
        <v>0</v>
      </c>
      <c r="U726" s="19">
        <v>0</v>
      </c>
      <c r="V726" s="18">
        <v>0</v>
      </c>
      <c r="W726" s="19">
        <v>0</v>
      </c>
      <c r="X726" s="19">
        <v>0</v>
      </c>
      <c r="Y726" s="19">
        <v>0</v>
      </c>
      <c r="Z726" s="19">
        <v>20.3125</v>
      </c>
      <c r="AA726" s="19">
        <v>46.875</v>
      </c>
      <c r="AB726" s="18">
        <v>9</v>
      </c>
      <c r="AC726" s="19">
        <v>5.7692307692307692</v>
      </c>
      <c r="AD726" s="19">
        <v>76.923076923076934</v>
      </c>
      <c r="AE726" s="19">
        <v>57.843137254901968</v>
      </c>
      <c r="AF726" s="19">
        <v>57.142857142857139</v>
      </c>
      <c r="AG726" s="19">
        <v>70.443349753694591</v>
      </c>
      <c r="AH726" s="19">
        <v>20.422535211267608</v>
      </c>
      <c r="AI726" s="19">
        <v>51.408450704225352</v>
      </c>
      <c r="AJ726" s="3">
        <v>587.5</v>
      </c>
      <c r="AK726" s="6">
        <v>0</v>
      </c>
      <c r="AL726" s="6">
        <v>235</v>
      </c>
      <c r="AM726" s="6">
        <v>0</v>
      </c>
      <c r="AN726" s="6">
        <v>69</v>
      </c>
      <c r="AO726" s="6">
        <v>0</v>
      </c>
      <c r="AP726" s="6">
        <v>3</v>
      </c>
      <c r="AQ726" s="6">
        <v>31</v>
      </c>
      <c r="AR726" s="6">
        <v>5</v>
      </c>
      <c r="AS726" s="6">
        <v>1.4245014245014245</v>
      </c>
      <c r="AT726" s="119">
        <v>0</v>
      </c>
      <c r="AU726" s="119">
        <v>0</v>
      </c>
      <c r="AV726" s="119">
        <v>0</v>
      </c>
      <c r="AW726" s="119">
        <v>0</v>
      </c>
      <c r="AX726" s="119">
        <v>0</v>
      </c>
      <c r="AY726" s="6">
        <v>23.546511627906977</v>
      </c>
      <c r="AZ726" s="6">
        <v>0</v>
      </c>
      <c r="BA726" s="6">
        <v>0</v>
      </c>
      <c r="BB726" s="6">
        <v>31</v>
      </c>
      <c r="BC726" s="6">
        <v>35</v>
      </c>
      <c r="BD726" s="6">
        <v>10.028653295128938</v>
      </c>
      <c r="BE726" s="6">
        <v>0</v>
      </c>
      <c r="BF726" s="6">
        <v>0</v>
      </c>
      <c r="BG726" s="6">
        <v>7</v>
      </c>
      <c r="BH726" s="6">
        <v>3.1674208144796379</v>
      </c>
      <c r="BI726" s="6">
        <v>26</v>
      </c>
      <c r="BJ726" s="6">
        <v>20.967741935483872</v>
      </c>
      <c r="BK726" s="6">
        <v>219</v>
      </c>
    </row>
    <row r="727" spans="1:63" x14ac:dyDescent="0.35">
      <c r="A727" s="27">
        <v>721</v>
      </c>
      <c r="C727" s="17" t="s">
        <v>134</v>
      </c>
      <c r="D727" s="15">
        <v>824</v>
      </c>
      <c r="E727" s="18">
        <v>3</v>
      </c>
      <c r="F727" s="18">
        <v>16</v>
      </c>
      <c r="G727" s="18">
        <v>62</v>
      </c>
      <c r="H727" s="18">
        <v>611</v>
      </c>
      <c r="I727" s="18">
        <v>130</v>
      </c>
      <c r="J727" s="19">
        <v>55.461165048543691</v>
      </c>
      <c r="K727" s="19">
        <v>13</v>
      </c>
      <c r="L727" s="19">
        <v>2.8634361233480177</v>
      </c>
      <c r="M727" s="18">
        <v>0</v>
      </c>
      <c r="N727" s="19">
        <v>0</v>
      </c>
      <c r="O727" s="19">
        <v>20</v>
      </c>
      <c r="P727" s="19">
        <v>80</v>
      </c>
      <c r="Q727" s="19">
        <v>3.8343984440122254</v>
      </c>
      <c r="R727" s="18">
        <v>0</v>
      </c>
      <c r="S727" s="19">
        <v>0</v>
      </c>
      <c r="T727" s="18">
        <v>0</v>
      </c>
      <c r="U727" s="19">
        <v>0</v>
      </c>
      <c r="V727" s="18">
        <v>0</v>
      </c>
      <c r="W727" s="19">
        <v>0</v>
      </c>
      <c r="X727" s="19">
        <v>0</v>
      </c>
      <c r="Y727" s="19">
        <v>0</v>
      </c>
      <c r="Z727" s="19">
        <v>30</v>
      </c>
      <c r="AA727" s="19">
        <v>50</v>
      </c>
      <c r="AB727" s="18">
        <v>3</v>
      </c>
      <c r="AC727" s="19">
        <v>2.34375</v>
      </c>
      <c r="AD727" s="19">
        <v>76.712328767123282</v>
      </c>
      <c r="AE727" s="19">
        <v>69.892473118279568</v>
      </c>
      <c r="AF727" s="19">
        <v>0</v>
      </c>
      <c r="AG727" s="19">
        <v>75</v>
      </c>
      <c r="AH727" s="19">
        <v>25.984251968503933</v>
      </c>
      <c r="AI727" s="19">
        <v>37.00787401574803</v>
      </c>
      <c r="AJ727" s="3">
        <v>1242.6470588235295</v>
      </c>
      <c r="AK727" s="6">
        <v>180</v>
      </c>
      <c r="AL727" s="6">
        <v>272</v>
      </c>
      <c r="AM727" s="6">
        <v>38</v>
      </c>
      <c r="AN727" s="6">
        <v>36</v>
      </c>
      <c r="AO727" s="6">
        <v>0</v>
      </c>
      <c r="AP727" s="6">
        <v>24</v>
      </c>
      <c r="AQ727" s="6">
        <v>256</v>
      </c>
      <c r="AR727" s="6">
        <v>95</v>
      </c>
      <c r="AS727" s="6">
        <v>11.529126213592233</v>
      </c>
      <c r="AT727" s="119">
        <v>0</v>
      </c>
      <c r="AU727" s="119">
        <v>0</v>
      </c>
      <c r="AV727" s="119">
        <v>0</v>
      </c>
      <c r="AW727" s="119">
        <v>0</v>
      </c>
      <c r="AX727" s="119">
        <v>0</v>
      </c>
      <c r="AY727" s="6">
        <v>12.416107382550337</v>
      </c>
      <c r="AZ727" s="6">
        <v>0</v>
      </c>
      <c r="BA727" s="6">
        <v>0</v>
      </c>
      <c r="BB727" s="6">
        <v>37</v>
      </c>
      <c r="BC727" s="6">
        <v>14</v>
      </c>
      <c r="BD727" s="6">
        <v>1.6928657799274487</v>
      </c>
      <c r="BE727" s="6">
        <v>0</v>
      </c>
      <c r="BF727" s="6">
        <v>0</v>
      </c>
      <c r="BG727" s="6">
        <v>9</v>
      </c>
      <c r="BH727" s="6">
        <v>1.3372956909361069</v>
      </c>
      <c r="BI727" s="6">
        <v>6</v>
      </c>
      <c r="BJ727" s="6">
        <v>4.4117647058823533</v>
      </c>
      <c r="BK727" s="6">
        <v>611</v>
      </c>
    </row>
    <row r="728" spans="1:63" x14ac:dyDescent="0.35">
      <c r="A728" s="27">
        <v>722</v>
      </c>
      <c r="C728" s="17" t="s">
        <v>20</v>
      </c>
      <c r="D728" s="15">
        <v>140</v>
      </c>
      <c r="E728" s="18">
        <v>0</v>
      </c>
      <c r="F728" s="18">
        <v>0</v>
      </c>
      <c r="G728" s="18">
        <v>0</v>
      </c>
      <c r="H728" s="18">
        <v>101</v>
      </c>
      <c r="I728" s="18">
        <v>36</v>
      </c>
      <c r="J728" s="19">
        <v>50</v>
      </c>
      <c r="K728" s="19">
        <v>5</v>
      </c>
      <c r="L728" s="19">
        <v>8.6206896551724146</v>
      </c>
      <c r="M728" s="18">
        <v>0</v>
      </c>
      <c r="N728" s="19">
        <v>0</v>
      </c>
      <c r="O728" s="19">
        <v>3</v>
      </c>
      <c r="P728" s="19">
        <v>100</v>
      </c>
      <c r="Q728" s="19">
        <v>12.698412698412698</v>
      </c>
      <c r="R728" s="18">
        <v>0</v>
      </c>
      <c r="S728" s="19">
        <v>0</v>
      </c>
      <c r="T728" s="18">
        <v>3</v>
      </c>
      <c r="U728" s="19">
        <v>13.636363636363635</v>
      </c>
      <c r="V728" s="18">
        <v>0</v>
      </c>
      <c r="W728" s="19">
        <v>0</v>
      </c>
      <c r="X728" s="18">
        <v>3</v>
      </c>
      <c r="Y728" s="19">
        <v>6.5217391304347823</v>
      </c>
      <c r="Z728" s="19">
        <v>15.186915887850466</v>
      </c>
      <c r="AA728" s="19">
        <v>79.43925233644859</v>
      </c>
      <c r="AB728" s="18">
        <v>25</v>
      </c>
      <c r="AC728" s="19">
        <v>4.3029259896729775</v>
      </c>
      <c r="AD728" s="19">
        <v>86.071428571428584</v>
      </c>
      <c r="AE728" s="19">
        <v>83.532934131736525</v>
      </c>
      <c r="AF728" s="19">
        <v>72.131147540983605</v>
      </c>
      <c r="AG728" s="19">
        <v>85.47794117647058</v>
      </c>
      <c r="AH728" s="19">
        <v>12.137681159420289</v>
      </c>
      <c r="AI728" s="19">
        <v>66.304347826086953</v>
      </c>
      <c r="AJ728" s="3">
        <v>920</v>
      </c>
      <c r="AK728" s="6">
        <v>0</v>
      </c>
      <c r="AL728" s="6">
        <v>88</v>
      </c>
      <c r="AM728" s="6">
        <v>28</v>
      </c>
      <c r="AN728" s="6">
        <v>0</v>
      </c>
      <c r="AO728" s="6">
        <v>0</v>
      </c>
      <c r="AP728" s="6">
        <v>0</v>
      </c>
      <c r="AQ728" s="6">
        <v>15</v>
      </c>
      <c r="AR728" s="6">
        <v>6</v>
      </c>
      <c r="AS728" s="6">
        <v>4.2857142857142856</v>
      </c>
      <c r="AT728" s="119">
        <v>0</v>
      </c>
      <c r="AU728" s="119">
        <v>0</v>
      </c>
      <c r="AV728" s="119">
        <v>0</v>
      </c>
      <c r="AW728" s="119">
        <v>0</v>
      </c>
      <c r="AX728" s="119">
        <v>0</v>
      </c>
      <c r="AY728" s="6">
        <v>32.962962962962962</v>
      </c>
      <c r="AZ728" s="6">
        <v>0</v>
      </c>
      <c r="BA728" s="6">
        <v>0</v>
      </c>
      <c r="BB728" s="6">
        <v>11</v>
      </c>
      <c r="BC728" s="6">
        <v>3</v>
      </c>
      <c r="BD728" s="6">
        <v>2.2058823529411766</v>
      </c>
      <c r="BE728" s="6">
        <v>0</v>
      </c>
      <c r="BF728" s="6">
        <v>0</v>
      </c>
      <c r="BG728" s="6">
        <v>0</v>
      </c>
      <c r="BH728" s="6">
        <v>0</v>
      </c>
      <c r="BI728" s="6">
        <v>5</v>
      </c>
      <c r="BJ728" s="6">
        <v>13.157894736842104</v>
      </c>
      <c r="BK728" s="6">
        <v>101</v>
      </c>
    </row>
    <row r="729" spans="1:63" x14ac:dyDescent="0.35">
      <c r="A729" s="27">
        <v>723</v>
      </c>
      <c r="C729" s="17" t="s">
        <v>29</v>
      </c>
      <c r="D729" s="15">
        <v>313</v>
      </c>
      <c r="E729" s="18">
        <v>0</v>
      </c>
      <c r="F729" s="18">
        <v>0</v>
      </c>
      <c r="G729" s="18">
        <v>0</v>
      </c>
      <c r="H729" s="18">
        <v>172</v>
      </c>
      <c r="I729" s="18">
        <v>147</v>
      </c>
      <c r="J729" s="19">
        <v>54.31309904153354</v>
      </c>
      <c r="K729" s="19">
        <v>6</v>
      </c>
      <c r="L729" s="19">
        <v>13.043478260869565</v>
      </c>
      <c r="M729" s="18">
        <v>0</v>
      </c>
      <c r="N729" s="19">
        <v>0</v>
      </c>
      <c r="O729" s="19">
        <v>13</v>
      </c>
      <c r="P729" s="19">
        <v>100</v>
      </c>
      <c r="Q729" s="19">
        <v>2.3897058823529411</v>
      </c>
      <c r="R729" s="18">
        <v>0</v>
      </c>
      <c r="S729" s="19">
        <v>0</v>
      </c>
      <c r="T729" s="18">
        <v>0</v>
      </c>
      <c r="U729" s="19">
        <v>0</v>
      </c>
      <c r="V729" s="18">
        <v>0</v>
      </c>
      <c r="W729" s="19">
        <v>0</v>
      </c>
      <c r="X729" s="18">
        <v>0</v>
      </c>
      <c r="Y729" s="19">
        <v>0</v>
      </c>
      <c r="Z729" s="19">
        <v>5.8823529411764701</v>
      </c>
      <c r="AA729" s="19">
        <v>94.117647058823522</v>
      </c>
      <c r="AB729" s="18">
        <v>0</v>
      </c>
      <c r="AC729" s="19">
        <v>0</v>
      </c>
      <c r="AD729" s="19">
        <v>82.608695652173907</v>
      </c>
      <c r="AE729" s="19">
        <v>80.434782608695656</v>
      </c>
      <c r="AF729" s="19">
        <v>100</v>
      </c>
      <c r="AG729" s="19">
        <v>79.120879120879124</v>
      </c>
      <c r="AH729" s="19">
        <v>11.904761904761903</v>
      </c>
      <c r="AI729" s="19">
        <v>61.904761904761905</v>
      </c>
      <c r="AJ729" s="3">
        <v>466.66666666666663</v>
      </c>
      <c r="AK729" s="6">
        <v>0</v>
      </c>
      <c r="AL729" s="6">
        <v>283</v>
      </c>
      <c r="AM729" s="6">
        <v>0</v>
      </c>
      <c r="AN729" s="6">
        <v>8</v>
      </c>
      <c r="AO729" s="6">
        <v>0</v>
      </c>
      <c r="AP729" s="6">
        <v>0</v>
      </c>
      <c r="AQ729" s="6">
        <v>16</v>
      </c>
      <c r="AR729" s="6">
        <v>0</v>
      </c>
      <c r="AS729" s="6">
        <v>0</v>
      </c>
      <c r="AT729" s="119">
        <v>0</v>
      </c>
      <c r="AU729" s="119">
        <v>0</v>
      </c>
      <c r="AV729" s="119">
        <v>0</v>
      </c>
      <c r="AW729" s="119">
        <v>0</v>
      </c>
      <c r="AX729" s="119">
        <v>0</v>
      </c>
      <c r="AY729" s="6">
        <v>28.888888888888886</v>
      </c>
      <c r="AZ729" s="6">
        <v>0</v>
      </c>
      <c r="BA729" s="6">
        <v>0</v>
      </c>
      <c r="BB729" s="6">
        <v>14</v>
      </c>
      <c r="BC729" s="6">
        <v>61</v>
      </c>
      <c r="BD729" s="6">
        <v>19.365079365079367</v>
      </c>
      <c r="BE729" s="6">
        <v>0</v>
      </c>
      <c r="BF729" s="6">
        <v>0</v>
      </c>
      <c r="BG729" s="6">
        <v>11</v>
      </c>
      <c r="BH729" s="6">
        <v>6.25</v>
      </c>
      <c r="BI729" s="6">
        <v>54</v>
      </c>
      <c r="BJ729" s="6">
        <v>37.5</v>
      </c>
      <c r="BK729" s="6">
        <v>172</v>
      </c>
    </row>
    <row r="730" spans="1:63" x14ac:dyDescent="0.35">
      <c r="A730" s="27">
        <v>724</v>
      </c>
      <c r="C730" s="17" t="s">
        <v>24</v>
      </c>
      <c r="D730" s="15">
        <v>250</v>
      </c>
      <c r="E730" s="18">
        <v>4</v>
      </c>
      <c r="F730" s="18">
        <v>12</v>
      </c>
      <c r="G730" s="18">
        <v>35</v>
      </c>
      <c r="H730" s="18">
        <v>186</v>
      </c>
      <c r="I730" s="18">
        <v>8</v>
      </c>
      <c r="J730" s="19">
        <v>33.200000000000003</v>
      </c>
      <c r="K730" s="19">
        <v>13</v>
      </c>
      <c r="L730" s="19">
        <v>7.3446327683615822</v>
      </c>
      <c r="M730" s="18">
        <v>0</v>
      </c>
      <c r="N730" s="19">
        <v>0</v>
      </c>
      <c r="O730" s="19">
        <v>6</v>
      </c>
      <c r="P730" s="19">
        <v>100</v>
      </c>
      <c r="Q730" s="19">
        <v>0</v>
      </c>
      <c r="R730" s="18">
        <v>0</v>
      </c>
      <c r="S730" s="19">
        <v>0</v>
      </c>
      <c r="T730" s="18">
        <v>0</v>
      </c>
      <c r="U730" s="19">
        <v>0</v>
      </c>
      <c r="V730" s="18">
        <v>0</v>
      </c>
      <c r="W730" s="19">
        <v>0</v>
      </c>
      <c r="X730" s="18">
        <v>0</v>
      </c>
      <c r="Y730" s="19">
        <v>0</v>
      </c>
      <c r="Z730" s="19">
        <v>6.5217391304347823</v>
      </c>
      <c r="AA730" s="19">
        <v>81.884057971014485</v>
      </c>
      <c r="AB730" s="18">
        <v>17</v>
      </c>
      <c r="AC730" s="19">
        <v>9.8837209302325579</v>
      </c>
      <c r="AD730" s="19">
        <v>82.35294117647058</v>
      </c>
      <c r="AE730" s="19">
        <v>58.730158730158735</v>
      </c>
      <c r="AF730" s="19">
        <v>60</v>
      </c>
      <c r="AG730" s="19">
        <v>80.303030303030297</v>
      </c>
      <c r="AH730" s="19">
        <v>23.870967741935484</v>
      </c>
      <c r="AI730" s="19">
        <v>49.032258064516128</v>
      </c>
      <c r="AJ730" s="3">
        <v>750.96153846153845</v>
      </c>
      <c r="AK730" s="6">
        <v>0</v>
      </c>
      <c r="AL730" s="6">
        <v>9</v>
      </c>
      <c r="AM730" s="6">
        <v>0</v>
      </c>
      <c r="AN730" s="6">
        <v>222</v>
      </c>
      <c r="AO730" s="6">
        <v>0</v>
      </c>
      <c r="AP730" s="6">
        <v>3</v>
      </c>
      <c r="AQ730" s="6">
        <v>9</v>
      </c>
      <c r="AR730" s="6">
        <v>76</v>
      </c>
      <c r="AS730" s="6">
        <v>30.4</v>
      </c>
      <c r="AT730" s="119">
        <v>0</v>
      </c>
      <c r="AU730" s="119">
        <v>0</v>
      </c>
      <c r="AV730" s="119">
        <v>0</v>
      </c>
      <c r="AW730" s="119">
        <v>0</v>
      </c>
      <c r="AX730" s="119">
        <v>0</v>
      </c>
      <c r="AY730" s="6">
        <v>78.838174273858925</v>
      </c>
      <c r="AZ730" s="6">
        <v>0</v>
      </c>
      <c r="BA730" s="6">
        <v>0</v>
      </c>
      <c r="BB730" s="6">
        <v>0</v>
      </c>
      <c r="BC730" s="6">
        <v>4</v>
      </c>
      <c r="BD730" s="6">
        <v>1.6</v>
      </c>
      <c r="BE730" s="6">
        <v>0</v>
      </c>
      <c r="BF730" s="6">
        <v>0</v>
      </c>
      <c r="BG730" s="6">
        <v>0</v>
      </c>
      <c r="BH730" s="6">
        <v>0</v>
      </c>
      <c r="BI730" s="6">
        <v>0</v>
      </c>
      <c r="BJ730" s="6">
        <v>0</v>
      </c>
      <c r="BK730" s="6">
        <v>186</v>
      </c>
    </row>
    <row r="731" spans="1:63" x14ac:dyDescent="0.35">
      <c r="A731" s="27">
        <v>725</v>
      </c>
      <c r="C731" s="17" t="s">
        <v>21</v>
      </c>
      <c r="D731" s="15">
        <v>846</v>
      </c>
      <c r="E731" s="18">
        <v>11</v>
      </c>
      <c r="F731" s="18">
        <v>37</v>
      </c>
      <c r="G731" s="18">
        <v>64</v>
      </c>
      <c r="H731" s="18">
        <v>627</v>
      </c>
      <c r="I731" s="18">
        <v>117</v>
      </c>
      <c r="J731" s="19">
        <v>63.002364066193849</v>
      </c>
      <c r="K731" s="19">
        <v>20</v>
      </c>
      <c r="L731" s="19">
        <v>4.4150110375275942</v>
      </c>
      <c r="M731" s="18">
        <v>0</v>
      </c>
      <c r="N731" s="19">
        <v>0</v>
      </c>
      <c r="O731" s="19">
        <v>38</v>
      </c>
      <c r="P731" s="19">
        <v>89.473684210526315</v>
      </c>
      <c r="Q731" s="19">
        <v>7.6923076923076925</v>
      </c>
      <c r="R731" s="18">
        <v>0</v>
      </c>
      <c r="S731" s="19">
        <v>0</v>
      </c>
      <c r="T731" s="18">
        <v>0</v>
      </c>
      <c r="U731" s="19">
        <v>0</v>
      </c>
      <c r="V731" s="18">
        <v>0</v>
      </c>
      <c r="W731" s="19">
        <v>0</v>
      </c>
      <c r="X731" s="18">
        <v>0</v>
      </c>
      <c r="Y731" s="19">
        <v>0</v>
      </c>
      <c r="Z731" s="19">
        <v>14.939759036144579</v>
      </c>
      <c r="AA731" s="19">
        <v>72.289156626506028</v>
      </c>
      <c r="AB731" s="18">
        <v>29</v>
      </c>
      <c r="AC731" s="19">
        <v>4.9657534246575343</v>
      </c>
      <c r="AD731" s="19">
        <v>85.388127853881286</v>
      </c>
      <c r="AE731" s="19">
        <v>81.173594132029336</v>
      </c>
      <c r="AF731" s="19">
        <v>82.89473684210526</v>
      </c>
      <c r="AG731" s="19">
        <v>84.881209503239745</v>
      </c>
      <c r="AH731" s="19">
        <v>19.384057971014492</v>
      </c>
      <c r="AI731" s="19">
        <v>49.275362318840585</v>
      </c>
      <c r="AJ731" s="3">
        <v>843.33333333333337</v>
      </c>
      <c r="AK731" s="6">
        <v>0</v>
      </c>
      <c r="AL731" s="6">
        <v>763</v>
      </c>
      <c r="AM731" s="6">
        <v>0</v>
      </c>
      <c r="AN731" s="6">
        <v>0</v>
      </c>
      <c r="AO731" s="6">
        <v>0</v>
      </c>
      <c r="AP731" s="6">
        <v>0</v>
      </c>
      <c r="AQ731" s="6">
        <v>64</v>
      </c>
      <c r="AR731" s="6">
        <v>188</v>
      </c>
      <c r="AS731" s="6">
        <v>22.222222222222221</v>
      </c>
      <c r="AT731" s="119">
        <v>0</v>
      </c>
      <c r="AU731" s="119">
        <v>0</v>
      </c>
      <c r="AV731" s="119">
        <v>0</v>
      </c>
      <c r="AW731" s="119">
        <v>0</v>
      </c>
      <c r="AX731" s="119">
        <v>0</v>
      </c>
      <c r="AY731" s="6">
        <v>59.227985524728588</v>
      </c>
      <c r="AZ731" s="6">
        <v>6</v>
      </c>
      <c r="BA731" s="6">
        <v>1.4285714285714286</v>
      </c>
      <c r="BB731" s="6">
        <v>26</v>
      </c>
      <c r="BC731" s="6">
        <v>13</v>
      </c>
      <c r="BD731" s="6">
        <v>1.5330188679245282</v>
      </c>
      <c r="BE731" s="6">
        <v>0</v>
      </c>
      <c r="BF731" s="6">
        <v>0</v>
      </c>
      <c r="BG731" s="6">
        <v>5</v>
      </c>
      <c r="BH731" s="6">
        <v>0.72780203784570596</v>
      </c>
      <c r="BI731" s="6">
        <v>4</v>
      </c>
      <c r="BJ731" s="6">
        <v>3.4782608695652173</v>
      </c>
      <c r="BK731" s="6">
        <v>627</v>
      </c>
    </row>
    <row r="732" spans="1:63" x14ac:dyDescent="0.35">
      <c r="A732" s="27">
        <v>726</v>
      </c>
      <c r="C732" s="17" t="s">
        <v>9</v>
      </c>
      <c r="D732" s="15">
        <v>308</v>
      </c>
      <c r="E732" s="18">
        <v>0</v>
      </c>
      <c r="F732" s="18">
        <v>4</v>
      </c>
      <c r="G732" s="18">
        <v>0</v>
      </c>
      <c r="H732" s="18">
        <v>160</v>
      </c>
      <c r="I732" s="18">
        <v>138</v>
      </c>
      <c r="J732" s="19">
        <v>56.493506493506494</v>
      </c>
      <c r="K732" s="19">
        <v>5</v>
      </c>
      <c r="L732" s="19">
        <v>6.25</v>
      </c>
      <c r="M732" s="18">
        <v>0</v>
      </c>
      <c r="N732" s="19">
        <v>0</v>
      </c>
      <c r="O732" s="19">
        <v>12</v>
      </c>
      <c r="P732" s="19">
        <v>66.666666666666657</v>
      </c>
      <c r="Q732" s="19">
        <v>6.525911708253358</v>
      </c>
      <c r="R732" s="18">
        <v>0</v>
      </c>
      <c r="S732" s="19">
        <v>0</v>
      </c>
      <c r="T732" s="18">
        <v>0</v>
      </c>
      <c r="U732" s="19">
        <v>0</v>
      </c>
      <c r="V732" s="18">
        <v>0</v>
      </c>
      <c r="W732" s="19">
        <v>0</v>
      </c>
      <c r="X732" s="18">
        <v>0</v>
      </c>
      <c r="Y732" s="19">
        <v>0</v>
      </c>
      <c r="Z732" s="19">
        <v>23.076923076923077</v>
      </c>
      <c r="AA732" s="19">
        <v>70.512820512820511</v>
      </c>
      <c r="AB732" s="18">
        <v>7</v>
      </c>
      <c r="AC732" s="19">
        <v>5.0724637681159424</v>
      </c>
      <c r="AD732" s="19">
        <v>84.210526315789465</v>
      </c>
      <c r="AE732" s="19">
        <v>71.739130434782609</v>
      </c>
      <c r="AF732" s="19">
        <v>100</v>
      </c>
      <c r="AG732" s="19">
        <v>78.231292517006807</v>
      </c>
      <c r="AH732" s="19">
        <v>19.402985074626866</v>
      </c>
      <c r="AI732" s="19">
        <v>48.507462686567166</v>
      </c>
      <c r="AJ732" s="3">
        <v>551.92307692307691</v>
      </c>
      <c r="AK732" s="6">
        <v>0</v>
      </c>
      <c r="AL732" s="6">
        <v>238</v>
      </c>
      <c r="AM732" s="6">
        <v>0</v>
      </c>
      <c r="AN732" s="6">
        <v>0</v>
      </c>
      <c r="AO732" s="6">
        <v>0</v>
      </c>
      <c r="AP732" s="6">
        <v>0</v>
      </c>
      <c r="AQ732" s="6">
        <v>58</v>
      </c>
      <c r="AR732" s="6">
        <v>18</v>
      </c>
      <c r="AS732" s="6">
        <v>5.8441558441558437</v>
      </c>
      <c r="AT732" s="119">
        <v>0</v>
      </c>
      <c r="AU732" s="119">
        <v>0</v>
      </c>
      <c r="AV732" s="119">
        <v>0</v>
      </c>
      <c r="AW732" s="119">
        <v>0</v>
      </c>
      <c r="AX732" s="119">
        <v>0</v>
      </c>
      <c r="AY732" s="6">
        <v>26.388888888888889</v>
      </c>
      <c r="AZ732" s="6">
        <v>0</v>
      </c>
      <c r="BA732" s="6">
        <v>0</v>
      </c>
      <c r="BB732" s="6">
        <v>37</v>
      </c>
      <c r="BC732" s="6">
        <v>20</v>
      </c>
      <c r="BD732" s="6">
        <v>6.4724919093851128</v>
      </c>
      <c r="BE732" s="6">
        <v>0</v>
      </c>
      <c r="BF732" s="6">
        <v>0</v>
      </c>
      <c r="BG732" s="6">
        <v>4</v>
      </c>
      <c r="BH732" s="6">
        <v>2.4390243902439024</v>
      </c>
      <c r="BI732" s="6">
        <v>15</v>
      </c>
      <c r="BJ732" s="6">
        <v>10.273972602739725</v>
      </c>
      <c r="BK732" s="6">
        <v>160</v>
      </c>
    </row>
    <row r="733" spans="1:63" x14ac:dyDescent="0.35">
      <c r="A733" s="27">
        <v>727</v>
      </c>
      <c r="C733" s="17" t="s">
        <v>3</v>
      </c>
      <c r="D733" s="15">
        <v>30</v>
      </c>
      <c r="E733" s="18">
        <v>0</v>
      </c>
      <c r="F733" s="18">
        <v>0</v>
      </c>
      <c r="G733" s="18">
        <v>0</v>
      </c>
      <c r="H733" s="18">
        <v>24</v>
      </c>
      <c r="I733" s="18">
        <v>3</v>
      </c>
      <c r="J733" s="19">
        <v>60</v>
      </c>
      <c r="K733" s="19">
        <v>4</v>
      </c>
      <c r="L733" s="19">
        <v>18.181818181818183</v>
      </c>
      <c r="M733" s="18">
        <v>0</v>
      </c>
      <c r="N733" s="19">
        <v>0</v>
      </c>
      <c r="O733" s="19">
        <v>3</v>
      </c>
      <c r="P733" s="19">
        <v>100</v>
      </c>
      <c r="Q733" s="19">
        <v>16.049382716049383</v>
      </c>
      <c r="R733" s="18">
        <v>0</v>
      </c>
      <c r="S733" s="19">
        <v>0</v>
      </c>
      <c r="T733" s="18">
        <v>0</v>
      </c>
      <c r="U733" s="19">
        <v>0</v>
      </c>
      <c r="V733" s="18">
        <v>0</v>
      </c>
      <c r="W733" s="19">
        <v>0</v>
      </c>
      <c r="X733" s="18">
        <v>0</v>
      </c>
      <c r="Y733" s="19">
        <v>0</v>
      </c>
      <c r="Z733" s="19">
        <v>33.333333333333329</v>
      </c>
      <c r="AA733" s="19">
        <v>33.333333333333329</v>
      </c>
      <c r="AB733" s="18">
        <v>0</v>
      </c>
      <c r="AC733" s="19">
        <v>0</v>
      </c>
      <c r="AD733" s="19">
        <v>100</v>
      </c>
      <c r="AE733" s="19">
        <v>83.333333333333343</v>
      </c>
      <c r="AF733" s="19">
        <v>100</v>
      </c>
      <c r="AG733" s="19">
        <v>84.210526315789465</v>
      </c>
      <c r="AH733" s="19">
        <v>18.75</v>
      </c>
      <c r="AI733" s="19">
        <v>18.75</v>
      </c>
      <c r="AJ733" s="3">
        <v>680</v>
      </c>
      <c r="AK733" s="6">
        <v>0</v>
      </c>
      <c r="AL733" s="6">
        <v>24</v>
      </c>
      <c r="AM733" s="6">
        <v>0</v>
      </c>
      <c r="AN733" s="6">
        <v>0</v>
      </c>
      <c r="AO733" s="6">
        <v>0</v>
      </c>
      <c r="AP733" s="6">
        <v>0</v>
      </c>
      <c r="AQ733" s="6">
        <v>0</v>
      </c>
      <c r="AR733" s="6">
        <v>3</v>
      </c>
      <c r="AS733" s="6">
        <v>10</v>
      </c>
      <c r="AT733" s="119">
        <v>0</v>
      </c>
      <c r="AU733" s="119">
        <v>0</v>
      </c>
      <c r="AV733" s="119">
        <v>0</v>
      </c>
      <c r="AW733" s="119">
        <v>0</v>
      </c>
      <c r="AX733" s="119">
        <v>0</v>
      </c>
      <c r="AY733" s="6">
        <v>76.923076923076934</v>
      </c>
      <c r="AZ733" s="6">
        <v>0</v>
      </c>
      <c r="BA733" s="6">
        <v>0</v>
      </c>
      <c r="BB733" s="6">
        <v>0</v>
      </c>
      <c r="BC733" s="6">
        <v>0</v>
      </c>
      <c r="BD733" s="6">
        <v>0</v>
      </c>
      <c r="BE733" s="6">
        <v>0</v>
      </c>
      <c r="BF733" s="6">
        <v>0</v>
      </c>
      <c r="BG733" s="6">
        <v>0</v>
      </c>
      <c r="BH733" s="6">
        <v>0</v>
      </c>
      <c r="BI733" s="6">
        <v>0</v>
      </c>
      <c r="BJ733" s="6">
        <v>0</v>
      </c>
      <c r="BK733" s="6">
        <v>24</v>
      </c>
    </row>
    <row r="734" spans="1:63" x14ac:dyDescent="0.35">
      <c r="A734" s="27">
        <v>728</v>
      </c>
      <c r="C734" s="17" t="s">
        <v>275</v>
      </c>
      <c r="D734" s="15">
        <v>269</v>
      </c>
      <c r="E734" s="18">
        <v>9</v>
      </c>
      <c r="F734" s="18">
        <v>47</v>
      </c>
      <c r="G734" s="18">
        <v>32</v>
      </c>
      <c r="H734" s="18">
        <v>175</v>
      </c>
      <c r="I734" s="18">
        <v>22</v>
      </c>
      <c r="J734" s="19">
        <v>55.390334572490708</v>
      </c>
      <c r="K734" s="19">
        <v>3</v>
      </c>
      <c r="L734" s="19">
        <v>2.34375</v>
      </c>
      <c r="M734" s="18">
        <v>0</v>
      </c>
      <c r="N734" s="19">
        <v>0</v>
      </c>
      <c r="O734" s="19">
        <v>4</v>
      </c>
      <c r="P734" s="19">
        <v>100</v>
      </c>
      <c r="Q734" s="19">
        <v>11.264411264411264</v>
      </c>
      <c r="R734" s="18">
        <v>0</v>
      </c>
      <c r="S734" s="19">
        <v>0</v>
      </c>
      <c r="T734" s="18">
        <v>0</v>
      </c>
      <c r="U734" s="19">
        <v>0</v>
      </c>
      <c r="V734" s="18">
        <v>0</v>
      </c>
      <c r="W734" s="19">
        <v>0</v>
      </c>
      <c r="X734" s="19">
        <v>0</v>
      </c>
      <c r="Y734" s="19">
        <v>0</v>
      </c>
      <c r="Z734" s="19">
        <v>14.782608695652174</v>
      </c>
      <c r="AA734" s="19">
        <v>85.217391304347828</v>
      </c>
      <c r="AB734" s="18">
        <v>12</v>
      </c>
      <c r="AC734" s="19">
        <v>7.1856287425149699</v>
      </c>
      <c r="AD734" s="19">
        <v>87.341772151898738</v>
      </c>
      <c r="AE734" s="19">
        <v>69.306930693069305</v>
      </c>
      <c r="AF734" s="19">
        <v>78.260869565217391</v>
      </c>
      <c r="AG734" s="19">
        <v>75.816993464052288</v>
      </c>
      <c r="AH734" s="19">
        <v>8.724832214765101</v>
      </c>
      <c r="AI734" s="19">
        <v>62.416107382550337</v>
      </c>
      <c r="AJ734" s="3">
        <v>1062.5</v>
      </c>
      <c r="AK734" s="6">
        <v>19</v>
      </c>
      <c r="AL734" s="6">
        <v>95</v>
      </c>
      <c r="AM734" s="6">
        <v>10</v>
      </c>
      <c r="AN734" s="6">
        <v>19</v>
      </c>
      <c r="AO734" s="6">
        <v>0</v>
      </c>
      <c r="AP734" s="6">
        <v>5</v>
      </c>
      <c r="AQ734" s="6">
        <v>110</v>
      </c>
      <c r="AR734" s="6">
        <v>52</v>
      </c>
      <c r="AS734" s="6">
        <v>19.330855018587361</v>
      </c>
      <c r="AT734" s="119">
        <v>0</v>
      </c>
      <c r="AU734" s="119">
        <v>0</v>
      </c>
      <c r="AV734" s="119">
        <v>0</v>
      </c>
      <c r="AW734" s="119">
        <v>0</v>
      </c>
      <c r="AX734" s="119">
        <v>0</v>
      </c>
      <c r="AY734" s="6">
        <v>40.823970037453186</v>
      </c>
      <c r="AZ734" s="6">
        <v>0</v>
      </c>
      <c r="BA734" s="6">
        <v>0</v>
      </c>
      <c r="BB734" s="6">
        <v>9</v>
      </c>
      <c r="BC734" s="6">
        <v>4</v>
      </c>
      <c r="BD734" s="6">
        <v>1.4814814814814816</v>
      </c>
      <c r="BE734" s="6">
        <v>0</v>
      </c>
      <c r="BF734" s="6">
        <v>0</v>
      </c>
      <c r="BG734" s="6">
        <v>6</v>
      </c>
      <c r="BH734" s="6">
        <v>2.8169014084507045</v>
      </c>
      <c r="BI734" s="6">
        <v>5</v>
      </c>
      <c r="BJ734" s="6">
        <v>22.727272727272727</v>
      </c>
      <c r="BK734" s="6">
        <v>175</v>
      </c>
    </row>
    <row r="735" spans="1:63" x14ac:dyDescent="0.35">
      <c r="A735" s="27">
        <v>729</v>
      </c>
      <c r="C735" s="17" t="s">
        <v>28</v>
      </c>
      <c r="D735" s="15">
        <v>291</v>
      </c>
      <c r="E735" s="18">
        <v>0</v>
      </c>
      <c r="F735" s="18">
        <v>15</v>
      </c>
      <c r="G735" s="18">
        <v>24</v>
      </c>
      <c r="H735" s="18">
        <v>228</v>
      </c>
      <c r="I735" s="18">
        <v>23</v>
      </c>
      <c r="J735" s="19">
        <v>58.762886597938149</v>
      </c>
      <c r="K735" s="19">
        <v>33</v>
      </c>
      <c r="L735" s="19">
        <v>20.121951219512198</v>
      </c>
      <c r="M735" s="18">
        <v>3</v>
      </c>
      <c r="N735" s="19">
        <v>21.428571428571427</v>
      </c>
      <c r="O735" s="19">
        <v>51</v>
      </c>
      <c r="P735" s="19">
        <v>94.117647058823522</v>
      </c>
      <c r="Q735" s="19">
        <v>11.202715809893308</v>
      </c>
      <c r="R735" s="18">
        <v>10</v>
      </c>
      <c r="S735" s="19">
        <v>47.619047619047613</v>
      </c>
      <c r="T735" s="18">
        <v>0</v>
      </c>
      <c r="U735" s="19">
        <v>0</v>
      </c>
      <c r="V735" s="18">
        <v>4</v>
      </c>
      <c r="W735" s="19">
        <v>36.363636363636367</v>
      </c>
      <c r="X735" s="18">
        <v>4</v>
      </c>
      <c r="Y735" s="19">
        <v>20</v>
      </c>
      <c r="Z735" s="19">
        <v>41.605839416058394</v>
      </c>
      <c r="AA735" s="19">
        <v>8.7591240875912408</v>
      </c>
      <c r="AB735" s="18">
        <v>38</v>
      </c>
      <c r="AC735" s="19">
        <v>25.333333333333336</v>
      </c>
      <c r="AD735" s="19">
        <v>50.526315789473685</v>
      </c>
      <c r="AE735" s="19">
        <v>46.031746031746032</v>
      </c>
      <c r="AF735" s="19">
        <v>38.461538461538467</v>
      </c>
      <c r="AG735" s="19">
        <v>47.169811320754718</v>
      </c>
      <c r="AH735" s="19">
        <v>36</v>
      </c>
      <c r="AI735" s="19">
        <v>24</v>
      </c>
      <c r="AJ735" s="3">
        <v>258.08823529411768</v>
      </c>
      <c r="AK735" s="6">
        <v>0</v>
      </c>
      <c r="AL735" s="6">
        <v>0</v>
      </c>
      <c r="AM735" s="6">
        <v>0</v>
      </c>
      <c r="AN735" s="6">
        <v>279</v>
      </c>
      <c r="AO735" s="6">
        <v>0</v>
      </c>
      <c r="AP735" s="6">
        <v>0</v>
      </c>
      <c r="AQ735" s="6">
        <v>6</v>
      </c>
      <c r="AR735" s="6">
        <v>18</v>
      </c>
      <c r="AS735" s="6">
        <v>6.1855670103092786</v>
      </c>
      <c r="AT735" s="119">
        <v>0</v>
      </c>
      <c r="AU735" s="119">
        <v>0</v>
      </c>
      <c r="AV735" s="119">
        <v>0</v>
      </c>
      <c r="AW735" s="119">
        <v>0</v>
      </c>
      <c r="AX735" s="119">
        <v>0</v>
      </c>
      <c r="AY735" s="6">
        <v>98.269896193771615</v>
      </c>
      <c r="AZ735" s="6">
        <v>7</v>
      </c>
      <c r="BA735" s="6">
        <v>4.8275862068965516</v>
      </c>
      <c r="BB735" s="6">
        <v>4</v>
      </c>
      <c r="BC735" s="6">
        <v>58</v>
      </c>
      <c r="BD735" s="6">
        <v>20.27972027972028</v>
      </c>
      <c r="BE735" s="6">
        <v>0</v>
      </c>
      <c r="BF735" s="6">
        <v>0</v>
      </c>
      <c r="BG735" s="6">
        <v>46</v>
      </c>
      <c r="BH735" s="6">
        <v>18.181818181818183</v>
      </c>
      <c r="BI735" s="6">
        <v>14</v>
      </c>
      <c r="BJ735" s="6">
        <v>66.666666666666657</v>
      </c>
      <c r="BK735" s="6">
        <v>228</v>
      </c>
    </row>
    <row r="736" spans="1:63" x14ac:dyDescent="0.35">
      <c r="A736" s="27">
        <v>730</v>
      </c>
      <c r="C736" s="17" t="s">
        <v>25</v>
      </c>
      <c r="D736" s="15">
        <v>31</v>
      </c>
      <c r="E736" s="18">
        <v>0</v>
      </c>
      <c r="F736" s="18">
        <v>0</v>
      </c>
      <c r="G736" s="18">
        <v>0</v>
      </c>
      <c r="H736" s="18">
        <v>23</v>
      </c>
      <c r="I736" s="18">
        <v>0</v>
      </c>
      <c r="J736" s="19">
        <v>54.838709677419352</v>
      </c>
      <c r="K736" s="19">
        <v>0</v>
      </c>
      <c r="L736" s="19">
        <v>0</v>
      </c>
      <c r="M736" s="18">
        <v>0</v>
      </c>
      <c r="N736" s="19">
        <v>0</v>
      </c>
      <c r="O736" s="19">
        <v>3</v>
      </c>
      <c r="P736" s="19">
        <v>100</v>
      </c>
      <c r="Q736" s="19">
        <v>10.9375</v>
      </c>
      <c r="R736" s="18">
        <v>0</v>
      </c>
      <c r="S736" s="19">
        <v>0</v>
      </c>
      <c r="T736" s="18">
        <v>0</v>
      </c>
      <c r="U736" s="19">
        <v>0</v>
      </c>
      <c r="V736" s="18">
        <v>0</v>
      </c>
      <c r="W736" s="19">
        <v>0</v>
      </c>
      <c r="X736" s="18">
        <v>0</v>
      </c>
      <c r="Y736" s="19">
        <v>0</v>
      </c>
      <c r="Z736" s="19">
        <v>76.19047619047619</v>
      </c>
      <c r="AA736" s="19">
        <v>0</v>
      </c>
      <c r="AB736" s="18">
        <v>6</v>
      </c>
      <c r="AC736" s="19">
        <v>33.333333333333329</v>
      </c>
      <c r="AD736" s="19">
        <v>72.727272727272734</v>
      </c>
      <c r="AE736" s="19">
        <v>37.5</v>
      </c>
      <c r="AF736" s="19">
        <v>0</v>
      </c>
      <c r="AG736" s="19">
        <v>33.333333333333329</v>
      </c>
      <c r="AH736" s="19">
        <v>50</v>
      </c>
      <c r="AI736" s="19">
        <v>50</v>
      </c>
      <c r="AJ736" s="3">
        <v>250</v>
      </c>
      <c r="AK736" s="6">
        <v>0</v>
      </c>
      <c r="AL736" s="6">
        <v>28</v>
      </c>
      <c r="AM736" s="6">
        <v>0</v>
      </c>
      <c r="AN736" s="6">
        <v>0</v>
      </c>
      <c r="AO736" s="6">
        <v>0</v>
      </c>
      <c r="AP736" s="6">
        <v>0</v>
      </c>
      <c r="AQ736" s="6">
        <v>4</v>
      </c>
      <c r="AR736" s="6">
        <v>0</v>
      </c>
      <c r="AS736" s="6">
        <v>0</v>
      </c>
      <c r="AT736" s="119">
        <v>0</v>
      </c>
      <c r="AU736" s="119">
        <v>0</v>
      </c>
      <c r="AV736" s="119">
        <v>0</v>
      </c>
      <c r="AW736" s="119">
        <v>0</v>
      </c>
      <c r="AX736" s="119">
        <v>0</v>
      </c>
      <c r="AY736" s="6">
        <v>39.902280130293164</v>
      </c>
      <c r="AZ736" s="6">
        <v>0</v>
      </c>
      <c r="BA736" s="6">
        <v>0</v>
      </c>
      <c r="BB736" s="6">
        <v>0</v>
      </c>
      <c r="BC736" s="6">
        <v>4</v>
      </c>
      <c r="BD736" s="6">
        <v>13.333333333333334</v>
      </c>
      <c r="BE736" s="6">
        <v>0</v>
      </c>
      <c r="BF736" s="6">
        <v>0</v>
      </c>
      <c r="BG736" s="6">
        <v>4</v>
      </c>
      <c r="BH736" s="6">
        <v>13.793103448275861</v>
      </c>
      <c r="BI736" s="6">
        <v>0</v>
      </c>
      <c r="BJ736" s="6">
        <v>0</v>
      </c>
      <c r="BK736" s="6">
        <v>23</v>
      </c>
    </row>
    <row r="737" spans="1:63" x14ac:dyDescent="0.35">
      <c r="A737" s="27">
        <v>731</v>
      </c>
      <c r="C737" s="17" t="s">
        <v>11</v>
      </c>
      <c r="D737" s="15">
        <v>638</v>
      </c>
      <c r="E737" s="18">
        <v>6</v>
      </c>
      <c r="F737" s="18">
        <v>27</v>
      </c>
      <c r="G737" s="18">
        <v>31</v>
      </c>
      <c r="H737" s="18">
        <v>443</v>
      </c>
      <c r="I737" s="18">
        <v>130</v>
      </c>
      <c r="J737" s="19">
        <v>49.686520376175544</v>
      </c>
      <c r="K737" s="19">
        <v>20</v>
      </c>
      <c r="L737" s="19">
        <v>7.2727272727272725</v>
      </c>
      <c r="M737" s="18">
        <v>0</v>
      </c>
      <c r="N737" s="19">
        <v>0</v>
      </c>
      <c r="O737" s="19">
        <v>18</v>
      </c>
      <c r="P737" s="19">
        <v>66.666666666666657</v>
      </c>
      <c r="Q737" s="19">
        <v>8.6823289070480083</v>
      </c>
      <c r="R737" s="18">
        <v>0</v>
      </c>
      <c r="S737" s="19">
        <v>0</v>
      </c>
      <c r="T737" s="18">
        <v>0</v>
      </c>
      <c r="U737" s="19">
        <v>0</v>
      </c>
      <c r="V737" s="18">
        <v>4</v>
      </c>
      <c r="W737" s="19">
        <v>57.142857142857139</v>
      </c>
      <c r="X737" s="18">
        <v>4</v>
      </c>
      <c r="Y737" s="19">
        <v>28.571428571428569</v>
      </c>
      <c r="Z737" s="19">
        <v>18.623481781376519</v>
      </c>
      <c r="AA737" s="19">
        <v>72.469635627530366</v>
      </c>
      <c r="AB737" s="18">
        <v>16</v>
      </c>
      <c r="AC737" s="19">
        <v>3.9408866995073892</v>
      </c>
      <c r="AD737" s="19">
        <v>88.038277511961724</v>
      </c>
      <c r="AE737" s="19">
        <v>80.769230769230774</v>
      </c>
      <c r="AF737" s="19">
        <v>86.486486486486484</v>
      </c>
      <c r="AG737" s="19">
        <v>84.764542936288095</v>
      </c>
      <c r="AH737" s="19">
        <v>20.754716981132077</v>
      </c>
      <c r="AI737" s="19">
        <v>54.716981132075468</v>
      </c>
      <c r="AJ737" s="3">
        <v>922.22222222222217</v>
      </c>
      <c r="AK737" s="6">
        <v>309</v>
      </c>
      <c r="AL737" s="6">
        <v>221</v>
      </c>
      <c r="AM737" s="6">
        <v>38</v>
      </c>
      <c r="AN737" s="6">
        <v>10</v>
      </c>
      <c r="AO737" s="6">
        <v>0</v>
      </c>
      <c r="AP737" s="6">
        <v>0</v>
      </c>
      <c r="AQ737" s="6">
        <v>45</v>
      </c>
      <c r="AR737" s="6">
        <v>109</v>
      </c>
      <c r="AS737" s="6">
        <v>17.084639498432601</v>
      </c>
      <c r="AT737" s="119">
        <v>0</v>
      </c>
      <c r="AU737" s="119">
        <v>0</v>
      </c>
      <c r="AV737" s="119">
        <v>0</v>
      </c>
      <c r="AW737" s="119">
        <v>0</v>
      </c>
      <c r="AX737" s="119">
        <v>0</v>
      </c>
      <c r="AY737" s="6">
        <v>84.375</v>
      </c>
      <c r="AZ737" s="6">
        <v>0</v>
      </c>
      <c r="BA737" s="6">
        <v>0</v>
      </c>
      <c r="BB737" s="6">
        <v>25</v>
      </c>
      <c r="BC737" s="6">
        <v>19</v>
      </c>
      <c r="BD737" s="6">
        <v>2.9968454258675079</v>
      </c>
      <c r="BE737" s="6">
        <v>0</v>
      </c>
      <c r="BF737" s="6">
        <v>0</v>
      </c>
      <c r="BG737" s="6">
        <v>8</v>
      </c>
      <c r="BH737" s="6">
        <v>1.6842105263157894</v>
      </c>
      <c r="BI737" s="6">
        <v>6</v>
      </c>
      <c r="BJ737" s="6">
        <v>4.5112781954887211</v>
      </c>
      <c r="BK737" s="6">
        <v>443</v>
      </c>
    </row>
    <row r="738" spans="1:63" x14ac:dyDescent="0.35">
      <c r="A738" s="27">
        <v>732</v>
      </c>
      <c r="C738" s="17" t="s">
        <v>276</v>
      </c>
      <c r="D738" s="15">
        <v>81</v>
      </c>
      <c r="E738" s="18">
        <v>0</v>
      </c>
      <c r="F738" s="18">
        <v>0</v>
      </c>
      <c r="G738" s="18">
        <v>0</v>
      </c>
      <c r="H738" s="18">
        <v>60</v>
      </c>
      <c r="I738" s="18">
        <v>20</v>
      </c>
      <c r="J738" s="19">
        <v>58.024691358024697</v>
      </c>
      <c r="K738" s="19">
        <v>0</v>
      </c>
      <c r="L738" s="19">
        <v>0</v>
      </c>
      <c r="M738" s="18">
        <v>0</v>
      </c>
      <c r="N738" s="19">
        <v>0</v>
      </c>
      <c r="O738" s="19">
        <v>5</v>
      </c>
      <c r="P738" s="19">
        <v>100</v>
      </c>
      <c r="Q738" s="19">
        <v>12.097111762243616</v>
      </c>
      <c r="R738" s="18">
        <v>0</v>
      </c>
      <c r="S738" s="19">
        <v>0</v>
      </c>
      <c r="T738" s="18">
        <v>0</v>
      </c>
      <c r="U738" s="19">
        <v>0</v>
      </c>
      <c r="V738" s="18">
        <v>0</v>
      </c>
      <c r="W738" s="19">
        <v>0</v>
      </c>
      <c r="X738" s="19">
        <v>0</v>
      </c>
      <c r="Y738" s="19">
        <v>0</v>
      </c>
      <c r="Z738" s="19">
        <v>47.058823529411761</v>
      </c>
      <c r="AA738" s="19">
        <v>29.411764705882355</v>
      </c>
      <c r="AB738" s="18">
        <v>3</v>
      </c>
      <c r="AC738" s="19">
        <v>7.3170731707317067</v>
      </c>
      <c r="AD738" s="19">
        <v>72.727272727272734</v>
      </c>
      <c r="AE738" s="19">
        <v>76</v>
      </c>
      <c r="AF738" s="19">
        <v>0</v>
      </c>
      <c r="AG738" s="19">
        <v>64.81481481481481</v>
      </c>
      <c r="AH738" s="19">
        <v>39.473684210526315</v>
      </c>
      <c r="AI738" s="19">
        <v>7.8947368421052628</v>
      </c>
      <c r="AJ738" s="3">
        <v>300</v>
      </c>
      <c r="AK738" s="6">
        <v>15</v>
      </c>
      <c r="AL738" s="6">
        <v>47</v>
      </c>
      <c r="AM738" s="6">
        <v>0</v>
      </c>
      <c r="AN738" s="6">
        <v>0</v>
      </c>
      <c r="AO738" s="6">
        <v>0</v>
      </c>
      <c r="AP738" s="6">
        <v>3</v>
      </c>
      <c r="AQ738" s="6">
        <v>8</v>
      </c>
      <c r="AR738" s="6">
        <v>0</v>
      </c>
      <c r="AS738" s="6">
        <v>0</v>
      </c>
      <c r="AT738" s="119">
        <v>0</v>
      </c>
      <c r="AU738" s="119">
        <v>0</v>
      </c>
      <c r="AV738" s="119">
        <v>0</v>
      </c>
      <c r="AW738" s="119">
        <v>0</v>
      </c>
      <c r="AX738" s="119">
        <v>0</v>
      </c>
      <c r="AY738" s="6">
        <v>48.051948051948052</v>
      </c>
      <c r="AZ738" s="6">
        <v>0</v>
      </c>
      <c r="BA738" s="6">
        <v>0</v>
      </c>
      <c r="BB738" s="6">
        <v>3</v>
      </c>
      <c r="BC738" s="6">
        <v>33</v>
      </c>
      <c r="BD738" s="6">
        <v>40.243902439024396</v>
      </c>
      <c r="BE738" s="6">
        <v>0</v>
      </c>
      <c r="BF738" s="6">
        <v>0</v>
      </c>
      <c r="BG738" s="6">
        <v>13</v>
      </c>
      <c r="BH738" s="6">
        <v>24.074074074074073</v>
      </c>
      <c r="BI738" s="6">
        <v>18</v>
      </c>
      <c r="BJ738" s="6">
        <v>81.818181818181827</v>
      </c>
      <c r="BK738" s="6">
        <v>60</v>
      </c>
    </row>
    <row r="739" spans="1:63" x14ac:dyDescent="0.35">
      <c r="A739" s="27">
        <v>733</v>
      </c>
      <c r="C739" s="17" t="s">
        <v>14</v>
      </c>
      <c r="D739" s="15">
        <v>484</v>
      </c>
      <c r="E739" s="18">
        <v>0</v>
      </c>
      <c r="F739" s="18">
        <v>4</v>
      </c>
      <c r="G739" s="18">
        <v>8</v>
      </c>
      <c r="H739" s="18">
        <v>389</v>
      </c>
      <c r="I739" s="18">
        <v>83</v>
      </c>
      <c r="J739" s="19">
        <v>51.859504132231407</v>
      </c>
      <c r="K739" s="19">
        <v>30</v>
      </c>
      <c r="L739" s="19">
        <v>18.75</v>
      </c>
      <c r="M739" s="18">
        <v>0</v>
      </c>
      <c r="N739" s="19">
        <v>0</v>
      </c>
      <c r="O739" s="19">
        <v>42</v>
      </c>
      <c r="P739" s="19">
        <v>100</v>
      </c>
      <c r="Q739" s="19">
        <v>15.863277826468011</v>
      </c>
      <c r="R739" s="18">
        <v>0</v>
      </c>
      <c r="S739" s="19">
        <v>0</v>
      </c>
      <c r="T739" s="18">
        <v>0</v>
      </c>
      <c r="U739" s="19">
        <v>0</v>
      </c>
      <c r="V739" s="18">
        <v>0</v>
      </c>
      <c r="W739" s="19">
        <v>0</v>
      </c>
      <c r="X739" s="19">
        <v>0</v>
      </c>
      <c r="Y739" s="19">
        <v>0</v>
      </c>
      <c r="Z739" s="19">
        <v>23.076923076923077</v>
      </c>
      <c r="AA739" s="19">
        <v>51.923076923076927</v>
      </c>
      <c r="AB739" s="18">
        <v>12</v>
      </c>
      <c r="AC739" s="19">
        <v>4.6692607003891053</v>
      </c>
      <c r="AD739" s="19">
        <v>73.796791443850267</v>
      </c>
      <c r="AE739" s="19">
        <v>53.403141361256544</v>
      </c>
      <c r="AF739" s="19">
        <v>71.428571428571431</v>
      </c>
      <c r="AG739" s="19">
        <v>62.691131498470952</v>
      </c>
      <c r="AH739" s="19">
        <v>32.034632034632033</v>
      </c>
      <c r="AI739" s="19">
        <v>42.857142857142854</v>
      </c>
      <c r="AJ739" s="3">
        <v>568.18181818181813</v>
      </c>
      <c r="AK739" s="6">
        <v>0</v>
      </c>
      <c r="AL739" s="6">
        <v>9</v>
      </c>
      <c r="AM739" s="6">
        <v>0</v>
      </c>
      <c r="AN739" s="6">
        <v>298</v>
      </c>
      <c r="AO739" s="6">
        <v>0</v>
      </c>
      <c r="AP739" s="6">
        <v>0</v>
      </c>
      <c r="AQ739" s="6">
        <v>166</v>
      </c>
      <c r="AR739" s="6">
        <v>49</v>
      </c>
      <c r="AS739" s="6">
        <v>10.12396694214876</v>
      </c>
      <c r="AT739" s="119">
        <v>0</v>
      </c>
      <c r="AU739" s="119">
        <v>0</v>
      </c>
      <c r="AV739" s="119">
        <v>0</v>
      </c>
      <c r="AW739" s="119">
        <v>0</v>
      </c>
      <c r="AX739" s="119">
        <v>0</v>
      </c>
      <c r="AY739" s="6">
        <v>45.922746781115883</v>
      </c>
      <c r="AZ739" s="6">
        <v>3</v>
      </c>
      <c r="BA739" s="6">
        <v>1.910828025477707</v>
      </c>
      <c r="BB739" s="6">
        <v>17</v>
      </c>
      <c r="BC739" s="6">
        <v>106</v>
      </c>
      <c r="BD739" s="6">
        <v>21.991701244813278</v>
      </c>
      <c r="BE739" s="6">
        <v>0</v>
      </c>
      <c r="BF739" s="6">
        <v>0</v>
      </c>
      <c r="BG739" s="6">
        <v>60</v>
      </c>
      <c r="BH739" s="6">
        <v>15.18987341772152</v>
      </c>
      <c r="BI739" s="6">
        <v>39</v>
      </c>
      <c r="BJ739" s="6">
        <v>49.367088607594937</v>
      </c>
      <c r="BK739" s="6">
        <v>389</v>
      </c>
    </row>
    <row r="740" spans="1:63" x14ac:dyDescent="0.35">
      <c r="A740" s="27">
        <v>734</v>
      </c>
      <c r="C740" s="17" t="s">
        <v>18</v>
      </c>
      <c r="D740" s="15">
        <v>2522</v>
      </c>
      <c r="E740" s="18">
        <v>13</v>
      </c>
      <c r="F740" s="18">
        <v>64</v>
      </c>
      <c r="G740" s="18">
        <v>140</v>
      </c>
      <c r="H740" s="18">
        <v>1733</v>
      </c>
      <c r="I740" s="18">
        <v>589</v>
      </c>
      <c r="J740" s="19">
        <v>57.097541633624104</v>
      </c>
      <c r="K740" s="19">
        <v>88</v>
      </c>
      <c r="L740" s="19">
        <v>13.037037037037036</v>
      </c>
      <c r="M740" s="18">
        <v>0</v>
      </c>
      <c r="N740" s="19">
        <v>0</v>
      </c>
      <c r="O740" s="19">
        <v>218</v>
      </c>
      <c r="P740" s="19">
        <v>86.238532110091754</v>
      </c>
      <c r="Q740" s="19">
        <v>7.7205882352941178</v>
      </c>
      <c r="R740" s="18">
        <v>0</v>
      </c>
      <c r="S740" s="19">
        <v>0</v>
      </c>
      <c r="T740" s="18">
        <v>0</v>
      </c>
      <c r="U740" s="19">
        <v>0</v>
      </c>
      <c r="V740" s="18">
        <v>6</v>
      </c>
      <c r="W740" s="19">
        <v>25</v>
      </c>
      <c r="X740" s="18">
        <v>6</v>
      </c>
      <c r="Y740" s="19">
        <v>12</v>
      </c>
      <c r="Z740" s="19">
        <v>18.253968253968253</v>
      </c>
      <c r="AA740" s="19">
        <v>56.825396825396822</v>
      </c>
      <c r="AB740" s="18">
        <v>85</v>
      </c>
      <c r="AC740" s="19">
        <v>6.468797564687975</v>
      </c>
      <c r="AD740" s="19">
        <v>75.487465181058496</v>
      </c>
      <c r="AE740" s="19">
        <v>64.384920634920633</v>
      </c>
      <c r="AF740" s="19">
        <v>53.01204819277109</v>
      </c>
      <c r="AG740" s="19">
        <v>70</v>
      </c>
      <c r="AH740" s="19">
        <v>28.938640132669985</v>
      </c>
      <c r="AI740" s="19">
        <v>39.800995024875625</v>
      </c>
      <c r="AJ740" s="3">
        <v>516.83673469387759</v>
      </c>
      <c r="AK740" s="6">
        <v>995</v>
      </c>
      <c r="AL740" s="6">
        <v>731</v>
      </c>
      <c r="AM740" s="6">
        <v>0</v>
      </c>
      <c r="AN740" s="6">
        <v>0</v>
      </c>
      <c r="AO740" s="6">
        <v>0</v>
      </c>
      <c r="AP740" s="6">
        <v>7</v>
      </c>
      <c r="AQ740" s="6">
        <v>741</v>
      </c>
      <c r="AR740" s="6">
        <v>206</v>
      </c>
      <c r="AS740" s="6">
        <v>8.1681205392545593</v>
      </c>
      <c r="AT740" s="119">
        <v>0</v>
      </c>
      <c r="AU740" s="119">
        <v>0</v>
      </c>
      <c r="AV740" s="119">
        <v>0</v>
      </c>
      <c r="AW740" s="119">
        <v>0</v>
      </c>
      <c r="AX740" s="119">
        <v>0</v>
      </c>
      <c r="AY740" s="6">
        <v>24.989639452963118</v>
      </c>
      <c r="AZ740" s="6">
        <v>5</v>
      </c>
      <c r="BA740" s="6">
        <v>0.78492935635792771</v>
      </c>
      <c r="BB740" s="6">
        <v>80</v>
      </c>
      <c r="BC740" s="6">
        <v>867</v>
      </c>
      <c r="BD740" s="6">
        <v>34.473161033797219</v>
      </c>
      <c r="BE740" s="6">
        <v>7</v>
      </c>
      <c r="BF740" s="6">
        <v>5.0359712230215825</v>
      </c>
      <c r="BG740" s="6">
        <v>427</v>
      </c>
      <c r="BH740" s="6">
        <v>22.90772532188841</v>
      </c>
      <c r="BI740" s="6">
        <v>426</v>
      </c>
      <c r="BJ740" s="6">
        <v>72.945205479452056</v>
      </c>
      <c r="BK740" s="6">
        <v>1733</v>
      </c>
    </row>
    <row r="741" spans="1:63" x14ac:dyDescent="0.35">
      <c r="A741" s="27">
        <v>735</v>
      </c>
      <c r="C741" s="17"/>
      <c r="D741" s="15">
        <v>25700</v>
      </c>
      <c r="E741" s="18">
        <v>455</v>
      </c>
      <c r="F741" s="18">
        <v>1237</v>
      </c>
      <c r="G741" s="18">
        <v>1374</v>
      </c>
      <c r="H741" s="18">
        <v>14483</v>
      </c>
      <c r="I741" s="18">
        <v>8612</v>
      </c>
      <c r="J741" s="19">
        <v>53.178988326848255</v>
      </c>
      <c r="K741" s="19">
        <v>695</v>
      </c>
      <c r="L741" s="19">
        <v>7.9729264655271308</v>
      </c>
      <c r="M741" s="18">
        <v>22</v>
      </c>
      <c r="N741" s="19">
        <v>5.0808314087759809</v>
      </c>
      <c r="O741" s="19">
        <v>1351</v>
      </c>
      <c r="P741" s="19">
        <v>84.0858623242043</v>
      </c>
      <c r="Q741" s="19">
        <v>10.33700583279326</v>
      </c>
      <c r="R741" s="18">
        <v>36</v>
      </c>
      <c r="S741" s="19">
        <v>5.8346839546191251</v>
      </c>
      <c r="T741" s="18">
        <v>21</v>
      </c>
      <c r="U741" s="19">
        <v>6.5830721003134789</v>
      </c>
      <c r="V741" s="18">
        <v>38</v>
      </c>
      <c r="W741" s="19">
        <v>12.582781456953644</v>
      </c>
      <c r="X741" s="18">
        <v>59</v>
      </c>
      <c r="Y741" s="19">
        <v>9.5623987034035665</v>
      </c>
      <c r="Z741" s="19">
        <v>17.893770090310728</v>
      </c>
      <c r="AA741" s="19">
        <v>66.585029848461659</v>
      </c>
      <c r="AB741" s="18">
        <v>618</v>
      </c>
      <c r="AC741" s="19">
        <v>6.1756770260817424</v>
      </c>
      <c r="AD741" s="19">
        <v>80.088105726872243</v>
      </c>
      <c r="AE741" s="19">
        <v>68.333594607305216</v>
      </c>
      <c r="AF741" s="19">
        <v>72.79843444227005</v>
      </c>
      <c r="AG741" s="19">
        <v>74.692826000792707</v>
      </c>
      <c r="AH741" s="19">
        <v>22.31928368639441</v>
      </c>
      <c r="AI741" s="19">
        <v>49.235640969644031</v>
      </c>
      <c r="AJ741" s="3">
        <v>536.48068669527902</v>
      </c>
      <c r="AK741" s="6">
        <v>1886</v>
      </c>
      <c r="AL741" s="6">
        <v>11514</v>
      </c>
      <c r="AM741" s="6">
        <v>1767</v>
      </c>
      <c r="AN741" s="6">
        <v>1828</v>
      </c>
      <c r="AO741" s="6">
        <v>5</v>
      </c>
      <c r="AP741" s="6">
        <v>281</v>
      </c>
      <c r="AQ741" s="6">
        <v>4147</v>
      </c>
      <c r="AR741" s="6">
        <v>2308</v>
      </c>
      <c r="AS741" s="6">
        <v>8.9805447470817121</v>
      </c>
      <c r="AT741" s="6">
        <v>0</v>
      </c>
      <c r="AU741" s="6">
        <v>0</v>
      </c>
      <c r="AV741" s="6">
        <v>0</v>
      </c>
      <c r="AW741" s="6">
        <v>0</v>
      </c>
      <c r="AX741" s="6">
        <v>0</v>
      </c>
      <c r="AY741" s="6">
        <v>32.758195711116592</v>
      </c>
      <c r="AZ741" s="6">
        <v>61</v>
      </c>
      <c r="BA741" s="6">
        <v>0.91756919374247881</v>
      </c>
      <c r="BB741" s="6">
        <v>1736</v>
      </c>
      <c r="BC741" s="6">
        <v>3717</v>
      </c>
      <c r="BD741" s="6">
        <v>17.140880793175008</v>
      </c>
      <c r="BE741" s="6">
        <v>24</v>
      </c>
      <c r="BF741" s="6">
        <v>2.4819027921406409</v>
      </c>
      <c r="BG741" s="6">
        <v>1189</v>
      </c>
      <c r="BH741" s="6">
        <v>9.0714885175860225</v>
      </c>
      <c r="BI741" s="6">
        <v>2498</v>
      </c>
      <c r="BJ741" s="6">
        <v>31.560328490208466</v>
      </c>
      <c r="BK741" s="6">
        <v>14483</v>
      </c>
    </row>
    <row r="742" spans="1:63" x14ac:dyDescent="0.35">
      <c r="A742" s="27">
        <v>736</v>
      </c>
      <c r="B742" s="20" t="s">
        <v>51</v>
      </c>
      <c r="C742" s="17" t="s">
        <v>26</v>
      </c>
      <c r="D742" s="15">
        <v>101</v>
      </c>
      <c r="E742" s="18">
        <v>0</v>
      </c>
      <c r="F742" s="18">
        <v>11</v>
      </c>
      <c r="G742" s="18">
        <v>10</v>
      </c>
      <c r="H742" s="18">
        <v>73</v>
      </c>
      <c r="I742" s="18">
        <v>4</v>
      </c>
      <c r="J742" s="19">
        <v>42.574257425742573</v>
      </c>
      <c r="K742" s="19">
        <v>10</v>
      </c>
      <c r="L742" s="19">
        <v>14.492753623188406</v>
      </c>
      <c r="M742" s="18">
        <v>0</v>
      </c>
      <c r="N742" s="19">
        <v>0</v>
      </c>
      <c r="O742" s="19">
        <v>3</v>
      </c>
      <c r="P742" s="19">
        <v>100</v>
      </c>
      <c r="Q742" s="19">
        <v>8.8974854932301746</v>
      </c>
      <c r="R742" s="18">
        <v>0</v>
      </c>
      <c r="S742" s="19">
        <v>0</v>
      </c>
      <c r="T742" s="18">
        <v>0</v>
      </c>
      <c r="U742" s="19">
        <v>0</v>
      </c>
      <c r="V742" s="18">
        <v>0</v>
      </c>
      <c r="W742" s="19">
        <v>0</v>
      </c>
      <c r="X742" s="18">
        <v>0</v>
      </c>
      <c r="Y742" s="19">
        <v>0</v>
      </c>
      <c r="Z742" s="19">
        <v>32.142857142857146</v>
      </c>
      <c r="AA742" s="19">
        <v>17.857142857142858</v>
      </c>
      <c r="AB742" s="18">
        <v>10</v>
      </c>
      <c r="AC742" s="19">
        <v>21.739130434782609</v>
      </c>
      <c r="AD742" s="19">
        <v>65.853658536585371</v>
      </c>
      <c r="AE742" s="19">
        <v>23.333333333333332</v>
      </c>
      <c r="AF742" s="19">
        <v>0</v>
      </c>
      <c r="AG742" s="19">
        <v>47.692307692307693</v>
      </c>
      <c r="AH742" s="19">
        <v>23.809523809523807</v>
      </c>
      <c r="AI742" s="19">
        <v>45.238095238095241</v>
      </c>
      <c r="AJ742" s="3">
        <v>500</v>
      </c>
      <c r="AK742" s="6">
        <v>0</v>
      </c>
      <c r="AL742" s="6">
        <v>0</v>
      </c>
      <c r="AM742" s="6">
        <v>0</v>
      </c>
      <c r="AN742" s="6">
        <v>99</v>
      </c>
      <c r="AO742" s="6">
        <v>0</v>
      </c>
      <c r="AP742" s="6">
        <v>0</v>
      </c>
      <c r="AQ742" s="6">
        <v>6</v>
      </c>
      <c r="AR742" s="6">
        <v>14</v>
      </c>
      <c r="AS742" s="6">
        <v>13.861386138613863</v>
      </c>
      <c r="AT742" s="119">
        <v>0</v>
      </c>
      <c r="AU742" s="119">
        <v>0</v>
      </c>
      <c r="AV742" s="119">
        <v>0</v>
      </c>
      <c r="AW742" s="119">
        <v>0</v>
      </c>
      <c r="AX742" s="119">
        <v>0</v>
      </c>
      <c r="AY742" s="6">
        <v>64</v>
      </c>
      <c r="AZ742" s="6">
        <v>0</v>
      </c>
      <c r="BA742" s="6">
        <v>0</v>
      </c>
      <c r="BB742" s="6">
        <v>0</v>
      </c>
      <c r="BC742" s="6">
        <v>19</v>
      </c>
      <c r="BD742" s="6">
        <v>18.269230769230766</v>
      </c>
      <c r="BE742" s="6">
        <v>0</v>
      </c>
      <c r="BF742" s="6">
        <v>0</v>
      </c>
      <c r="BG742" s="6">
        <v>16</v>
      </c>
      <c r="BH742" s="6">
        <v>19.047619047619047</v>
      </c>
      <c r="BI742" s="6">
        <v>0</v>
      </c>
      <c r="BJ742" s="6">
        <v>0</v>
      </c>
      <c r="BK742" s="6">
        <v>73</v>
      </c>
    </row>
    <row r="743" spans="1:63" x14ac:dyDescent="0.35">
      <c r="A743" s="27">
        <v>737</v>
      </c>
      <c r="C743" s="17" t="s">
        <v>22</v>
      </c>
      <c r="D743" s="15">
        <v>549</v>
      </c>
      <c r="E743" s="18">
        <v>7</v>
      </c>
      <c r="F743" s="18">
        <v>47</v>
      </c>
      <c r="G743" s="18">
        <v>51</v>
      </c>
      <c r="H743" s="18">
        <v>424</v>
      </c>
      <c r="I743" s="18">
        <v>24</v>
      </c>
      <c r="J743" s="19">
        <v>47.723132969034609</v>
      </c>
      <c r="K743" s="19">
        <v>20</v>
      </c>
      <c r="L743" s="19">
        <v>5.8651026392961878</v>
      </c>
      <c r="M743" s="18">
        <v>0</v>
      </c>
      <c r="N743" s="19">
        <v>0</v>
      </c>
      <c r="O743" s="19">
        <v>21</v>
      </c>
      <c r="P743" s="19">
        <v>100</v>
      </c>
      <c r="Q743" s="19">
        <v>10.778015703069237</v>
      </c>
      <c r="R743" s="18">
        <v>0</v>
      </c>
      <c r="S743" s="19">
        <v>0</v>
      </c>
      <c r="T743" s="18">
        <v>0</v>
      </c>
      <c r="U743" s="19">
        <v>0</v>
      </c>
      <c r="V743" s="18">
        <v>0</v>
      </c>
      <c r="W743" s="19">
        <v>0</v>
      </c>
      <c r="X743" s="19">
        <v>0</v>
      </c>
      <c r="Y743" s="19">
        <v>0</v>
      </c>
      <c r="Z743" s="19">
        <v>11.254019292604502</v>
      </c>
      <c r="AA743" s="19">
        <v>80.385852090032145</v>
      </c>
      <c r="AB743" s="18">
        <v>25</v>
      </c>
      <c r="AC743" s="19">
        <v>7.6219512195121952</v>
      </c>
      <c r="AD743" s="19">
        <v>85.321100917431195</v>
      </c>
      <c r="AE743" s="19">
        <v>49.75124378109453</v>
      </c>
      <c r="AF743" s="19">
        <v>63.492063492063487</v>
      </c>
      <c r="AG743" s="19">
        <v>70.639534883720927</v>
      </c>
      <c r="AH743" s="19">
        <v>18.918918918918919</v>
      </c>
      <c r="AI743" s="19">
        <v>47.297297297297298</v>
      </c>
      <c r="AJ743" s="3">
        <v>638.82978723404256</v>
      </c>
      <c r="AK743" s="6">
        <v>3</v>
      </c>
      <c r="AL743" s="6">
        <v>0</v>
      </c>
      <c r="AM743" s="6">
        <v>18</v>
      </c>
      <c r="AN743" s="6">
        <v>472</v>
      </c>
      <c r="AO743" s="6">
        <v>0</v>
      </c>
      <c r="AP743" s="6">
        <v>0</v>
      </c>
      <c r="AQ743" s="6">
        <v>37</v>
      </c>
      <c r="AR743" s="6">
        <v>108</v>
      </c>
      <c r="AS743" s="6">
        <v>19.672131147540984</v>
      </c>
      <c r="AT743" s="119">
        <v>0</v>
      </c>
      <c r="AU743" s="119">
        <v>0</v>
      </c>
      <c r="AV743" s="119">
        <v>0</v>
      </c>
      <c r="AW743" s="119">
        <v>0</v>
      </c>
      <c r="AX743" s="119">
        <v>0</v>
      </c>
      <c r="AY743" s="6">
        <v>64.705882352941174</v>
      </c>
      <c r="AZ743" s="6">
        <v>6</v>
      </c>
      <c r="BA743" s="6">
        <v>1.9230769230769231</v>
      </c>
      <c r="BB743" s="6">
        <v>0</v>
      </c>
      <c r="BC743" s="6">
        <v>35</v>
      </c>
      <c r="BD743" s="6">
        <v>6.4456721915285451</v>
      </c>
      <c r="BE743" s="6">
        <v>0</v>
      </c>
      <c r="BF743" s="6">
        <v>0</v>
      </c>
      <c r="BG743" s="6">
        <v>24</v>
      </c>
      <c r="BH743" s="6">
        <v>5.07399577167019</v>
      </c>
      <c r="BI743" s="6">
        <v>5</v>
      </c>
      <c r="BJ743" s="6">
        <v>20</v>
      </c>
      <c r="BK743" s="6">
        <v>424</v>
      </c>
    </row>
    <row r="744" spans="1:63" x14ac:dyDescent="0.35">
      <c r="A744" s="27">
        <v>738</v>
      </c>
      <c r="C744" s="17" t="s">
        <v>133</v>
      </c>
      <c r="D744" s="15">
        <v>159</v>
      </c>
      <c r="E744" s="18">
        <v>0</v>
      </c>
      <c r="F744" s="18">
        <v>0</v>
      </c>
      <c r="G744" s="18">
        <v>0</v>
      </c>
      <c r="H744" s="18">
        <v>128</v>
      </c>
      <c r="I744" s="18">
        <v>36</v>
      </c>
      <c r="J744" s="19">
        <v>53.459119496855344</v>
      </c>
      <c r="K744" s="19">
        <v>3</v>
      </c>
      <c r="L744" s="19">
        <v>4.918032786885246</v>
      </c>
      <c r="M744" s="18">
        <v>0</v>
      </c>
      <c r="N744" s="19">
        <v>0</v>
      </c>
      <c r="O744" s="19">
        <v>12</v>
      </c>
      <c r="P744" s="19">
        <v>100</v>
      </c>
      <c r="Q744" s="19">
        <v>12.556053811659194</v>
      </c>
      <c r="R744" s="18">
        <v>0</v>
      </c>
      <c r="S744" s="19">
        <v>0</v>
      </c>
      <c r="T744" s="18">
        <v>0</v>
      </c>
      <c r="U744" s="19">
        <v>0</v>
      </c>
      <c r="V744" s="18">
        <v>0</v>
      </c>
      <c r="W744" s="19">
        <v>0</v>
      </c>
      <c r="X744" s="19">
        <v>0</v>
      </c>
      <c r="Y744" s="19">
        <v>0</v>
      </c>
      <c r="Z744" s="19">
        <v>19.117647058823529</v>
      </c>
      <c r="AA744" s="19">
        <v>69.117647058823522</v>
      </c>
      <c r="AB744" s="18">
        <v>3</v>
      </c>
      <c r="AC744" s="19">
        <v>2.6785714285714284</v>
      </c>
      <c r="AD744" s="19">
        <v>86.206896551724128</v>
      </c>
      <c r="AE744" s="19">
        <v>90.163934426229503</v>
      </c>
      <c r="AF744" s="19">
        <v>0</v>
      </c>
      <c r="AG744" s="19">
        <v>86.99186991869918</v>
      </c>
      <c r="AH744" s="19">
        <v>24.299065420560748</v>
      </c>
      <c r="AI744" s="19">
        <v>49.532710280373834</v>
      </c>
      <c r="AJ744" s="3">
        <v>737.5</v>
      </c>
      <c r="AK744" s="6">
        <v>0</v>
      </c>
      <c r="AL744" s="6">
        <v>57</v>
      </c>
      <c r="AM744" s="6">
        <v>0</v>
      </c>
      <c r="AN744" s="6">
        <v>28</v>
      </c>
      <c r="AO744" s="6">
        <v>0</v>
      </c>
      <c r="AP744" s="6">
        <v>0</v>
      </c>
      <c r="AQ744" s="6">
        <v>71</v>
      </c>
      <c r="AR744" s="6">
        <v>9</v>
      </c>
      <c r="AS744" s="6">
        <v>5.6603773584905666</v>
      </c>
      <c r="AT744" s="119">
        <v>0</v>
      </c>
      <c r="AU744" s="119">
        <v>0</v>
      </c>
      <c r="AV744" s="119">
        <v>0</v>
      </c>
      <c r="AW744" s="119">
        <v>0</v>
      </c>
      <c r="AX744" s="119">
        <v>0</v>
      </c>
      <c r="AY744" s="6">
        <v>28.205128205128204</v>
      </c>
      <c r="AZ744" s="6">
        <v>0</v>
      </c>
      <c r="BA744" s="6">
        <v>0</v>
      </c>
      <c r="BB744" s="6">
        <v>10</v>
      </c>
      <c r="BC744" s="6">
        <v>18</v>
      </c>
      <c r="BD744" s="6">
        <v>11.39240506329114</v>
      </c>
      <c r="BE744" s="6">
        <v>0</v>
      </c>
      <c r="BF744" s="6">
        <v>0</v>
      </c>
      <c r="BG744" s="6">
        <v>9</v>
      </c>
      <c r="BH744" s="6">
        <v>7.1999999999999993</v>
      </c>
      <c r="BI744" s="6">
        <v>12</v>
      </c>
      <c r="BJ744" s="6">
        <v>35.294117647058826</v>
      </c>
      <c r="BK744" s="6">
        <v>128</v>
      </c>
    </row>
    <row r="745" spans="1:63" x14ac:dyDescent="0.35">
      <c r="A745" s="27">
        <v>739</v>
      </c>
      <c r="C745" s="17" t="s">
        <v>136</v>
      </c>
      <c r="D745" s="15">
        <v>76</v>
      </c>
      <c r="E745" s="18">
        <v>0</v>
      </c>
      <c r="F745" s="18">
        <v>6</v>
      </c>
      <c r="G745" s="18">
        <v>5</v>
      </c>
      <c r="H745" s="18">
        <v>49</v>
      </c>
      <c r="I745" s="18">
        <v>14</v>
      </c>
      <c r="J745" s="19">
        <v>44.736842105263158</v>
      </c>
      <c r="K745" s="19">
        <v>0</v>
      </c>
      <c r="L745" s="19">
        <v>0</v>
      </c>
      <c r="M745" s="18">
        <v>0</v>
      </c>
      <c r="N745" s="19">
        <v>0</v>
      </c>
      <c r="O745" s="19">
        <v>0</v>
      </c>
      <c r="P745" s="19">
        <v>0</v>
      </c>
      <c r="Q745" s="19">
        <v>9.8627787307032584</v>
      </c>
      <c r="R745" s="18">
        <v>0</v>
      </c>
      <c r="S745" s="19">
        <v>0</v>
      </c>
      <c r="T745" s="18">
        <v>0</v>
      </c>
      <c r="U745" s="19">
        <v>0</v>
      </c>
      <c r="V745" s="18">
        <v>0</v>
      </c>
      <c r="W745" s="19">
        <v>0</v>
      </c>
      <c r="X745" s="18">
        <v>0</v>
      </c>
      <c r="Y745" s="19">
        <v>0</v>
      </c>
      <c r="Z745" s="19">
        <v>31.25</v>
      </c>
      <c r="AA745" s="19">
        <v>68.75</v>
      </c>
      <c r="AB745" s="18">
        <v>5</v>
      </c>
      <c r="AC745" s="19">
        <v>13.157894736842104</v>
      </c>
      <c r="AD745" s="19">
        <v>78.260869565217391</v>
      </c>
      <c r="AE745" s="19">
        <v>51.724137931034484</v>
      </c>
      <c r="AF745" s="19">
        <v>57.142857142857139</v>
      </c>
      <c r="AG745" s="19">
        <v>69.767441860465112</v>
      </c>
      <c r="AH745" s="19">
        <v>23.076923076923077</v>
      </c>
      <c r="AI745" s="19">
        <v>57.692307692307686</v>
      </c>
      <c r="AJ745" s="3">
        <v>668.75</v>
      </c>
      <c r="AK745" s="6">
        <v>37</v>
      </c>
      <c r="AL745" s="6">
        <v>12</v>
      </c>
      <c r="AM745" s="6">
        <v>0</v>
      </c>
      <c r="AN745" s="6">
        <v>23</v>
      </c>
      <c r="AO745" s="6">
        <v>0</v>
      </c>
      <c r="AP745" s="6">
        <v>0</v>
      </c>
      <c r="AQ745" s="6">
        <v>3</v>
      </c>
      <c r="AR745" s="6">
        <v>8</v>
      </c>
      <c r="AS745" s="6">
        <v>10.526315789473683</v>
      </c>
      <c r="AT745" s="119">
        <v>0</v>
      </c>
      <c r="AU745" s="119">
        <v>0</v>
      </c>
      <c r="AV745" s="119">
        <v>0</v>
      </c>
      <c r="AW745" s="119">
        <v>0</v>
      </c>
      <c r="AX745" s="119">
        <v>0</v>
      </c>
      <c r="AY745" s="6">
        <v>47.692307692307693</v>
      </c>
      <c r="AZ745" s="6">
        <v>0</v>
      </c>
      <c r="BA745" s="6">
        <v>0</v>
      </c>
      <c r="BB745" s="6">
        <v>0</v>
      </c>
      <c r="BC745" s="6">
        <v>12</v>
      </c>
      <c r="BD745" s="6">
        <v>15.789473684210526</v>
      </c>
      <c r="BE745" s="6">
        <v>0</v>
      </c>
      <c r="BF745" s="6">
        <v>0</v>
      </c>
      <c r="BG745" s="6">
        <v>5</v>
      </c>
      <c r="BH745" s="6">
        <v>9.8039215686274517</v>
      </c>
      <c r="BI745" s="6">
        <v>0</v>
      </c>
      <c r="BJ745" s="6">
        <v>0</v>
      </c>
      <c r="BK745" s="6">
        <v>49</v>
      </c>
    </row>
    <row r="746" spans="1:63" x14ac:dyDescent="0.35">
      <c r="A746" s="27">
        <v>740</v>
      </c>
      <c r="C746" s="17" t="s">
        <v>16</v>
      </c>
      <c r="D746" s="15">
        <v>51</v>
      </c>
      <c r="E746" s="18">
        <v>0</v>
      </c>
      <c r="F746" s="18">
        <v>0</v>
      </c>
      <c r="G746" s="18">
        <v>0</v>
      </c>
      <c r="H746" s="18">
        <v>40</v>
      </c>
      <c r="I746" s="18">
        <v>7</v>
      </c>
      <c r="J746" s="19">
        <v>49.019607843137251</v>
      </c>
      <c r="K746" s="19">
        <v>4</v>
      </c>
      <c r="L746" s="19">
        <v>15.384615384615385</v>
      </c>
      <c r="M746" s="18">
        <v>0</v>
      </c>
      <c r="N746" s="19">
        <v>0</v>
      </c>
      <c r="O746" s="19">
        <v>3</v>
      </c>
      <c r="P746" s="19">
        <v>100</v>
      </c>
      <c r="Q746" s="19">
        <v>12.64</v>
      </c>
      <c r="R746" s="18">
        <v>0</v>
      </c>
      <c r="S746" s="19">
        <v>0</v>
      </c>
      <c r="T746" s="18">
        <v>0</v>
      </c>
      <c r="U746" s="19">
        <v>0</v>
      </c>
      <c r="V746" s="18">
        <v>0</v>
      </c>
      <c r="W746" s="19">
        <v>0</v>
      </c>
      <c r="X746" s="18">
        <v>0</v>
      </c>
      <c r="Y746" s="19">
        <v>0</v>
      </c>
      <c r="Z746" s="19">
        <v>0</v>
      </c>
      <c r="AA746" s="19">
        <v>43.478260869565219</v>
      </c>
      <c r="AB746" s="18">
        <v>0</v>
      </c>
      <c r="AC746" s="19">
        <v>0</v>
      </c>
      <c r="AD746" s="19">
        <v>100</v>
      </c>
      <c r="AE746" s="19">
        <v>61.904761904761905</v>
      </c>
      <c r="AF746" s="19">
        <v>100</v>
      </c>
      <c r="AG746" s="19">
        <v>84.848484848484844</v>
      </c>
      <c r="AH746" s="19">
        <v>29.032258064516132</v>
      </c>
      <c r="AI746" s="19">
        <v>41.935483870967744</v>
      </c>
      <c r="AJ746" s="3">
        <v>444.44444444444446</v>
      </c>
      <c r="AK746" s="6">
        <v>37</v>
      </c>
      <c r="AL746" s="6">
        <v>6</v>
      </c>
      <c r="AM746" s="6">
        <v>0</v>
      </c>
      <c r="AN746" s="6">
        <v>0</v>
      </c>
      <c r="AO746" s="6">
        <v>0</v>
      </c>
      <c r="AP746" s="6">
        <v>0</v>
      </c>
      <c r="AQ746" s="6">
        <v>7</v>
      </c>
      <c r="AR746" s="6">
        <v>8</v>
      </c>
      <c r="AS746" s="6">
        <v>15.686274509803921</v>
      </c>
      <c r="AT746" s="119">
        <v>0</v>
      </c>
      <c r="AU746" s="119">
        <v>0</v>
      </c>
      <c r="AV746" s="119">
        <v>0</v>
      </c>
      <c r="AW746" s="119">
        <v>0</v>
      </c>
      <c r="AX746" s="119">
        <v>0</v>
      </c>
      <c r="AY746" s="6">
        <v>36.363636363636367</v>
      </c>
      <c r="AZ746" s="6">
        <v>0</v>
      </c>
      <c r="BA746" s="6">
        <v>0</v>
      </c>
      <c r="BB746" s="6">
        <v>0</v>
      </c>
      <c r="BC746" s="6">
        <v>6</v>
      </c>
      <c r="BD746" s="6">
        <v>12.244897959183673</v>
      </c>
      <c r="BE746" s="6">
        <v>0</v>
      </c>
      <c r="BF746" s="6">
        <v>0</v>
      </c>
      <c r="BG746" s="6">
        <v>0</v>
      </c>
      <c r="BH746" s="6">
        <v>0</v>
      </c>
      <c r="BI746" s="6">
        <v>0</v>
      </c>
      <c r="BJ746" s="6">
        <v>0</v>
      </c>
      <c r="BK746" s="6">
        <v>40</v>
      </c>
    </row>
    <row r="747" spans="1:63" x14ac:dyDescent="0.35">
      <c r="A747" s="27">
        <v>741</v>
      </c>
      <c r="C747" s="17" t="s">
        <v>137</v>
      </c>
      <c r="D747" s="15">
        <v>2104</v>
      </c>
      <c r="E747" s="18">
        <v>17</v>
      </c>
      <c r="F747" s="18">
        <v>45</v>
      </c>
      <c r="G747" s="18">
        <v>209</v>
      </c>
      <c r="H747" s="18">
        <v>1515</v>
      </c>
      <c r="I747" s="18">
        <v>332</v>
      </c>
      <c r="J747" s="19">
        <v>59.363117870722434</v>
      </c>
      <c r="K747" s="19">
        <v>51</v>
      </c>
      <c r="L747" s="19">
        <v>4.9466537342386037</v>
      </c>
      <c r="M747" s="18">
        <v>0</v>
      </c>
      <c r="N747" s="19">
        <v>0</v>
      </c>
      <c r="O747" s="19">
        <v>99</v>
      </c>
      <c r="P747" s="19">
        <v>85.858585858585855</v>
      </c>
      <c r="Q747" s="19">
        <v>5.7065217391304346</v>
      </c>
      <c r="R747" s="18">
        <v>11</v>
      </c>
      <c r="S747" s="19">
        <v>7.0512820512820511</v>
      </c>
      <c r="T747" s="18">
        <v>13</v>
      </c>
      <c r="U747" s="19">
        <v>17.105263157894736</v>
      </c>
      <c r="V747" s="18">
        <v>3</v>
      </c>
      <c r="W747" s="19">
        <v>3.8961038961038961</v>
      </c>
      <c r="X747" s="18">
        <v>16</v>
      </c>
      <c r="Y747" s="19">
        <v>10.256410256410255</v>
      </c>
      <c r="Z747" s="19">
        <v>13.348164627363737</v>
      </c>
      <c r="AA747" s="19">
        <v>73.192436040044498</v>
      </c>
      <c r="AB747" s="18">
        <v>86</v>
      </c>
      <c r="AC747" s="19">
        <v>6.9861900893582449</v>
      </c>
      <c r="AD747" s="19">
        <v>77.522123893805301</v>
      </c>
      <c r="AE747" s="19">
        <v>66.774193548387089</v>
      </c>
      <c r="AF747" s="19">
        <v>58.82352941176471</v>
      </c>
      <c r="AG747" s="19">
        <v>72.811059907834093</v>
      </c>
      <c r="AH747" s="19">
        <v>22.342342342342342</v>
      </c>
      <c r="AI747" s="19">
        <v>48.198198198198199</v>
      </c>
      <c r="AJ747" s="3">
        <v>552.76162790697674</v>
      </c>
      <c r="AK747" s="6">
        <v>227</v>
      </c>
      <c r="AL747" s="6">
        <v>212</v>
      </c>
      <c r="AM747" s="6">
        <v>0</v>
      </c>
      <c r="AN747" s="6">
        <v>15</v>
      </c>
      <c r="AO747" s="6">
        <v>0</v>
      </c>
      <c r="AP747" s="6">
        <v>10</v>
      </c>
      <c r="AQ747" s="6">
        <v>1602</v>
      </c>
      <c r="AR747" s="6">
        <v>320</v>
      </c>
      <c r="AS747" s="6">
        <v>15.209125475285171</v>
      </c>
      <c r="AT747" s="119">
        <v>0</v>
      </c>
      <c r="AU747" s="119">
        <v>0</v>
      </c>
      <c r="AV747" s="119">
        <v>0</v>
      </c>
      <c r="AW747" s="119">
        <v>0</v>
      </c>
      <c r="AX747" s="119">
        <v>0</v>
      </c>
      <c r="AY747" s="6">
        <v>23.233301064859631</v>
      </c>
      <c r="AZ747" s="6">
        <v>10</v>
      </c>
      <c r="BA747" s="6">
        <v>1.0940919037199124</v>
      </c>
      <c r="BB747" s="6">
        <v>45</v>
      </c>
      <c r="BC747" s="6">
        <v>641</v>
      </c>
      <c r="BD747" s="6">
        <v>30.62589584328715</v>
      </c>
      <c r="BE747" s="6">
        <v>24</v>
      </c>
      <c r="BF747" s="6">
        <v>11.822660098522167</v>
      </c>
      <c r="BG747" s="6">
        <v>396</v>
      </c>
      <c r="BH747" s="6">
        <v>22.956521739130434</v>
      </c>
      <c r="BI747" s="6">
        <v>237</v>
      </c>
      <c r="BJ747" s="6">
        <v>73.148148148148152</v>
      </c>
      <c r="BK747" s="6">
        <v>1515</v>
      </c>
    </row>
    <row r="748" spans="1:63" x14ac:dyDescent="0.35">
      <c r="A748" s="27">
        <v>742</v>
      </c>
      <c r="C748" s="17" t="s">
        <v>2</v>
      </c>
      <c r="D748" s="15">
        <v>21</v>
      </c>
      <c r="E748" s="18">
        <v>0</v>
      </c>
      <c r="F748" s="18">
        <v>0</v>
      </c>
      <c r="G748" s="18">
        <v>4</v>
      </c>
      <c r="H748" s="18">
        <v>18</v>
      </c>
      <c r="I748" s="18">
        <v>0</v>
      </c>
      <c r="J748" s="19">
        <v>47.619047619047613</v>
      </c>
      <c r="K748" s="19">
        <v>0</v>
      </c>
      <c r="L748" s="19">
        <v>0</v>
      </c>
      <c r="M748" s="18">
        <v>0</v>
      </c>
      <c r="N748" s="19">
        <v>0</v>
      </c>
      <c r="O748" s="19">
        <v>4</v>
      </c>
      <c r="P748" s="19">
        <v>100</v>
      </c>
      <c r="Q748" s="19">
        <v>9.2307692307692317</v>
      </c>
      <c r="R748" s="18">
        <v>0</v>
      </c>
      <c r="S748" s="19">
        <v>0</v>
      </c>
      <c r="T748" s="18">
        <v>0</v>
      </c>
      <c r="U748" s="19">
        <v>0</v>
      </c>
      <c r="V748" s="18">
        <v>0</v>
      </c>
      <c r="W748" s="19">
        <v>0</v>
      </c>
      <c r="X748" s="18">
        <v>0</v>
      </c>
      <c r="Y748" s="19">
        <v>0</v>
      </c>
      <c r="Z748" s="19">
        <v>42.857142857142854</v>
      </c>
      <c r="AA748" s="19">
        <v>0</v>
      </c>
      <c r="AB748" s="18">
        <v>4</v>
      </c>
      <c r="AC748" s="19">
        <v>30.76923076923077</v>
      </c>
      <c r="AD748" s="19">
        <v>100</v>
      </c>
      <c r="AE748" s="19">
        <v>0</v>
      </c>
      <c r="AF748" s="19">
        <v>0</v>
      </c>
      <c r="AG748" s="19">
        <v>41.17647058823529</v>
      </c>
      <c r="AH748" s="19">
        <v>54.54545454545454</v>
      </c>
      <c r="AI748" s="19">
        <v>0</v>
      </c>
      <c r="AJ748" s="3">
        <v>575</v>
      </c>
      <c r="AK748" s="6">
        <v>0</v>
      </c>
      <c r="AL748" s="6">
        <v>16</v>
      </c>
      <c r="AM748" s="6">
        <v>0</v>
      </c>
      <c r="AN748" s="6">
        <v>0</v>
      </c>
      <c r="AO748" s="6">
        <v>0</v>
      </c>
      <c r="AP748" s="6">
        <v>0</v>
      </c>
      <c r="AQ748" s="6">
        <v>4</v>
      </c>
      <c r="AR748" s="6">
        <v>0</v>
      </c>
      <c r="AS748" s="6">
        <v>0</v>
      </c>
      <c r="AT748" s="119">
        <v>0</v>
      </c>
      <c r="AU748" s="119">
        <v>0</v>
      </c>
      <c r="AV748" s="119">
        <v>0</v>
      </c>
      <c r="AW748" s="119">
        <v>0</v>
      </c>
      <c r="AX748" s="119">
        <v>0</v>
      </c>
      <c r="AY748" s="6">
        <v>110.5263157894737</v>
      </c>
      <c r="AZ748" s="6">
        <v>0</v>
      </c>
      <c r="BA748" s="6">
        <v>0</v>
      </c>
      <c r="BB748" s="6">
        <v>0</v>
      </c>
      <c r="BC748" s="6">
        <v>3</v>
      </c>
      <c r="BD748" s="6">
        <v>13.043478260869565</v>
      </c>
      <c r="BE748" s="6">
        <v>0</v>
      </c>
      <c r="BF748" s="6">
        <v>0</v>
      </c>
      <c r="BG748" s="6">
        <v>0</v>
      </c>
      <c r="BH748" s="6">
        <v>0</v>
      </c>
      <c r="BI748" s="6">
        <v>0</v>
      </c>
      <c r="BJ748" s="6">
        <v>0</v>
      </c>
      <c r="BK748" s="6">
        <v>18</v>
      </c>
    </row>
    <row r="749" spans="1:63" x14ac:dyDescent="0.35">
      <c r="A749" s="27">
        <v>743</v>
      </c>
      <c r="C749" s="17" t="s">
        <v>6</v>
      </c>
      <c r="D749" s="15">
        <v>372</v>
      </c>
      <c r="E749" s="18">
        <v>0</v>
      </c>
      <c r="F749" s="18">
        <v>0</v>
      </c>
      <c r="G749" s="18">
        <v>0</v>
      </c>
      <c r="H749" s="18">
        <v>143</v>
      </c>
      <c r="I749" s="18">
        <v>225</v>
      </c>
      <c r="J749" s="19">
        <v>52.956989247311824</v>
      </c>
      <c r="K749" s="19">
        <v>0</v>
      </c>
      <c r="L749" s="19">
        <v>0</v>
      </c>
      <c r="M749" s="18">
        <v>0</v>
      </c>
      <c r="N749" s="19">
        <v>0</v>
      </c>
      <c r="O749" s="19">
        <v>35</v>
      </c>
      <c r="P749" s="19">
        <v>74.285714285714292</v>
      </c>
      <c r="Q749" s="19">
        <v>8.6662153012863907</v>
      </c>
      <c r="R749" s="18">
        <v>0</v>
      </c>
      <c r="S749" s="19">
        <v>0</v>
      </c>
      <c r="T749" s="18">
        <v>0</v>
      </c>
      <c r="U749" s="19">
        <v>0</v>
      </c>
      <c r="V749" s="18">
        <v>0</v>
      </c>
      <c r="W749" s="19">
        <v>0</v>
      </c>
      <c r="X749" s="18">
        <v>0</v>
      </c>
      <c r="Y749" s="19">
        <v>0</v>
      </c>
      <c r="Z749" s="19">
        <v>9.0909090909090917</v>
      </c>
      <c r="AA749" s="19">
        <v>66.666666666666657</v>
      </c>
      <c r="AB749" s="18">
        <v>8</v>
      </c>
      <c r="AC749" s="19">
        <v>6.8965517241379306</v>
      </c>
      <c r="AD749" s="19">
        <v>70.886075949367083</v>
      </c>
      <c r="AE749" s="19">
        <v>79.032258064516128</v>
      </c>
      <c r="AF749" s="19">
        <v>0</v>
      </c>
      <c r="AG749" s="19">
        <v>73.381294964028783</v>
      </c>
      <c r="AH749" s="19">
        <v>27.678571428571431</v>
      </c>
      <c r="AI749" s="19">
        <v>40.178571428571431</v>
      </c>
      <c r="AJ749" s="3">
        <v>305</v>
      </c>
      <c r="AK749" s="6">
        <v>0</v>
      </c>
      <c r="AL749" s="6">
        <v>313</v>
      </c>
      <c r="AM749" s="6">
        <v>0</v>
      </c>
      <c r="AN749" s="6">
        <v>0</v>
      </c>
      <c r="AO749" s="6">
        <v>0</v>
      </c>
      <c r="AP749" s="6">
        <v>0</v>
      </c>
      <c r="AQ749" s="6">
        <v>48</v>
      </c>
      <c r="AR749" s="6">
        <v>4</v>
      </c>
      <c r="AS749" s="6">
        <v>1.0752688172043012</v>
      </c>
      <c r="AT749" s="119">
        <v>0</v>
      </c>
      <c r="AU749" s="119">
        <v>0</v>
      </c>
      <c r="AV749" s="119">
        <v>0</v>
      </c>
      <c r="AW749" s="119">
        <v>0</v>
      </c>
      <c r="AX749" s="119">
        <v>0</v>
      </c>
      <c r="AY749" s="6">
        <v>12.574850299401197</v>
      </c>
      <c r="AZ749" s="6">
        <v>0</v>
      </c>
      <c r="BA749" s="6">
        <v>0</v>
      </c>
      <c r="BB749" s="6">
        <v>66</v>
      </c>
      <c r="BC749" s="6">
        <v>65</v>
      </c>
      <c r="BD749" s="6">
        <v>17.759562841530055</v>
      </c>
      <c r="BE749" s="6">
        <v>0</v>
      </c>
      <c r="BF749" s="6">
        <v>0</v>
      </c>
      <c r="BG749" s="6">
        <v>0</v>
      </c>
      <c r="BH749" s="6">
        <v>0</v>
      </c>
      <c r="BI749" s="6">
        <v>66</v>
      </c>
      <c r="BJ749" s="6">
        <v>29.20353982300885</v>
      </c>
      <c r="BK749" s="6">
        <v>143</v>
      </c>
    </row>
    <row r="750" spans="1:63" x14ac:dyDescent="0.35">
      <c r="A750" s="27">
        <v>744</v>
      </c>
      <c r="C750" s="17" t="s">
        <v>10</v>
      </c>
      <c r="D750" s="15">
        <v>580</v>
      </c>
      <c r="E750" s="18">
        <v>8</v>
      </c>
      <c r="F750" s="18">
        <v>40</v>
      </c>
      <c r="G750" s="18">
        <v>18</v>
      </c>
      <c r="H750" s="18">
        <v>244</v>
      </c>
      <c r="I750" s="18">
        <v>270</v>
      </c>
      <c r="J750" s="19">
        <v>51.551724137931032</v>
      </c>
      <c r="K750" s="19">
        <v>6</v>
      </c>
      <c r="L750" s="19">
        <v>4.6511627906976747</v>
      </c>
      <c r="M750" s="18">
        <v>0</v>
      </c>
      <c r="N750" s="19">
        <v>0</v>
      </c>
      <c r="O750" s="19">
        <v>37</v>
      </c>
      <c r="P750" s="19">
        <v>91.891891891891902</v>
      </c>
      <c r="Q750" s="19">
        <v>8.3428138035646562</v>
      </c>
      <c r="R750" s="18">
        <v>0</v>
      </c>
      <c r="S750" s="19">
        <v>0</v>
      </c>
      <c r="T750" s="18">
        <v>0</v>
      </c>
      <c r="U750" s="19">
        <v>0</v>
      </c>
      <c r="V750" s="18">
        <v>0</v>
      </c>
      <c r="W750" s="19">
        <v>0</v>
      </c>
      <c r="X750" s="18">
        <v>0</v>
      </c>
      <c r="Y750" s="19">
        <v>0</v>
      </c>
      <c r="Z750" s="19">
        <v>16.666666666666664</v>
      </c>
      <c r="AA750" s="19">
        <v>77.777777777777786</v>
      </c>
      <c r="AB750" s="18">
        <v>17</v>
      </c>
      <c r="AC750" s="19">
        <v>9.2896174863387984</v>
      </c>
      <c r="AD750" s="19">
        <v>79.032258064516128</v>
      </c>
      <c r="AE750" s="19">
        <v>56.896551724137936</v>
      </c>
      <c r="AF750" s="19">
        <v>66.666666666666657</v>
      </c>
      <c r="AG750" s="19">
        <v>66.341463414634148</v>
      </c>
      <c r="AH750" s="19">
        <v>15.950920245398773</v>
      </c>
      <c r="AI750" s="19">
        <v>59.509202453987733</v>
      </c>
      <c r="AJ750" s="3">
        <v>414.28571428571428</v>
      </c>
      <c r="AK750" s="6">
        <v>0</v>
      </c>
      <c r="AL750" s="6">
        <v>348</v>
      </c>
      <c r="AM750" s="6">
        <v>0</v>
      </c>
      <c r="AN750" s="6">
        <v>182</v>
      </c>
      <c r="AO750" s="6">
        <v>0</v>
      </c>
      <c r="AP750" s="6">
        <v>0</v>
      </c>
      <c r="AQ750" s="6">
        <v>36</v>
      </c>
      <c r="AR750" s="6">
        <v>62</v>
      </c>
      <c r="AS750" s="6">
        <v>10.689655172413794</v>
      </c>
      <c r="AT750" s="119">
        <v>0</v>
      </c>
      <c r="AU750" s="119">
        <v>0</v>
      </c>
      <c r="AV750" s="119">
        <v>0</v>
      </c>
      <c r="AW750" s="119">
        <v>0</v>
      </c>
      <c r="AX750" s="119">
        <v>0</v>
      </c>
      <c r="AY750" s="6">
        <v>38.64468864468865</v>
      </c>
      <c r="AZ750" s="6">
        <v>3</v>
      </c>
      <c r="BA750" s="6">
        <v>2.3622047244094486</v>
      </c>
      <c r="BB750" s="6">
        <v>80</v>
      </c>
      <c r="BC750" s="6">
        <v>46</v>
      </c>
      <c r="BD750" s="6">
        <v>8.0139372822299642</v>
      </c>
      <c r="BE750" s="6">
        <v>0</v>
      </c>
      <c r="BF750" s="6">
        <v>0</v>
      </c>
      <c r="BG750" s="6">
        <v>17</v>
      </c>
      <c r="BH750" s="6">
        <v>6.4150943396226419</v>
      </c>
      <c r="BI750" s="6">
        <v>24</v>
      </c>
      <c r="BJ750" s="6">
        <v>8.8888888888888893</v>
      </c>
      <c r="BK750" s="6">
        <v>244</v>
      </c>
    </row>
    <row r="751" spans="1:63" x14ac:dyDescent="0.35">
      <c r="A751" s="27">
        <v>745</v>
      </c>
      <c r="C751" s="17" t="s">
        <v>272</v>
      </c>
      <c r="D751" s="15">
        <v>92</v>
      </c>
      <c r="E751" s="18">
        <v>3</v>
      </c>
      <c r="F751" s="18">
        <v>3</v>
      </c>
      <c r="G751" s="18">
        <v>16</v>
      </c>
      <c r="H751" s="18">
        <v>68</v>
      </c>
      <c r="I751" s="18">
        <v>5</v>
      </c>
      <c r="J751" s="19">
        <v>58.695652173913047</v>
      </c>
      <c r="K751" s="19">
        <v>11</v>
      </c>
      <c r="L751" s="19">
        <v>19.642857142857142</v>
      </c>
      <c r="M751" s="18">
        <v>0</v>
      </c>
      <c r="N751" s="19">
        <v>0</v>
      </c>
      <c r="O751" s="19">
        <v>9</v>
      </c>
      <c r="P751" s="19">
        <v>44.444444444444443</v>
      </c>
      <c r="Q751" s="19">
        <v>19.915254237288135</v>
      </c>
      <c r="R751" s="18">
        <v>0</v>
      </c>
      <c r="S751" s="19">
        <v>0</v>
      </c>
      <c r="T751" s="18">
        <v>0</v>
      </c>
      <c r="U751" s="19">
        <v>0</v>
      </c>
      <c r="V751" s="18">
        <v>0</v>
      </c>
      <c r="W751" s="19">
        <v>0</v>
      </c>
      <c r="X751" s="18">
        <v>0</v>
      </c>
      <c r="Y751" s="19">
        <v>0</v>
      </c>
      <c r="Z751" s="19">
        <v>27.777777777777779</v>
      </c>
      <c r="AA751" s="19">
        <v>52.777777777777779</v>
      </c>
      <c r="AB751" s="18">
        <v>9</v>
      </c>
      <c r="AC751" s="19">
        <v>16.666666666666664</v>
      </c>
      <c r="AD751" s="19">
        <v>82.608695652173907</v>
      </c>
      <c r="AE751" s="19">
        <v>56.09756097560976</v>
      </c>
      <c r="AF751" s="19">
        <v>0</v>
      </c>
      <c r="AG751" s="19">
        <v>56.451612903225815</v>
      </c>
      <c r="AH751" s="19">
        <v>29.629629629629626</v>
      </c>
      <c r="AI751" s="19">
        <v>31.481481481481481</v>
      </c>
      <c r="AJ751" s="3">
        <v>475</v>
      </c>
      <c r="AK751" s="6">
        <v>0</v>
      </c>
      <c r="AL751" s="6">
        <v>45</v>
      </c>
      <c r="AM751" s="6">
        <v>0</v>
      </c>
      <c r="AN751" s="6">
        <v>31</v>
      </c>
      <c r="AO751" s="6">
        <v>0</v>
      </c>
      <c r="AP751" s="6">
        <v>0</v>
      </c>
      <c r="AQ751" s="6">
        <v>11</v>
      </c>
      <c r="AR751" s="6">
        <v>8</v>
      </c>
      <c r="AS751" s="6">
        <v>8.695652173913043</v>
      </c>
      <c r="AT751" s="119">
        <v>0</v>
      </c>
      <c r="AU751" s="119">
        <v>0</v>
      </c>
      <c r="AV751" s="119">
        <v>0</v>
      </c>
      <c r="AW751" s="119">
        <v>0</v>
      </c>
      <c r="AX751" s="119">
        <v>0</v>
      </c>
      <c r="AY751" s="6">
        <v>72.61904761904762</v>
      </c>
      <c r="AZ751" s="6">
        <v>0</v>
      </c>
      <c r="BA751" s="6">
        <v>0</v>
      </c>
      <c r="BB751" s="6">
        <v>0</v>
      </c>
      <c r="BC751" s="6">
        <v>8</v>
      </c>
      <c r="BD751" s="6">
        <v>8.8888888888888893</v>
      </c>
      <c r="BE751" s="6">
        <v>0</v>
      </c>
      <c r="BF751" s="6">
        <v>0</v>
      </c>
      <c r="BG751" s="6">
        <v>3</v>
      </c>
      <c r="BH751" s="6">
        <v>3.9473684210526314</v>
      </c>
      <c r="BI751" s="6">
        <v>6</v>
      </c>
      <c r="BJ751" s="6">
        <v>60</v>
      </c>
      <c r="BK751" s="6">
        <v>68</v>
      </c>
    </row>
    <row r="752" spans="1:63" x14ac:dyDescent="0.35">
      <c r="A752" s="27">
        <v>746</v>
      </c>
      <c r="C752" s="17" t="s">
        <v>1</v>
      </c>
      <c r="D752" s="15">
        <v>289</v>
      </c>
      <c r="E752" s="18">
        <v>0</v>
      </c>
      <c r="F752" s="18">
        <v>7</v>
      </c>
      <c r="G752" s="18">
        <v>8</v>
      </c>
      <c r="H752" s="18">
        <v>227</v>
      </c>
      <c r="I752" s="18">
        <v>52</v>
      </c>
      <c r="J752" s="19">
        <v>54.671280276816617</v>
      </c>
      <c r="K752" s="19">
        <v>7</v>
      </c>
      <c r="L752" s="19">
        <v>5.6910569105691051</v>
      </c>
      <c r="M752" s="18">
        <v>0</v>
      </c>
      <c r="N752" s="19">
        <v>0</v>
      </c>
      <c r="O752" s="19">
        <v>10</v>
      </c>
      <c r="P752" s="19">
        <v>100</v>
      </c>
      <c r="Q752" s="19">
        <v>12.006319115323855</v>
      </c>
      <c r="R752" s="18">
        <v>0</v>
      </c>
      <c r="S752" s="19">
        <v>0</v>
      </c>
      <c r="T752" s="18">
        <v>0</v>
      </c>
      <c r="U752" s="19">
        <v>0</v>
      </c>
      <c r="V752" s="18">
        <v>0</v>
      </c>
      <c r="W752" s="19">
        <v>0</v>
      </c>
      <c r="X752" s="18">
        <v>0</v>
      </c>
      <c r="Y752" s="19">
        <v>0</v>
      </c>
      <c r="Z752" s="19">
        <v>32.456140350877192</v>
      </c>
      <c r="AA752" s="19">
        <v>52.631578947368418</v>
      </c>
      <c r="AB752" s="18">
        <v>10</v>
      </c>
      <c r="AC752" s="19">
        <v>5.0505050505050502</v>
      </c>
      <c r="AD752" s="19">
        <v>80.733944954128447</v>
      </c>
      <c r="AE752" s="19">
        <v>80.672268907563023</v>
      </c>
      <c r="AF752" s="19">
        <v>45.454545454545453</v>
      </c>
      <c r="AG752" s="19">
        <v>82.027649769585253</v>
      </c>
      <c r="AH752" s="19">
        <v>15.135135135135137</v>
      </c>
      <c r="AI752" s="19">
        <v>54.054054054054056</v>
      </c>
      <c r="AJ752" s="3">
        <v>1000</v>
      </c>
      <c r="AK752" s="6">
        <v>0</v>
      </c>
      <c r="AL752" s="6">
        <v>59</v>
      </c>
      <c r="AM752" s="6">
        <v>151</v>
      </c>
      <c r="AN752" s="6">
        <v>26</v>
      </c>
      <c r="AO752" s="6">
        <v>0</v>
      </c>
      <c r="AP752" s="6">
        <v>4</v>
      </c>
      <c r="AQ752" s="6">
        <v>44</v>
      </c>
      <c r="AR752" s="6">
        <v>6</v>
      </c>
      <c r="AS752" s="6">
        <v>2.0761245674740483</v>
      </c>
      <c r="AT752" s="119">
        <v>0</v>
      </c>
      <c r="AU752" s="119">
        <v>0</v>
      </c>
      <c r="AV752" s="119">
        <v>0</v>
      </c>
      <c r="AW752" s="119">
        <v>0</v>
      </c>
      <c r="AX752" s="119">
        <v>0</v>
      </c>
      <c r="AY752" s="6">
        <v>26.353790613718413</v>
      </c>
      <c r="AZ752" s="6">
        <v>0</v>
      </c>
      <c r="BA752" s="6">
        <v>0</v>
      </c>
      <c r="BB752" s="6">
        <v>14</v>
      </c>
      <c r="BC752" s="6">
        <v>12</v>
      </c>
      <c r="BD752" s="6">
        <v>4.0955631399317403</v>
      </c>
      <c r="BE752" s="6">
        <v>0</v>
      </c>
      <c r="BF752" s="6">
        <v>0</v>
      </c>
      <c r="BG752" s="6">
        <v>0</v>
      </c>
      <c r="BH752" s="6">
        <v>0</v>
      </c>
      <c r="BI752" s="6">
        <v>3</v>
      </c>
      <c r="BJ752" s="6">
        <v>6.25</v>
      </c>
      <c r="BK752" s="6">
        <v>227</v>
      </c>
    </row>
    <row r="753" spans="1:63" x14ac:dyDescent="0.35">
      <c r="A753" s="27">
        <v>747</v>
      </c>
      <c r="C753" s="17" t="s">
        <v>7</v>
      </c>
      <c r="D753" s="15">
        <v>3075</v>
      </c>
      <c r="E753" s="18">
        <v>0</v>
      </c>
      <c r="F753" s="18">
        <v>26</v>
      </c>
      <c r="G753" s="18">
        <v>24</v>
      </c>
      <c r="H753" s="18">
        <v>609</v>
      </c>
      <c r="I753" s="18">
        <v>2415</v>
      </c>
      <c r="J753" s="19">
        <v>54.536585365853661</v>
      </c>
      <c r="K753" s="19">
        <v>19</v>
      </c>
      <c r="L753" s="19">
        <v>14.074074074074074</v>
      </c>
      <c r="M753" s="18">
        <v>0</v>
      </c>
      <c r="N753" s="19">
        <v>0</v>
      </c>
      <c r="O753" s="19">
        <v>288</v>
      </c>
      <c r="P753" s="19">
        <v>77.083333333333343</v>
      </c>
      <c r="Q753" s="19">
        <v>8.1967213114754092</v>
      </c>
      <c r="R753" s="18">
        <v>0</v>
      </c>
      <c r="S753" s="19">
        <v>0</v>
      </c>
      <c r="T753" s="18">
        <v>0</v>
      </c>
      <c r="U753" s="19">
        <v>0</v>
      </c>
      <c r="V753" s="18">
        <v>0</v>
      </c>
      <c r="W753" s="19">
        <v>0</v>
      </c>
      <c r="X753" s="18">
        <v>0</v>
      </c>
      <c r="Y753" s="19">
        <v>0</v>
      </c>
      <c r="Z753" s="19">
        <v>25.409836065573771</v>
      </c>
      <c r="AA753" s="19">
        <v>45.081967213114751</v>
      </c>
      <c r="AB753" s="18">
        <v>29</v>
      </c>
      <c r="AC753" s="19">
        <v>6.8883610451306403</v>
      </c>
      <c r="AD753" s="19">
        <v>70.226537216828476</v>
      </c>
      <c r="AE753" s="19">
        <v>54.929577464788736</v>
      </c>
      <c r="AF753" s="19">
        <v>75</v>
      </c>
      <c r="AG753" s="19">
        <v>62.260869565217391</v>
      </c>
      <c r="AH753" s="19">
        <v>37.566137566137563</v>
      </c>
      <c r="AI753" s="19">
        <v>32.275132275132272</v>
      </c>
      <c r="AJ753" s="3">
        <v>187.66816143497758</v>
      </c>
      <c r="AK753" s="6">
        <v>3</v>
      </c>
      <c r="AL753" s="6">
        <v>2917</v>
      </c>
      <c r="AM753" s="6">
        <v>0</v>
      </c>
      <c r="AN753" s="6">
        <v>0</v>
      </c>
      <c r="AO753" s="6">
        <v>0</v>
      </c>
      <c r="AP753" s="6">
        <v>0</v>
      </c>
      <c r="AQ753" s="6">
        <v>100</v>
      </c>
      <c r="AR753" s="6">
        <v>29</v>
      </c>
      <c r="AS753" s="6">
        <v>0.94308943089430908</v>
      </c>
      <c r="AT753" s="119">
        <v>0</v>
      </c>
      <c r="AU753" s="119">
        <v>0</v>
      </c>
      <c r="AV753" s="119">
        <v>0</v>
      </c>
      <c r="AW753" s="119">
        <v>0</v>
      </c>
      <c r="AX753" s="119">
        <v>0</v>
      </c>
      <c r="AY753" s="6">
        <v>9.8165760869565215</v>
      </c>
      <c r="AZ753" s="6">
        <v>3</v>
      </c>
      <c r="BA753" s="6">
        <v>2.4793388429752068</v>
      </c>
      <c r="BB753" s="6">
        <v>501</v>
      </c>
      <c r="BC753" s="6">
        <v>1319</v>
      </c>
      <c r="BD753" s="6">
        <v>43.160994764397905</v>
      </c>
      <c r="BE753" s="6">
        <v>0</v>
      </c>
      <c r="BF753" s="6">
        <v>0</v>
      </c>
      <c r="BG753" s="6">
        <v>43</v>
      </c>
      <c r="BH753" s="6">
        <v>6.8037974683544302</v>
      </c>
      <c r="BI753" s="6">
        <v>1281</v>
      </c>
      <c r="BJ753" s="6">
        <v>53.397248853689035</v>
      </c>
      <c r="BK753" s="6">
        <v>609</v>
      </c>
    </row>
    <row r="754" spans="1:63" x14ac:dyDescent="0.35">
      <c r="A754" s="27">
        <v>748</v>
      </c>
      <c r="C754" s="17" t="s">
        <v>273</v>
      </c>
      <c r="D754" s="15">
        <v>346</v>
      </c>
      <c r="E754" s="18">
        <v>4</v>
      </c>
      <c r="F754" s="18">
        <v>11</v>
      </c>
      <c r="G754" s="18">
        <v>34</v>
      </c>
      <c r="H754" s="18">
        <v>284</v>
      </c>
      <c r="I754" s="18">
        <v>24</v>
      </c>
      <c r="J754" s="19">
        <v>58.670520231213871</v>
      </c>
      <c r="K754" s="19">
        <v>6</v>
      </c>
      <c r="L754" s="19">
        <v>2.5210084033613445</v>
      </c>
      <c r="M754" s="18">
        <v>0</v>
      </c>
      <c r="N754" s="19">
        <v>0</v>
      </c>
      <c r="O754" s="19">
        <v>8</v>
      </c>
      <c r="P754" s="19">
        <v>100</v>
      </c>
      <c r="Q754" s="19">
        <v>5.9485530546623799</v>
      </c>
      <c r="R754" s="18">
        <v>0</v>
      </c>
      <c r="S754" s="19">
        <v>0</v>
      </c>
      <c r="T754" s="18">
        <v>6</v>
      </c>
      <c r="U754" s="19">
        <v>27.27272727272727</v>
      </c>
      <c r="V754" s="18">
        <v>0</v>
      </c>
      <c r="W754" s="19">
        <v>0</v>
      </c>
      <c r="X754" s="18">
        <v>6</v>
      </c>
      <c r="Y754" s="19">
        <v>17.647058823529413</v>
      </c>
      <c r="Z754" s="19">
        <v>20</v>
      </c>
      <c r="AA754" s="19">
        <v>74.666666666666671</v>
      </c>
      <c r="AB754" s="18">
        <v>18</v>
      </c>
      <c r="AC754" s="19">
        <v>6.2717770034843205</v>
      </c>
      <c r="AD754" s="19">
        <v>88.135593220338976</v>
      </c>
      <c r="AE754" s="19">
        <v>86.666666666666671</v>
      </c>
      <c r="AF754" s="19">
        <v>82.35294117647058</v>
      </c>
      <c r="AG754" s="19">
        <v>88.301886792452834</v>
      </c>
      <c r="AH754" s="19">
        <v>12.109375</v>
      </c>
      <c r="AI754" s="19">
        <v>65.625</v>
      </c>
      <c r="AJ754" s="3">
        <v>936.36363636363637</v>
      </c>
      <c r="AK754" s="6">
        <v>16</v>
      </c>
      <c r="AL754" s="6">
        <v>64</v>
      </c>
      <c r="AM754" s="6">
        <v>8</v>
      </c>
      <c r="AN754" s="6">
        <v>0</v>
      </c>
      <c r="AO754" s="6">
        <v>0</v>
      </c>
      <c r="AP754" s="6">
        <v>0</v>
      </c>
      <c r="AQ754" s="6">
        <v>249</v>
      </c>
      <c r="AR754" s="6">
        <v>41</v>
      </c>
      <c r="AS754" s="6">
        <v>11.849710982658959</v>
      </c>
      <c r="AT754" s="119">
        <v>0</v>
      </c>
      <c r="AU754" s="119">
        <v>0</v>
      </c>
      <c r="AV754" s="119">
        <v>0</v>
      </c>
      <c r="AW754" s="119">
        <v>0</v>
      </c>
      <c r="AX754" s="119">
        <v>0</v>
      </c>
      <c r="AY754" s="6">
        <v>38.040345821325651</v>
      </c>
      <c r="AZ754" s="6">
        <v>0</v>
      </c>
      <c r="BA754" s="6">
        <v>0</v>
      </c>
      <c r="BB754" s="6">
        <v>4</v>
      </c>
      <c r="BC754" s="6">
        <v>22</v>
      </c>
      <c r="BD754" s="6">
        <v>6.303724928366762</v>
      </c>
      <c r="BE754" s="6">
        <v>0</v>
      </c>
      <c r="BF754" s="6">
        <v>0</v>
      </c>
      <c r="BG754" s="6">
        <v>17</v>
      </c>
      <c r="BH754" s="6">
        <v>5.2307692307692308</v>
      </c>
      <c r="BI754" s="6">
        <v>5</v>
      </c>
      <c r="BJ754" s="6">
        <v>25</v>
      </c>
      <c r="BK754" s="6">
        <v>284</v>
      </c>
    </row>
    <row r="755" spans="1:63" x14ac:dyDescent="0.35">
      <c r="A755" s="27">
        <v>749</v>
      </c>
      <c r="C755" s="17" t="s">
        <v>23</v>
      </c>
      <c r="D755" s="15">
        <v>4035</v>
      </c>
      <c r="E755" s="18">
        <v>120</v>
      </c>
      <c r="F755" s="18">
        <v>322</v>
      </c>
      <c r="G755" s="18">
        <v>356</v>
      </c>
      <c r="H755" s="18">
        <v>3185</v>
      </c>
      <c r="I755" s="18">
        <v>178</v>
      </c>
      <c r="J755" s="19">
        <v>42.924411400247834</v>
      </c>
      <c r="K755" s="19">
        <v>106</v>
      </c>
      <c r="L755" s="19">
        <v>3.5558537403555857</v>
      </c>
      <c r="M755" s="18">
        <v>8</v>
      </c>
      <c r="N755" s="19">
        <v>6.7226890756302522</v>
      </c>
      <c r="O755" s="19">
        <v>72</v>
      </c>
      <c r="P755" s="19">
        <v>76.388888888888886</v>
      </c>
      <c r="Q755" s="19">
        <v>7.7348066298342539</v>
      </c>
      <c r="R755" s="18">
        <v>5</v>
      </c>
      <c r="S755" s="19">
        <v>1.7301038062283738</v>
      </c>
      <c r="T755" s="18">
        <v>9</v>
      </c>
      <c r="U755" s="19">
        <v>4.591836734693878</v>
      </c>
      <c r="V755" s="18">
        <v>8</v>
      </c>
      <c r="W755" s="19">
        <v>8.4210526315789469</v>
      </c>
      <c r="X755" s="18">
        <v>17</v>
      </c>
      <c r="Y755" s="19">
        <v>5.8620689655172411</v>
      </c>
      <c r="Z755" s="19">
        <v>13.442257705161531</v>
      </c>
      <c r="AA755" s="19">
        <v>78.908280727812851</v>
      </c>
      <c r="AB755" s="18">
        <v>168</v>
      </c>
      <c r="AC755" s="19">
        <v>5.7435897435897436</v>
      </c>
      <c r="AD755" s="19">
        <v>87.534626038781155</v>
      </c>
      <c r="AE755" s="19">
        <v>70.79245283018868</v>
      </c>
      <c r="AF755" s="19">
        <v>75.690607734806619</v>
      </c>
      <c r="AG755" s="19">
        <v>82.753552180303771</v>
      </c>
      <c r="AH755" s="19">
        <v>27.225519287833826</v>
      </c>
      <c r="AI755" s="19">
        <v>47.218100890207715</v>
      </c>
      <c r="AJ755" s="3">
        <v>760.70615034168566</v>
      </c>
      <c r="AK755" s="6">
        <v>13</v>
      </c>
      <c r="AL755" s="6">
        <v>559</v>
      </c>
      <c r="AM755" s="6">
        <v>1821</v>
      </c>
      <c r="AN755" s="6">
        <v>885</v>
      </c>
      <c r="AO755" s="6">
        <v>0</v>
      </c>
      <c r="AP755" s="6">
        <v>361</v>
      </c>
      <c r="AQ755" s="6">
        <v>298</v>
      </c>
      <c r="AR755" s="6">
        <v>1529</v>
      </c>
      <c r="AS755" s="6">
        <v>37.893432465923169</v>
      </c>
      <c r="AT755" s="119">
        <v>0</v>
      </c>
      <c r="AU755" s="119">
        <v>0</v>
      </c>
      <c r="AV755" s="119">
        <v>0</v>
      </c>
      <c r="AW755" s="119">
        <v>0</v>
      </c>
      <c r="AX755" s="119">
        <v>0</v>
      </c>
      <c r="AY755" s="6">
        <v>66.157372039724976</v>
      </c>
      <c r="AZ755" s="6">
        <v>7</v>
      </c>
      <c r="BA755" s="6">
        <v>0.25678650036683787</v>
      </c>
      <c r="BB755" s="6">
        <v>27</v>
      </c>
      <c r="BC755" s="6">
        <v>97</v>
      </c>
      <c r="BD755" s="6">
        <v>2.4129353233830848</v>
      </c>
      <c r="BE755" s="6">
        <v>0</v>
      </c>
      <c r="BF755" s="6">
        <v>0</v>
      </c>
      <c r="BG755" s="6">
        <v>51</v>
      </c>
      <c r="BH755" s="6">
        <v>1.4480408858603067</v>
      </c>
      <c r="BI755" s="6">
        <v>26</v>
      </c>
      <c r="BJ755" s="6">
        <v>14.689265536723164</v>
      </c>
      <c r="BK755" s="6">
        <v>3185</v>
      </c>
    </row>
    <row r="756" spans="1:63" x14ac:dyDescent="0.35">
      <c r="A756" s="27">
        <v>750</v>
      </c>
      <c r="C756" s="17" t="s">
        <v>19</v>
      </c>
      <c r="D756" s="15">
        <v>557</v>
      </c>
      <c r="E756" s="18">
        <v>23</v>
      </c>
      <c r="F756" s="18">
        <v>45</v>
      </c>
      <c r="G756" s="18">
        <v>65</v>
      </c>
      <c r="H756" s="18">
        <v>414</v>
      </c>
      <c r="I756" s="18">
        <v>30</v>
      </c>
      <c r="J756" s="19">
        <v>59.245960502692995</v>
      </c>
      <c r="K756" s="19">
        <v>24</v>
      </c>
      <c r="L756" s="19">
        <v>6.7226890756302522</v>
      </c>
      <c r="M756" s="18">
        <v>0</v>
      </c>
      <c r="N756" s="19">
        <v>0</v>
      </c>
      <c r="O756" s="19">
        <v>17</v>
      </c>
      <c r="P756" s="19">
        <v>100</v>
      </c>
      <c r="Q756" s="19">
        <v>6.9192751235584842</v>
      </c>
      <c r="R756" s="18">
        <v>0</v>
      </c>
      <c r="S756" s="19">
        <v>0</v>
      </c>
      <c r="T756" s="18">
        <v>0</v>
      </c>
      <c r="U756" s="19">
        <v>0</v>
      </c>
      <c r="V756" s="18">
        <v>0</v>
      </c>
      <c r="W756" s="19">
        <v>0</v>
      </c>
      <c r="X756" s="19">
        <v>0</v>
      </c>
      <c r="Y756" s="19">
        <v>0</v>
      </c>
      <c r="Z756" s="19">
        <v>18.461538461538463</v>
      </c>
      <c r="AA756" s="19">
        <v>72</v>
      </c>
      <c r="AB756" s="18">
        <v>32</v>
      </c>
      <c r="AC756" s="19">
        <v>8.4210526315789469</v>
      </c>
      <c r="AD756" s="19">
        <v>86.538461538461547</v>
      </c>
      <c r="AE756" s="19">
        <v>71.031746031746039</v>
      </c>
      <c r="AF756" s="19">
        <v>56.81818181818182</v>
      </c>
      <c r="AG756" s="19">
        <v>82.142857142857139</v>
      </c>
      <c r="AH756" s="19">
        <v>22.543352601156069</v>
      </c>
      <c r="AI756" s="19">
        <v>41.907514450867048</v>
      </c>
      <c r="AJ756" s="3">
        <v>680</v>
      </c>
      <c r="AK756" s="6">
        <v>33</v>
      </c>
      <c r="AL756" s="6">
        <v>181</v>
      </c>
      <c r="AM756" s="6">
        <v>19</v>
      </c>
      <c r="AN756" s="6">
        <v>211</v>
      </c>
      <c r="AO756" s="6">
        <v>0</v>
      </c>
      <c r="AP756" s="6">
        <v>4</v>
      </c>
      <c r="AQ756" s="6">
        <v>94</v>
      </c>
      <c r="AR756" s="6">
        <v>162</v>
      </c>
      <c r="AS756" s="6">
        <v>29.084380610412925</v>
      </c>
      <c r="AT756" s="119">
        <v>0</v>
      </c>
      <c r="AU756" s="119">
        <v>0</v>
      </c>
      <c r="AV756" s="119">
        <v>0</v>
      </c>
      <c r="AW756" s="119">
        <v>0</v>
      </c>
      <c r="AX756" s="119">
        <v>0</v>
      </c>
      <c r="AY756" s="6">
        <v>59.176029962546814</v>
      </c>
      <c r="AZ756" s="6">
        <v>0</v>
      </c>
      <c r="BA756" s="6">
        <v>0</v>
      </c>
      <c r="BB756" s="6">
        <v>9</v>
      </c>
      <c r="BC756" s="6">
        <v>39</v>
      </c>
      <c r="BD756" s="6">
        <v>7.0270270270270272</v>
      </c>
      <c r="BE756" s="6">
        <v>0</v>
      </c>
      <c r="BF756" s="6">
        <v>0</v>
      </c>
      <c r="BG756" s="6">
        <v>17</v>
      </c>
      <c r="BH756" s="6">
        <v>3.6016949152542375</v>
      </c>
      <c r="BI756" s="6">
        <v>11</v>
      </c>
      <c r="BJ756" s="6">
        <v>34.375</v>
      </c>
      <c r="BK756" s="6">
        <v>414</v>
      </c>
    </row>
    <row r="757" spans="1:63" x14ac:dyDescent="0.35">
      <c r="A757" s="27">
        <v>751</v>
      </c>
      <c r="C757" s="17" t="s">
        <v>12</v>
      </c>
      <c r="D757" s="15">
        <v>561</v>
      </c>
      <c r="E757" s="18">
        <v>7</v>
      </c>
      <c r="F757" s="18">
        <v>41</v>
      </c>
      <c r="G757" s="18">
        <v>31</v>
      </c>
      <c r="H757" s="18">
        <v>464</v>
      </c>
      <c r="I757" s="18">
        <v>29</v>
      </c>
      <c r="J757" s="19">
        <v>44.741532976827095</v>
      </c>
      <c r="K757" s="19">
        <v>37</v>
      </c>
      <c r="L757" s="19">
        <v>9.8930481283422473</v>
      </c>
      <c r="M757" s="18">
        <v>0</v>
      </c>
      <c r="N757" s="19">
        <v>0</v>
      </c>
      <c r="O757" s="19">
        <v>30</v>
      </c>
      <c r="P757" s="19">
        <v>73.333333333333329</v>
      </c>
      <c r="Q757" s="19">
        <v>9.8053097345132745</v>
      </c>
      <c r="R757" s="18">
        <v>0</v>
      </c>
      <c r="S757" s="19">
        <v>0</v>
      </c>
      <c r="T757" s="18">
        <v>3</v>
      </c>
      <c r="U757" s="19">
        <v>50</v>
      </c>
      <c r="V757" s="18">
        <v>0</v>
      </c>
      <c r="W757" s="19">
        <v>0</v>
      </c>
      <c r="X757" s="18">
        <v>3</v>
      </c>
      <c r="Y757" s="19">
        <v>16.666666666666664</v>
      </c>
      <c r="Z757" s="19">
        <v>14.845938375350141</v>
      </c>
      <c r="AA757" s="19">
        <v>59.383753501400562</v>
      </c>
      <c r="AB757" s="18">
        <v>31</v>
      </c>
      <c r="AC757" s="19">
        <v>9.4224924012158056</v>
      </c>
      <c r="AD757" s="19">
        <v>63.878326996197721</v>
      </c>
      <c r="AE757" s="19">
        <v>59.798994974874375</v>
      </c>
      <c r="AF757" s="19">
        <v>63.013698630136986</v>
      </c>
      <c r="AG757" s="19">
        <v>62.729658792650923</v>
      </c>
      <c r="AH757" s="19">
        <v>23.793103448275861</v>
      </c>
      <c r="AI757" s="19">
        <v>57.58620689655173</v>
      </c>
      <c r="AJ757" s="3">
        <v>804.76190476190482</v>
      </c>
      <c r="AK757" s="6">
        <v>0</v>
      </c>
      <c r="AL757" s="6">
        <v>98</v>
      </c>
      <c r="AM757" s="6">
        <v>0</v>
      </c>
      <c r="AN757" s="6">
        <v>162</v>
      </c>
      <c r="AO757" s="6">
        <v>0</v>
      </c>
      <c r="AP757" s="6">
        <v>26</v>
      </c>
      <c r="AQ757" s="6">
        <v>239</v>
      </c>
      <c r="AR757" s="6">
        <v>85</v>
      </c>
      <c r="AS757" s="6">
        <v>15.151515151515152</v>
      </c>
      <c r="AT757" s="119">
        <v>0</v>
      </c>
      <c r="AU757" s="119">
        <v>0</v>
      </c>
      <c r="AV757" s="119">
        <v>0</v>
      </c>
      <c r="AW757" s="119">
        <v>0</v>
      </c>
      <c r="AX757" s="119">
        <v>0</v>
      </c>
      <c r="AY757" s="6">
        <v>70.09345794392523</v>
      </c>
      <c r="AZ757" s="6">
        <v>8</v>
      </c>
      <c r="BA757" s="6">
        <v>2.2346368715083798</v>
      </c>
      <c r="BB757" s="6">
        <v>12</v>
      </c>
      <c r="BC757" s="6">
        <v>74</v>
      </c>
      <c r="BD757" s="6">
        <v>13.074204946996467</v>
      </c>
      <c r="BE757" s="6">
        <v>0</v>
      </c>
      <c r="BF757" s="6">
        <v>0</v>
      </c>
      <c r="BG757" s="6">
        <v>63</v>
      </c>
      <c r="BH757" s="6">
        <v>12.574850299401197</v>
      </c>
      <c r="BI757" s="6">
        <v>13</v>
      </c>
      <c r="BJ757" s="6">
        <v>52</v>
      </c>
      <c r="BK757" s="6">
        <v>464</v>
      </c>
    </row>
    <row r="758" spans="1:63" x14ac:dyDescent="0.35">
      <c r="A758" s="27">
        <v>752</v>
      </c>
      <c r="C758" s="17" t="s">
        <v>13</v>
      </c>
      <c r="D758" s="15">
        <v>604</v>
      </c>
      <c r="E758" s="18">
        <v>0</v>
      </c>
      <c r="F758" s="18">
        <v>16</v>
      </c>
      <c r="G758" s="18">
        <v>36</v>
      </c>
      <c r="H758" s="18">
        <v>456</v>
      </c>
      <c r="I758" s="18">
        <v>93</v>
      </c>
      <c r="J758" s="19">
        <v>49.006622516556291</v>
      </c>
      <c r="K758" s="19">
        <v>22</v>
      </c>
      <c r="L758" s="19">
        <v>9.6491228070175428</v>
      </c>
      <c r="M758" s="18">
        <v>3</v>
      </c>
      <c r="N758" s="19">
        <v>13.636363636363635</v>
      </c>
      <c r="O758" s="19">
        <v>44</v>
      </c>
      <c r="P758" s="19">
        <v>88.63636363636364</v>
      </c>
      <c r="Q758" s="19">
        <v>8.6410742957232518</v>
      </c>
      <c r="R758" s="18">
        <v>0</v>
      </c>
      <c r="S758" s="19">
        <v>0</v>
      </c>
      <c r="T758" s="18">
        <v>0</v>
      </c>
      <c r="U758" s="19">
        <v>0</v>
      </c>
      <c r="V758" s="18">
        <v>0</v>
      </c>
      <c r="W758" s="19">
        <v>0</v>
      </c>
      <c r="X758" s="18">
        <v>0</v>
      </c>
      <c r="Y758" s="19">
        <v>0</v>
      </c>
      <c r="Z758" s="19">
        <v>22.009569377990431</v>
      </c>
      <c r="AA758" s="19">
        <v>32.535885167464116</v>
      </c>
      <c r="AB758" s="18">
        <v>36</v>
      </c>
      <c r="AC758" s="19">
        <v>15.450643776824036</v>
      </c>
      <c r="AD758" s="19">
        <v>48.52320675105485</v>
      </c>
      <c r="AE758" s="19">
        <v>33.333333333333329</v>
      </c>
      <c r="AF758" s="19">
        <v>20.512820512820511</v>
      </c>
      <c r="AG758" s="19">
        <v>43.069306930693067</v>
      </c>
      <c r="AH758" s="19">
        <v>36.410256410256409</v>
      </c>
      <c r="AI758" s="19">
        <v>41.53846153846154</v>
      </c>
      <c r="AJ758" s="3">
        <v>341.89189189189187</v>
      </c>
      <c r="AK758" s="6">
        <v>0</v>
      </c>
      <c r="AL758" s="6">
        <v>425</v>
      </c>
      <c r="AM758" s="6">
        <v>0</v>
      </c>
      <c r="AN758" s="6">
        <v>149</v>
      </c>
      <c r="AO758" s="6">
        <v>0</v>
      </c>
      <c r="AP758" s="6">
        <v>5</v>
      </c>
      <c r="AQ758" s="6">
        <v>25</v>
      </c>
      <c r="AR758" s="6">
        <v>53</v>
      </c>
      <c r="AS758" s="6">
        <v>8.7748344370860938</v>
      </c>
      <c r="AT758" s="119">
        <v>0</v>
      </c>
      <c r="AU758" s="119">
        <v>0</v>
      </c>
      <c r="AV758" s="119">
        <v>0</v>
      </c>
      <c r="AW758" s="119">
        <v>0</v>
      </c>
      <c r="AX758" s="119">
        <v>0</v>
      </c>
      <c r="AY758" s="6">
        <v>58.684654300168638</v>
      </c>
      <c r="AZ758" s="6">
        <v>13</v>
      </c>
      <c r="BA758" s="6">
        <v>5.93607305936073</v>
      </c>
      <c r="BB758" s="6">
        <v>19</v>
      </c>
      <c r="BC758" s="6">
        <v>172</v>
      </c>
      <c r="BD758" s="6">
        <v>28.289473684210524</v>
      </c>
      <c r="BE758" s="6">
        <v>3</v>
      </c>
      <c r="BF758" s="6">
        <v>8.1081081081081088</v>
      </c>
      <c r="BG758" s="6">
        <v>113</v>
      </c>
      <c r="BH758" s="6">
        <v>22.736418511066397</v>
      </c>
      <c r="BI758" s="6">
        <v>57</v>
      </c>
      <c r="BJ758" s="6">
        <v>58.163265306122447</v>
      </c>
      <c r="BK758" s="6">
        <v>456</v>
      </c>
    </row>
    <row r="759" spans="1:63" x14ac:dyDescent="0.35">
      <c r="A759" s="27">
        <v>753</v>
      </c>
      <c r="C759" s="17" t="s">
        <v>4</v>
      </c>
      <c r="D759" s="15">
        <v>6594</v>
      </c>
      <c r="E759" s="18">
        <v>5</v>
      </c>
      <c r="F759" s="18">
        <v>17</v>
      </c>
      <c r="G759" s="18">
        <v>42</v>
      </c>
      <c r="H759" s="18">
        <v>1439</v>
      </c>
      <c r="I759" s="18">
        <v>5095</v>
      </c>
      <c r="J759" s="19">
        <v>55.383682135274491</v>
      </c>
      <c r="K759" s="19">
        <v>21</v>
      </c>
      <c r="L759" s="19">
        <v>4.294478527607362</v>
      </c>
      <c r="M759" s="18">
        <v>0</v>
      </c>
      <c r="N759" s="19">
        <v>0</v>
      </c>
      <c r="O759" s="19">
        <v>523</v>
      </c>
      <c r="P759" s="19">
        <v>80.879541108986615</v>
      </c>
      <c r="Q759" s="19">
        <v>7.4889867841409687</v>
      </c>
      <c r="R759" s="18">
        <v>3</v>
      </c>
      <c r="S759" s="19">
        <v>13.043478260869565</v>
      </c>
      <c r="T759" s="18">
        <v>5</v>
      </c>
      <c r="U759" s="19">
        <v>18.518518518518519</v>
      </c>
      <c r="V759" s="18">
        <v>0</v>
      </c>
      <c r="W759" s="19">
        <v>0</v>
      </c>
      <c r="X759" s="18">
        <v>5</v>
      </c>
      <c r="Y759" s="19">
        <v>16.129032258064516</v>
      </c>
      <c r="Z759" s="19">
        <v>38.255033557046978</v>
      </c>
      <c r="AA759" s="19">
        <v>40.939597315436245</v>
      </c>
      <c r="AB759" s="18">
        <v>51</v>
      </c>
      <c r="AC759" s="19">
        <v>4.6237533998186766</v>
      </c>
      <c r="AD759" s="19">
        <v>75.935162094763086</v>
      </c>
      <c r="AE759" s="19">
        <v>66.136724960254369</v>
      </c>
      <c r="AF759" s="19">
        <v>90</v>
      </c>
      <c r="AG759" s="19">
        <v>71.155317521040544</v>
      </c>
      <c r="AH759" s="19">
        <v>34.040501446480235</v>
      </c>
      <c r="AI759" s="19">
        <v>33.654773384763743</v>
      </c>
      <c r="AJ759" s="3">
        <v>247.68776077885951</v>
      </c>
      <c r="AK759" s="6">
        <v>16</v>
      </c>
      <c r="AL759" s="6">
        <v>6043</v>
      </c>
      <c r="AM759" s="6">
        <v>5</v>
      </c>
      <c r="AN759" s="6">
        <v>8</v>
      </c>
      <c r="AO759" s="6">
        <v>0</v>
      </c>
      <c r="AP759" s="6">
        <v>7</v>
      </c>
      <c r="AQ759" s="6">
        <v>441</v>
      </c>
      <c r="AR759" s="6">
        <v>108</v>
      </c>
      <c r="AS759" s="6">
        <v>1.6378525932666061</v>
      </c>
      <c r="AT759" s="119">
        <v>0</v>
      </c>
      <c r="AU759" s="119">
        <v>0</v>
      </c>
      <c r="AV759" s="119">
        <v>0</v>
      </c>
      <c r="AW759" s="119">
        <v>0</v>
      </c>
      <c r="AX759" s="119">
        <v>0</v>
      </c>
      <c r="AY759" s="6">
        <v>9.8732927431298343</v>
      </c>
      <c r="AZ759" s="6">
        <v>0</v>
      </c>
      <c r="BA759" s="6">
        <v>0</v>
      </c>
      <c r="BB759" s="6">
        <v>1477</v>
      </c>
      <c r="BC759" s="6">
        <v>1821</v>
      </c>
      <c r="BD759" s="6">
        <v>27.920883164673416</v>
      </c>
      <c r="BE759" s="6">
        <v>0</v>
      </c>
      <c r="BF759" s="6">
        <v>0</v>
      </c>
      <c r="BG759" s="6">
        <v>38</v>
      </c>
      <c r="BH759" s="6">
        <v>2.5727826675693977</v>
      </c>
      <c r="BI759" s="6">
        <v>1779</v>
      </c>
      <c r="BJ759" s="6">
        <v>35.37482600914695</v>
      </c>
      <c r="BK759" s="6">
        <v>1439</v>
      </c>
    </row>
    <row r="760" spans="1:63" x14ac:dyDescent="0.35">
      <c r="A760" s="27">
        <v>754</v>
      </c>
      <c r="C760" s="17" t="s">
        <v>274</v>
      </c>
      <c r="D760" s="15">
        <v>284</v>
      </c>
      <c r="E760" s="18">
        <v>0</v>
      </c>
      <c r="F760" s="18">
        <v>13</v>
      </c>
      <c r="G760" s="18">
        <v>23</v>
      </c>
      <c r="H760" s="18">
        <v>251</v>
      </c>
      <c r="I760" s="18">
        <v>0</v>
      </c>
      <c r="J760" s="19">
        <v>67.957746478873233</v>
      </c>
      <c r="K760" s="19">
        <v>9</v>
      </c>
      <c r="L760" s="19">
        <v>4.2056074766355138</v>
      </c>
      <c r="M760" s="18">
        <v>0</v>
      </c>
      <c r="N760" s="19">
        <v>0</v>
      </c>
      <c r="O760" s="19">
        <v>7</v>
      </c>
      <c r="P760" s="19">
        <v>100</v>
      </c>
      <c r="Q760" s="19">
        <v>0</v>
      </c>
      <c r="R760" s="18">
        <v>0</v>
      </c>
      <c r="S760" s="19">
        <v>0</v>
      </c>
      <c r="T760" s="18">
        <v>0</v>
      </c>
      <c r="U760" s="19">
        <v>0</v>
      </c>
      <c r="V760" s="18">
        <v>0</v>
      </c>
      <c r="W760" s="19">
        <v>0</v>
      </c>
      <c r="X760" s="18">
        <v>0</v>
      </c>
      <c r="Y760" s="19">
        <v>0</v>
      </c>
      <c r="Z760" s="19">
        <v>21.875</v>
      </c>
      <c r="AA760" s="19">
        <v>67.708333333333343</v>
      </c>
      <c r="AB760" s="18">
        <v>10</v>
      </c>
      <c r="AC760" s="19">
        <v>4.5454545454545459</v>
      </c>
      <c r="AD760" s="19">
        <v>85.333333333333343</v>
      </c>
      <c r="AE760" s="19">
        <v>77.058823529411768</v>
      </c>
      <c r="AF760" s="19">
        <v>86.666666666666671</v>
      </c>
      <c r="AG760" s="19">
        <v>80.092592592592595</v>
      </c>
      <c r="AH760" s="19">
        <v>24.390243902439025</v>
      </c>
      <c r="AI760" s="19">
        <v>45.853658536585371</v>
      </c>
      <c r="AJ760" s="3">
        <v>741.304347826087</v>
      </c>
      <c r="AK760" s="6">
        <v>17</v>
      </c>
      <c r="AL760" s="6">
        <v>91</v>
      </c>
      <c r="AM760" s="6">
        <v>0</v>
      </c>
      <c r="AN760" s="6">
        <v>3</v>
      </c>
      <c r="AO760" s="6">
        <v>0</v>
      </c>
      <c r="AP760" s="6">
        <v>0</v>
      </c>
      <c r="AQ760" s="6">
        <v>164</v>
      </c>
      <c r="AR760" s="6">
        <v>40</v>
      </c>
      <c r="AS760" s="6">
        <v>14.084507042253522</v>
      </c>
      <c r="AT760" s="119">
        <v>0</v>
      </c>
      <c r="AU760" s="119">
        <v>0</v>
      </c>
      <c r="AV760" s="119">
        <v>0</v>
      </c>
      <c r="AW760" s="119">
        <v>0</v>
      </c>
      <c r="AX760" s="119">
        <v>0</v>
      </c>
      <c r="AY760" s="6">
        <v>55.035971223021583</v>
      </c>
      <c r="AZ760" s="6">
        <v>0</v>
      </c>
      <c r="BA760" s="6">
        <v>0</v>
      </c>
      <c r="BB760" s="6">
        <v>0</v>
      </c>
      <c r="BC760" s="6">
        <v>24</v>
      </c>
      <c r="BD760" s="6">
        <v>8.4507042253521121</v>
      </c>
      <c r="BE760" s="6">
        <v>0</v>
      </c>
      <c r="BF760" s="6">
        <v>0</v>
      </c>
      <c r="BG760" s="6">
        <v>24</v>
      </c>
      <c r="BH760" s="6">
        <v>8.791208791208792</v>
      </c>
      <c r="BI760" s="6">
        <v>0</v>
      </c>
      <c r="BJ760" s="6">
        <v>0</v>
      </c>
      <c r="BK760" s="6">
        <v>251</v>
      </c>
    </row>
    <row r="761" spans="1:63" x14ac:dyDescent="0.35">
      <c r="A761" s="27">
        <v>755</v>
      </c>
      <c r="C761" s="17" t="s">
        <v>15</v>
      </c>
      <c r="D761" s="15">
        <v>2677</v>
      </c>
      <c r="E761" s="18">
        <v>11</v>
      </c>
      <c r="F761" s="18">
        <v>33</v>
      </c>
      <c r="G761" s="18">
        <v>80</v>
      </c>
      <c r="H761" s="18">
        <v>1790</v>
      </c>
      <c r="I761" s="18">
        <v>777</v>
      </c>
      <c r="J761" s="19">
        <v>49.682480388494582</v>
      </c>
      <c r="K761" s="19">
        <v>74</v>
      </c>
      <c r="L761" s="19">
        <v>12.251655629139073</v>
      </c>
      <c r="M761" s="18">
        <v>12</v>
      </c>
      <c r="N761" s="19">
        <v>30.76923076923077</v>
      </c>
      <c r="O761" s="19">
        <v>261</v>
      </c>
      <c r="P761" s="19">
        <v>83.141762452107287</v>
      </c>
      <c r="Q761" s="19">
        <v>15.8203125</v>
      </c>
      <c r="R761" s="18">
        <v>21</v>
      </c>
      <c r="S761" s="19">
        <v>38.181818181818187</v>
      </c>
      <c r="T761" s="18">
        <v>9</v>
      </c>
      <c r="U761" s="19">
        <v>27.27272727272727</v>
      </c>
      <c r="V761" s="18">
        <v>17</v>
      </c>
      <c r="W761" s="19">
        <v>51.515151515151516</v>
      </c>
      <c r="X761" s="18">
        <v>26</v>
      </c>
      <c r="Y761" s="19">
        <v>39.393939393939391</v>
      </c>
      <c r="Z761" s="19">
        <v>22.563176895306857</v>
      </c>
      <c r="AA761" s="19">
        <v>16.967509025270758</v>
      </c>
      <c r="AB761" s="18">
        <v>89</v>
      </c>
      <c r="AC761" s="19">
        <v>10.12514220705347</v>
      </c>
      <c r="AD761" s="19">
        <v>57.011494252873561</v>
      </c>
      <c r="AE761" s="19">
        <v>29.908675799086758</v>
      </c>
      <c r="AF761" s="19">
        <v>41.935483870967744</v>
      </c>
      <c r="AG761" s="19">
        <v>44.083384426732067</v>
      </c>
      <c r="AH761" s="19">
        <v>43.346508563899867</v>
      </c>
      <c r="AI761" s="19">
        <v>28.458498023715418</v>
      </c>
      <c r="AJ761" s="3">
        <v>266.27218934911241</v>
      </c>
      <c r="AK761" s="6">
        <v>0</v>
      </c>
      <c r="AL761" s="6">
        <v>1102</v>
      </c>
      <c r="AM761" s="6">
        <v>0</v>
      </c>
      <c r="AN761" s="6">
        <v>1418</v>
      </c>
      <c r="AO761" s="6">
        <v>0</v>
      </c>
      <c r="AP761" s="6">
        <v>11</v>
      </c>
      <c r="AQ761" s="6">
        <v>80</v>
      </c>
      <c r="AR761" s="6">
        <v>116</v>
      </c>
      <c r="AS761" s="6">
        <v>4.333208815838625</v>
      </c>
      <c r="AT761" s="119">
        <v>0</v>
      </c>
      <c r="AU761" s="119">
        <v>0</v>
      </c>
      <c r="AV761" s="119">
        <v>0</v>
      </c>
      <c r="AW761" s="119">
        <v>0</v>
      </c>
      <c r="AX761" s="119">
        <v>0</v>
      </c>
      <c r="AY761" s="6">
        <v>25.331254871395171</v>
      </c>
      <c r="AZ761" s="6">
        <v>16</v>
      </c>
      <c r="BA761" s="6">
        <v>2.807017543859649</v>
      </c>
      <c r="BB761" s="6">
        <v>127</v>
      </c>
      <c r="BC761" s="6">
        <v>693</v>
      </c>
      <c r="BD761" s="6">
        <v>25.984251968503933</v>
      </c>
      <c r="BE761" s="6">
        <v>16</v>
      </c>
      <c r="BF761" s="6">
        <v>18.823529411764707</v>
      </c>
      <c r="BG761" s="6">
        <v>364</v>
      </c>
      <c r="BH761" s="6">
        <v>19.559376679204728</v>
      </c>
      <c r="BI761" s="6">
        <v>327</v>
      </c>
      <c r="BJ761" s="6">
        <v>42.522756827048113</v>
      </c>
      <c r="BK761" s="6">
        <v>1790</v>
      </c>
    </row>
    <row r="762" spans="1:63" x14ac:dyDescent="0.35">
      <c r="A762" s="27">
        <v>756</v>
      </c>
      <c r="C762" s="17" t="s">
        <v>134</v>
      </c>
      <c r="D762" s="15">
        <v>1124</v>
      </c>
      <c r="E762" s="18">
        <v>13</v>
      </c>
      <c r="F762" s="18">
        <v>34</v>
      </c>
      <c r="G762" s="18">
        <v>98</v>
      </c>
      <c r="H762" s="18">
        <v>873</v>
      </c>
      <c r="I762" s="18">
        <v>116</v>
      </c>
      <c r="J762" s="19">
        <v>57.651245551601427</v>
      </c>
      <c r="K762" s="19">
        <v>10</v>
      </c>
      <c r="L762" s="19">
        <v>1.4104372355430184</v>
      </c>
      <c r="M762" s="18">
        <v>0</v>
      </c>
      <c r="N762" s="19">
        <v>0</v>
      </c>
      <c r="O762" s="19">
        <v>28</v>
      </c>
      <c r="P762" s="19">
        <v>100</v>
      </c>
      <c r="Q762" s="19">
        <v>0</v>
      </c>
      <c r="R762" s="18">
        <v>0</v>
      </c>
      <c r="S762" s="19">
        <v>0</v>
      </c>
      <c r="T762" s="18">
        <v>0</v>
      </c>
      <c r="U762" s="19">
        <v>0</v>
      </c>
      <c r="V762" s="18">
        <v>0</v>
      </c>
      <c r="W762" s="19">
        <v>0</v>
      </c>
      <c r="X762" s="19">
        <v>0</v>
      </c>
      <c r="Y762" s="19">
        <v>0</v>
      </c>
      <c r="Z762" s="19">
        <v>18.421052631578945</v>
      </c>
      <c r="AA762" s="19">
        <v>57.894736842105267</v>
      </c>
      <c r="AB762" s="18">
        <v>3</v>
      </c>
      <c r="AC762" s="19">
        <v>3.5714285714285712</v>
      </c>
      <c r="AD762" s="19">
        <v>73.469387755102048</v>
      </c>
      <c r="AE762" s="19">
        <v>82.608695652173907</v>
      </c>
      <c r="AF762" s="19">
        <v>0</v>
      </c>
      <c r="AG762" s="19">
        <v>75</v>
      </c>
      <c r="AH762" s="19">
        <v>31.645569620253166</v>
      </c>
      <c r="AI762" s="19">
        <v>25.316455696202532</v>
      </c>
      <c r="AJ762" s="3">
        <v>1016.8269230769231</v>
      </c>
      <c r="AK762" s="6">
        <v>244</v>
      </c>
      <c r="AL762" s="6">
        <v>284</v>
      </c>
      <c r="AM762" s="6">
        <v>68</v>
      </c>
      <c r="AN762" s="6">
        <v>102</v>
      </c>
      <c r="AO762" s="6">
        <v>0</v>
      </c>
      <c r="AP762" s="6">
        <v>26</v>
      </c>
      <c r="AQ762" s="6">
        <v>378</v>
      </c>
      <c r="AR762" s="6">
        <v>185</v>
      </c>
      <c r="AS762" s="6">
        <v>16.459074733096084</v>
      </c>
      <c r="AT762" s="119">
        <v>0</v>
      </c>
      <c r="AU762" s="119">
        <v>0</v>
      </c>
      <c r="AV762" s="119">
        <v>0</v>
      </c>
      <c r="AW762" s="119">
        <v>0</v>
      </c>
      <c r="AX762" s="119">
        <v>0</v>
      </c>
      <c r="AY762" s="6">
        <v>20.114942528735632</v>
      </c>
      <c r="AZ762" s="6">
        <v>4</v>
      </c>
      <c r="BA762" s="6">
        <v>0.6163328197226503</v>
      </c>
      <c r="BB762" s="6">
        <v>30</v>
      </c>
      <c r="BC762" s="6">
        <v>46</v>
      </c>
      <c r="BD762" s="6">
        <v>4.0888888888888895</v>
      </c>
      <c r="BE762" s="6">
        <v>0</v>
      </c>
      <c r="BF762" s="6">
        <v>0</v>
      </c>
      <c r="BG762" s="6">
        <v>36</v>
      </c>
      <c r="BH762" s="6">
        <v>3.6885245901639343</v>
      </c>
      <c r="BI762" s="6">
        <v>10</v>
      </c>
      <c r="BJ762" s="6">
        <v>8.4033613445378155</v>
      </c>
      <c r="BK762" s="6">
        <v>873</v>
      </c>
    </row>
    <row r="763" spans="1:63" x14ac:dyDescent="0.35">
      <c r="A763" s="27">
        <v>757</v>
      </c>
      <c r="C763" s="17" t="s">
        <v>20</v>
      </c>
      <c r="D763" s="15">
        <v>184</v>
      </c>
      <c r="E763" s="18">
        <v>4</v>
      </c>
      <c r="F763" s="18">
        <v>4</v>
      </c>
      <c r="G763" s="18">
        <v>13</v>
      </c>
      <c r="H763" s="18">
        <v>147</v>
      </c>
      <c r="I763" s="18">
        <v>23</v>
      </c>
      <c r="J763" s="19">
        <v>46.195652173913047</v>
      </c>
      <c r="K763" s="19">
        <v>5</v>
      </c>
      <c r="L763" s="19">
        <v>4.716981132075472</v>
      </c>
      <c r="M763" s="18">
        <v>0</v>
      </c>
      <c r="N763" s="19">
        <v>0</v>
      </c>
      <c r="O763" s="19">
        <v>10</v>
      </c>
      <c r="P763" s="19">
        <v>100</v>
      </c>
      <c r="Q763" s="19">
        <v>20.423600605143722</v>
      </c>
      <c r="R763" s="18">
        <v>0</v>
      </c>
      <c r="S763" s="19">
        <v>0</v>
      </c>
      <c r="T763" s="18">
        <v>4</v>
      </c>
      <c r="U763" s="19">
        <v>8.8888888888888893</v>
      </c>
      <c r="V763" s="18">
        <v>3</v>
      </c>
      <c r="W763" s="19">
        <v>6.25</v>
      </c>
      <c r="X763" s="18">
        <v>7</v>
      </c>
      <c r="Y763" s="19">
        <v>7.3684210526315779</v>
      </c>
      <c r="Z763" s="19">
        <v>14.637904468412943</v>
      </c>
      <c r="AA763" s="19">
        <v>77.349768875192609</v>
      </c>
      <c r="AB763" s="18">
        <v>34</v>
      </c>
      <c r="AC763" s="19">
        <v>4.101326899879373</v>
      </c>
      <c r="AD763" s="19">
        <v>88.705234159779607</v>
      </c>
      <c r="AE763" s="19">
        <v>81.584158415841586</v>
      </c>
      <c r="AF763" s="19">
        <v>74.137931034482762</v>
      </c>
      <c r="AG763" s="19">
        <v>86.486486486486484</v>
      </c>
      <c r="AH763" s="19">
        <v>14.267352185089974</v>
      </c>
      <c r="AI763" s="19">
        <v>64.781491002570689</v>
      </c>
      <c r="AJ763" s="3">
        <v>829.41176470588232</v>
      </c>
      <c r="AK763" s="6">
        <v>0</v>
      </c>
      <c r="AL763" s="6">
        <v>77</v>
      </c>
      <c r="AM763" s="6">
        <v>47</v>
      </c>
      <c r="AN763" s="6">
        <v>13</v>
      </c>
      <c r="AO763" s="6">
        <v>0</v>
      </c>
      <c r="AP763" s="6">
        <v>0</v>
      </c>
      <c r="AQ763" s="6">
        <v>35</v>
      </c>
      <c r="AR763" s="6">
        <v>14</v>
      </c>
      <c r="AS763" s="6">
        <v>7.608695652173914</v>
      </c>
      <c r="AT763" s="119">
        <v>0</v>
      </c>
      <c r="AU763" s="119">
        <v>0</v>
      </c>
      <c r="AV763" s="119">
        <v>0</v>
      </c>
      <c r="AW763" s="119">
        <v>0</v>
      </c>
      <c r="AX763" s="119">
        <v>0</v>
      </c>
      <c r="AY763" s="6">
        <v>34.60144927536232</v>
      </c>
      <c r="AZ763" s="6">
        <v>0</v>
      </c>
      <c r="BA763" s="6">
        <v>0</v>
      </c>
      <c r="BB763" s="6">
        <v>0</v>
      </c>
      <c r="BC763" s="6">
        <v>0</v>
      </c>
      <c r="BD763" s="6">
        <v>0</v>
      </c>
      <c r="BE763" s="6">
        <v>0</v>
      </c>
      <c r="BF763" s="6">
        <v>0</v>
      </c>
      <c r="BG763" s="6">
        <v>0</v>
      </c>
      <c r="BH763" s="6">
        <v>0</v>
      </c>
      <c r="BI763" s="6">
        <v>0</v>
      </c>
      <c r="BJ763" s="6">
        <v>0</v>
      </c>
      <c r="BK763" s="6">
        <v>147</v>
      </c>
    </row>
    <row r="764" spans="1:63" x14ac:dyDescent="0.35">
      <c r="A764" s="27">
        <v>758</v>
      </c>
      <c r="C764" s="17" t="s">
        <v>29</v>
      </c>
      <c r="D764" s="15">
        <v>181</v>
      </c>
      <c r="E764" s="18">
        <v>0</v>
      </c>
      <c r="F764" s="18">
        <v>0</v>
      </c>
      <c r="G764" s="18">
        <v>0</v>
      </c>
      <c r="H764" s="18">
        <v>100</v>
      </c>
      <c r="I764" s="18">
        <v>79</v>
      </c>
      <c r="J764" s="19">
        <v>51.933701657458563</v>
      </c>
      <c r="K764" s="19">
        <v>0</v>
      </c>
      <c r="L764" s="19">
        <v>0</v>
      </c>
      <c r="M764" s="18">
        <v>0</v>
      </c>
      <c r="N764" s="19">
        <v>0</v>
      </c>
      <c r="O764" s="19">
        <v>11</v>
      </c>
      <c r="P764" s="19">
        <v>72.727272727272734</v>
      </c>
      <c r="Q764" s="19">
        <v>27.27272727272727</v>
      </c>
      <c r="R764" s="18">
        <v>0</v>
      </c>
      <c r="S764" s="19">
        <v>0</v>
      </c>
      <c r="T764" s="18">
        <v>0</v>
      </c>
      <c r="U764" s="19">
        <v>0</v>
      </c>
      <c r="V764" s="18">
        <v>0</v>
      </c>
      <c r="W764" s="19">
        <v>0</v>
      </c>
      <c r="X764" s="18">
        <v>0</v>
      </c>
      <c r="Y764" s="19">
        <v>0</v>
      </c>
      <c r="Z764" s="19">
        <v>30.476190476190478</v>
      </c>
      <c r="AA764" s="19">
        <v>59.047619047619051</v>
      </c>
      <c r="AB764" s="18">
        <v>11</v>
      </c>
      <c r="AC764" s="19">
        <v>8.2706766917293226</v>
      </c>
      <c r="AD764" s="19">
        <v>76.25</v>
      </c>
      <c r="AE764" s="19">
        <v>75.714285714285708</v>
      </c>
      <c r="AF764" s="19">
        <v>0</v>
      </c>
      <c r="AG764" s="19">
        <v>80.141843971631204</v>
      </c>
      <c r="AH764" s="19">
        <v>18.487394957983195</v>
      </c>
      <c r="AI764" s="19">
        <v>55.462184873949582</v>
      </c>
      <c r="AJ764" s="3">
        <v>530.88235294117646</v>
      </c>
      <c r="AK764" s="6">
        <v>0</v>
      </c>
      <c r="AL764" s="6">
        <v>142</v>
      </c>
      <c r="AM764" s="6">
        <v>0</v>
      </c>
      <c r="AN764" s="6">
        <v>13</v>
      </c>
      <c r="AO764" s="6">
        <v>0</v>
      </c>
      <c r="AP764" s="6">
        <v>0</v>
      </c>
      <c r="AQ764" s="6">
        <v>16</v>
      </c>
      <c r="AR764" s="6">
        <v>0</v>
      </c>
      <c r="AS764" s="6">
        <v>0</v>
      </c>
      <c r="AT764" s="119">
        <v>0</v>
      </c>
      <c r="AU764" s="119">
        <v>0</v>
      </c>
      <c r="AV764" s="119">
        <v>0</v>
      </c>
      <c r="AW764" s="119">
        <v>0</v>
      </c>
      <c r="AX764" s="119">
        <v>0</v>
      </c>
      <c r="AY764" s="6">
        <v>46.408839779005525</v>
      </c>
      <c r="AZ764" s="6">
        <v>0</v>
      </c>
      <c r="BA764" s="6">
        <v>0</v>
      </c>
      <c r="BB764" s="6">
        <v>14</v>
      </c>
      <c r="BC764" s="6">
        <v>25</v>
      </c>
      <c r="BD764" s="6">
        <v>13.888888888888889</v>
      </c>
      <c r="BE764" s="6">
        <v>0</v>
      </c>
      <c r="BF764" s="6">
        <v>0</v>
      </c>
      <c r="BG764" s="6">
        <v>4</v>
      </c>
      <c r="BH764" s="6">
        <v>4.1237113402061851</v>
      </c>
      <c r="BI764" s="6">
        <v>20</v>
      </c>
      <c r="BJ764" s="6">
        <v>27.397260273972602</v>
      </c>
      <c r="BK764" s="6">
        <v>100</v>
      </c>
    </row>
    <row r="765" spans="1:63" x14ac:dyDescent="0.35">
      <c r="A765" s="27">
        <v>759</v>
      </c>
      <c r="C765" s="17" t="s">
        <v>24</v>
      </c>
      <c r="D765" s="15">
        <v>2529</v>
      </c>
      <c r="E765" s="18">
        <v>103</v>
      </c>
      <c r="F765" s="18">
        <v>314</v>
      </c>
      <c r="G765" s="18">
        <v>322</v>
      </c>
      <c r="H765" s="18">
        <v>1880</v>
      </c>
      <c r="I765" s="18">
        <v>27</v>
      </c>
      <c r="J765" s="19">
        <v>37.959667852906286</v>
      </c>
      <c r="K765" s="19">
        <v>60</v>
      </c>
      <c r="L765" s="19">
        <v>3.3783783783783785</v>
      </c>
      <c r="M765" s="18">
        <v>13</v>
      </c>
      <c r="N765" s="19">
        <v>15.294117647058824</v>
      </c>
      <c r="O765" s="19">
        <v>40</v>
      </c>
      <c r="P765" s="19">
        <v>75</v>
      </c>
      <c r="Q765" s="19">
        <v>21.153846153846153</v>
      </c>
      <c r="R765" s="18">
        <v>3</v>
      </c>
      <c r="S765" s="19">
        <v>1.3761467889908259</v>
      </c>
      <c r="T765" s="18">
        <v>3</v>
      </c>
      <c r="U765" s="19">
        <v>1.6666666666666667</v>
      </c>
      <c r="V765" s="18">
        <v>11</v>
      </c>
      <c r="W765" s="19">
        <v>30.555555555555557</v>
      </c>
      <c r="X765" s="18">
        <v>14</v>
      </c>
      <c r="Y765" s="19">
        <v>6.5420560747663545</v>
      </c>
      <c r="Z765" s="19">
        <v>14.195583596214512</v>
      </c>
      <c r="AA765" s="19">
        <v>71.4826498422713</v>
      </c>
      <c r="AB765" s="18">
        <v>168</v>
      </c>
      <c r="AC765" s="19">
        <v>11.045364891518737</v>
      </c>
      <c r="AD765" s="19">
        <v>82.084409991386735</v>
      </c>
      <c r="AE765" s="19">
        <v>34.839650145772595</v>
      </c>
      <c r="AF765" s="19">
        <v>57.312252964426882</v>
      </c>
      <c r="AG765" s="19">
        <v>67.653758542141233</v>
      </c>
      <c r="AH765" s="19">
        <v>37.196969696969695</v>
      </c>
      <c r="AI765" s="19">
        <v>35.606060606060609</v>
      </c>
      <c r="AJ765" s="3">
        <v>608.39622641509436</v>
      </c>
      <c r="AK765" s="6">
        <v>0</v>
      </c>
      <c r="AL765" s="6">
        <v>21</v>
      </c>
      <c r="AM765" s="6">
        <v>6</v>
      </c>
      <c r="AN765" s="6">
        <v>2421</v>
      </c>
      <c r="AO765" s="6">
        <v>0</v>
      </c>
      <c r="AP765" s="6">
        <v>0</v>
      </c>
      <c r="AQ765" s="6">
        <v>42</v>
      </c>
      <c r="AR765" s="6">
        <v>840</v>
      </c>
      <c r="AS765" s="6">
        <v>33.214709371292997</v>
      </c>
      <c r="AT765" s="119">
        <v>0</v>
      </c>
      <c r="AU765" s="119">
        <v>0</v>
      </c>
      <c r="AV765" s="119">
        <v>0</v>
      </c>
      <c r="AW765" s="119">
        <v>0</v>
      </c>
      <c r="AX765" s="119">
        <v>0</v>
      </c>
      <c r="AY765" s="6">
        <v>83.503054989816704</v>
      </c>
      <c r="AZ765" s="6">
        <v>13</v>
      </c>
      <c r="BA765" s="6">
        <v>0.81351689612015021</v>
      </c>
      <c r="BB765" s="6">
        <v>3</v>
      </c>
      <c r="BC765" s="6">
        <v>139</v>
      </c>
      <c r="BD765" s="6">
        <v>5.5378486055776897</v>
      </c>
      <c r="BE765" s="6">
        <v>16</v>
      </c>
      <c r="BF765" s="6">
        <v>5.161290322580645</v>
      </c>
      <c r="BG765" s="6">
        <v>110</v>
      </c>
      <c r="BH765" s="6">
        <v>5.0597976080956766</v>
      </c>
      <c r="BI765" s="6">
        <v>12</v>
      </c>
      <c r="BJ765" s="6">
        <v>48</v>
      </c>
      <c r="BK765" s="6">
        <v>1880</v>
      </c>
    </row>
    <row r="766" spans="1:63" x14ac:dyDescent="0.35">
      <c r="A766" s="27">
        <v>760</v>
      </c>
      <c r="C766" s="17" t="s">
        <v>21</v>
      </c>
      <c r="D766" s="15">
        <v>1377</v>
      </c>
      <c r="E766" s="18">
        <v>20</v>
      </c>
      <c r="F766" s="18">
        <v>67</v>
      </c>
      <c r="G766" s="18">
        <v>112</v>
      </c>
      <c r="H766" s="18">
        <v>1044</v>
      </c>
      <c r="I766" s="18">
        <v>150</v>
      </c>
      <c r="J766" s="19">
        <v>62.817719680464776</v>
      </c>
      <c r="K766" s="19">
        <v>15</v>
      </c>
      <c r="L766" s="19">
        <v>1.950585175552666</v>
      </c>
      <c r="M766" s="18">
        <v>4</v>
      </c>
      <c r="N766" s="19">
        <v>6.666666666666667</v>
      </c>
      <c r="O766" s="19">
        <v>61</v>
      </c>
      <c r="P766" s="19">
        <v>90.163934426229503</v>
      </c>
      <c r="Q766" s="19">
        <v>23.168316831683171</v>
      </c>
      <c r="R766" s="18">
        <v>0</v>
      </c>
      <c r="S766" s="19">
        <v>0</v>
      </c>
      <c r="T766" s="18">
        <v>3</v>
      </c>
      <c r="U766" s="19">
        <v>12</v>
      </c>
      <c r="V766" s="18">
        <v>10</v>
      </c>
      <c r="W766" s="19">
        <v>20</v>
      </c>
      <c r="X766" s="18">
        <v>13</v>
      </c>
      <c r="Y766" s="19">
        <v>17.333333333333336</v>
      </c>
      <c r="Z766" s="19">
        <v>18.922651933701655</v>
      </c>
      <c r="AA766" s="19">
        <v>69.060773480662988</v>
      </c>
      <c r="AB766" s="18">
        <v>50</v>
      </c>
      <c r="AC766" s="19">
        <v>5.1975051975051976</v>
      </c>
      <c r="AD766" s="19">
        <v>88.804071246819333</v>
      </c>
      <c r="AE766" s="19">
        <v>78.260869565217391</v>
      </c>
      <c r="AF766" s="19">
        <v>84.469696969696969</v>
      </c>
      <c r="AG766" s="19">
        <v>80.733944954128447</v>
      </c>
      <c r="AH766" s="19">
        <v>22.359550561797754</v>
      </c>
      <c r="AI766" s="19">
        <v>43.932584269662925</v>
      </c>
      <c r="AJ766" s="3">
        <v>723.99328859060404</v>
      </c>
      <c r="AK766" s="6">
        <v>0</v>
      </c>
      <c r="AL766" s="6">
        <v>1183</v>
      </c>
      <c r="AM766" s="6">
        <v>3</v>
      </c>
      <c r="AN766" s="6">
        <v>21</v>
      </c>
      <c r="AO766" s="6">
        <v>0</v>
      </c>
      <c r="AP766" s="6">
        <v>0</v>
      </c>
      <c r="AQ766" s="6">
        <v>154</v>
      </c>
      <c r="AR766" s="6">
        <v>343</v>
      </c>
      <c r="AS766" s="6">
        <v>24.909222948438632</v>
      </c>
      <c r="AT766" s="119">
        <v>0</v>
      </c>
      <c r="AU766" s="119">
        <v>0</v>
      </c>
      <c r="AV766" s="119">
        <v>0</v>
      </c>
      <c r="AW766" s="119">
        <v>0</v>
      </c>
      <c r="AX766" s="119">
        <v>0</v>
      </c>
      <c r="AY766" s="6">
        <v>53.452115812917597</v>
      </c>
      <c r="AZ766" s="6">
        <v>9</v>
      </c>
      <c r="BA766" s="6">
        <v>1.2345679012345678</v>
      </c>
      <c r="BB766" s="6">
        <v>33</v>
      </c>
      <c r="BC766" s="6">
        <v>20</v>
      </c>
      <c r="BD766" s="6">
        <v>1.4566642388929352</v>
      </c>
      <c r="BE766" s="6">
        <v>0</v>
      </c>
      <c r="BF766" s="6">
        <v>0</v>
      </c>
      <c r="BG766" s="6">
        <v>12</v>
      </c>
      <c r="BH766" s="6">
        <v>1.0407632263660018</v>
      </c>
      <c r="BI766" s="6">
        <v>9</v>
      </c>
      <c r="BJ766" s="6">
        <v>5.9602649006622519</v>
      </c>
      <c r="BK766" s="6">
        <v>1044</v>
      </c>
    </row>
    <row r="767" spans="1:63" x14ac:dyDescent="0.35">
      <c r="A767" s="27">
        <v>761</v>
      </c>
      <c r="C767" s="17" t="s">
        <v>9</v>
      </c>
      <c r="D767" s="15">
        <v>383</v>
      </c>
      <c r="E767" s="18">
        <v>0</v>
      </c>
      <c r="F767" s="18">
        <v>0</v>
      </c>
      <c r="G767" s="18">
        <v>11</v>
      </c>
      <c r="H767" s="18">
        <v>209</v>
      </c>
      <c r="I767" s="18">
        <v>163</v>
      </c>
      <c r="J767" s="19">
        <v>61.61879895561357</v>
      </c>
      <c r="K767" s="19">
        <v>10</v>
      </c>
      <c r="L767" s="19">
        <v>9.0909090909090917</v>
      </c>
      <c r="M767" s="18">
        <v>0</v>
      </c>
      <c r="N767" s="19">
        <v>0</v>
      </c>
      <c r="O767" s="19">
        <v>14</v>
      </c>
      <c r="P767" s="19">
        <v>100</v>
      </c>
      <c r="Q767" s="19">
        <v>33.333333333333329</v>
      </c>
      <c r="R767" s="18">
        <v>0</v>
      </c>
      <c r="S767" s="19">
        <v>0</v>
      </c>
      <c r="T767" s="18">
        <v>0</v>
      </c>
      <c r="U767" s="19">
        <v>0</v>
      </c>
      <c r="V767" s="18">
        <v>0</v>
      </c>
      <c r="W767" s="19">
        <v>0</v>
      </c>
      <c r="X767" s="18">
        <v>0</v>
      </c>
      <c r="Y767" s="19">
        <v>0</v>
      </c>
      <c r="Z767" s="19">
        <v>11.458333333333332</v>
      </c>
      <c r="AA767" s="19">
        <v>79.166666666666657</v>
      </c>
      <c r="AB767" s="18">
        <v>5</v>
      </c>
      <c r="AC767" s="19">
        <v>2.8248587570621471</v>
      </c>
      <c r="AD767" s="19">
        <v>80.645161290322577</v>
      </c>
      <c r="AE767" s="19">
        <v>79.487179487179489</v>
      </c>
      <c r="AF767" s="19">
        <v>100</v>
      </c>
      <c r="AG767" s="19">
        <v>78.865979381443296</v>
      </c>
      <c r="AH767" s="19">
        <v>20.689655172413794</v>
      </c>
      <c r="AI767" s="19">
        <v>49.425287356321839</v>
      </c>
      <c r="AJ767" s="3">
        <v>561.76470588235293</v>
      </c>
      <c r="AK767" s="6">
        <v>0</v>
      </c>
      <c r="AL767" s="6">
        <v>280</v>
      </c>
      <c r="AM767" s="6">
        <v>0</v>
      </c>
      <c r="AN767" s="6">
        <v>0</v>
      </c>
      <c r="AO767" s="6">
        <v>0</v>
      </c>
      <c r="AP767" s="6">
        <v>0</v>
      </c>
      <c r="AQ767" s="6">
        <v>94</v>
      </c>
      <c r="AR767" s="6">
        <v>18</v>
      </c>
      <c r="AS767" s="6">
        <v>4.6997389033942554</v>
      </c>
      <c r="AT767" s="119">
        <v>0</v>
      </c>
      <c r="AU767" s="119">
        <v>0</v>
      </c>
      <c r="AV767" s="119">
        <v>0</v>
      </c>
      <c r="AW767" s="119">
        <v>0</v>
      </c>
      <c r="AX767" s="119">
        <v>0</v>
      </c>
      <c r="AY767" s="6">
        <v>23.743016759776538</v>
      </c>
      <c r="AZ767" s="6">
        <v>0</v>
      </c>
      <c r="BA767" s="6">
        <v>0</v>
      </c>
      <c r="BB767" s="6">
        <v>63</v>
      </c>
      <c r="BC767" s="6">
        <v>39</v>
      </c>
      <c r="BD767" s="6">
        <v>10.236220472440944</v>
      </c>
      <c r="BE767" s="6">
        <v>0</v>
      </c>
      <c r="BF767" s="6">
        <v>0</v>
      </c>
      <c r="BG767" s="6">
        <v>11</v>
      </c>
      <c r="BH767" s="6">
        <v>4.954954954954955</v>
      </c>
      <c r="BI767" s="6">
        <v>25</v>
      </c>
      <c r="BJ767" s="6">
        <v>16.33986928104575</v>
      </c>
      <c r="BK767" s="6">
        <v>209</v>
      </c>
    </row>
    <row r="768" spans="1:63" x14ac:dyDescent="0.35">
      <c r="A768" s="27">
        <v>762</v>
      </c>
      <c r="C768" s="17" t="s">
        <v>3</v>
      </c>
      <c r="D768" s="15">
        <v>50</v>
      </c>
      <c r="E768" s="18">
        <v>0</v>
      </c>
      <c r="F768" s="18">
        <v>0</v>
      </c>
      <c r="G768" s="18">
        <v>3</v>
      </c>
      <c r="H768" s="18">
        <v>31</v>
      </c>
      <c r="I768" s="18">
        <v>8</v>
      </c>
      <c r="J768" s="19">
        <v>42</v>
      </c>
      <c r="K768" s="19">
        <v>0</v>
      </c>
      <c r="L768" s="19">
        <v>0</v>
      </c>
      <c r="M768" s="18">
        <v>0</v>
      </c>
      <c r="N768" s="19">
        <v>0</v>
      </c>
      <c r="O768" s="19">
        <v>3</v>
      </c>
      <c r="P768" s="19">
        <v>100</v>
      </c>
      <c r="Q768" s="19">
        <v>20.37037037037037</v>
      </c>
      <c r="R768" s="18">
        <v>0</v>
      </c>
      <c r="S768" s="19">
        <v>0</v>
      </c>
      <c r="T768" s="18">
        <v>5</v>
      </c>
      <c r="U768" s="19">
        <v>100</v>
      </c>
      <c r="V768" s="18">
        <v>0</v>
      </c>
      <c r="W768" s="19">
        <v>0</v>
      </c>
      <c r="X768" s="18">
        <v>5</v>
      </c>
      <c r="Y768" s="19">
        <v>62.5</v>
      </c>
      <c r="Z768" s="19">
        <v>50</v>
      </c>
      <c r="AA768" s="19">
        <v>0</v>
      </c>
      <c r="AB768" s="18">
        <v>0</v>
      </c>
      <c r="AC768" s="19">
        <v>0</v>
      </c>
      <c r="AD768" s="19">
        <v>76.19047619047619</v>
      </c>
      <c r="AE768" s="19">
        <v>100</v>
      </c>
      <c r="AF768" s="19">
        <v>0</v>
      </c>
      <c r="AG768" s="19">
        <v>73.529411764705884</v>
      </c>
      <c r="AH768" s="19">
        <v>37.931034482758619</v>
      </c>
      <c r="AI768" s="19">
        <v>13.793103448275861</v>
      </c>
      <c r="AJ768" s="3">
        <v>540.90909090909088</v>
      </c>
      <c r="AK768" s="6">
        <v>0</v>
      </c>
      <c r="AL768" s="6">
        <v>44</v>
      </c>
      <c r="AM768" s="6">
        <v>0</v>
      </c>
      <c r="AN768" s="6">
        <v>0</v>
      </c>
      <c r="AO768" s="6">
        <v>0</v>
      </c>
      <c r="AP768" s="6">
        <v>0</v>
      </c>
      <c r="AQ768" s="6">
        <v>9</v>
      </c>
      <c r="AR768" s="6">
        <v>3</v>
      </c>
      <c r="AS768" s="6">
        <v>6</v>
      </c>
      <c r="AT768" s="119">
        <v>0</v>
      </c>
      <c r="AU768" s="119">
        <v>0</v>
      </c>
      <c r="AV768" s="119">
        <v>0</v>
      </c>
      <c r="AW768" s="119">
        <v>0</v>
      </c>
      <c r="AX768" s="119">
        <v>0</v>
      </c>
      <c r="AY768" s="6">
        <v>73.469387755102048</v>
      </c>
      <c r="AZ768" s="6">
        <v>0</v>
      </c>
      <c r="BA768" s="6">
        <v>0</v>
      </c>
      <c r="BB768" s="6">
        <v>0</v>
      </c>
      <c r="BC768" s="6">
        <v>4</v>
      </c>
      <c r="BD768" s="6">
        <v>9.3023255813953494</v>
      </c>
      <c r="BE768" s="6">
        <v>0</v>
      </c>
      <c r="BF768" s="6">
        <v>0</v>
      </c>
      <c r="BG768" s="6">
        <v>0</v>
      </c>
      <c r="BH768" s="6">
        <v>0</v>
      </c>
      <c r="BI768" s="6">
        <v>0</v>
      </c>
      <c r="BJ768" s="6">
        <v>0</v>
      </c>
      <c r="BK768" s="6">
        <v>31</v>
      </c>
    </row>
    <row r="769" spans="1:63" x14ac:dyDescent="0.35">
      <c r="A769" s="27">
        <v>763</v>
      </c>
      <c r="C769" s="17" t="s">
        <v>275</v>
      </c>
      <c r="D769" s="15">
        <v>414</v>
      </c>
      <c r="E769" s="18">
        <v>13</v>
      </c>
      <c r="F769" s="18">
        <v>35</v>
      </c>
      <c r="G769" s="18">
        <v>37</v>
      </c>
      <c r="H769" s="18">
        <v>322</v>
      </c>
      <c r="I769" s="18">
        <v>18</v>
      </c>
      <c r="J769" s="19">
        <v>57.246376811594203</v>
      </c>
      <c r="K769" s="19">
        <v>10</v>
      </c>
      <c r="L769" s="19">
        <v>3.9525691699604746</v>
      </c>
      <c r="M769" s="18">
        <v>0</v>
      </c>
      <c r="N769" s="19">
        <v>0</v>
      </c>
      <c r="O769" s="19">
        <v>12</v>
      </c>
      <c r="P769" s="19">
        <v>66.666666666666657</v>
      </c>
      <c r="Q769" s="19">
        <v>30</v>
      </c>
      <c r="R769" s="18">
        <v>0</v>
      </c>
      <c r="S769" s="19">
        <v>0</v>
      </c>
      <c r="T769" s="18">
        <v>0</v>
      </c>
      <c r="U769" s="19">
        <v>0</v>
      </c>
      <c r="V769" s="18">
        <v>0</v>
      </c>
      <c r="W769" s="19">
        <v>0</v>
      </c>
      <c r="X769" s="18">
        <v>0</v>
      </c>
      <c r="Y769" s="19">
        <v>0</v>
      </c>
      <c r="Z769" s="19">
        <v>14.042553191489363</v>
      </c>
      <c r="AA769" s="19">
        <v>81.702127659574458</v>
      </c>
      <c r="AB769" s="18">
        <v>11</v>
      </c>
      <c r="AC769" s="19">
        <v>3.5256410256410255</v>
      </c>
      <c r="AD769" s="19">
        <v>88.372093023255815</v>
      </c>
      <c r="AE769" s="19">
        <v>85.714285714285708</v>
      </c>
      <c r="AF769" s="19">
        <v>88.571428571428569</v>
      </c>
      <c r="AG769" s="19">
        <v>86.572438162544174</v>
      </c>
      <c r="AH769" s="19">
        <v>9.5709570957095718</v>
      </c>
      <c r="AI769" s="19">
        <v>66.336633663366342</v>
      </c>
      <c r="AJ769" s="3">
        <v>1033.5365853658536</v>
      </c>
      <c r="AK769" s="6">
        <v>36</v>
      </c>
      <c r="AL769" s="6">
        <v>98</v>
      </c>
      <c r="AM769" s="6">
        <v>24</v>
      </c>
      <c r="AN769" s="6">
        <v>61</v>
      </c>
      <c r="AO769" s="6">
        <v>0</v>
      </c>
      <c r="AP769" s="6">
        <v>9</v>
      </c>
      <c r="AQ769" s="6">
        <v>178</v>
      </c>
      <c r="AR769" s="6">
        <v>64</v>
      </c>
      <c r="AS769" s="6">
        <v>15.458937198067632</v>
      </c>
      <c r="AT769" s="119">
        <v>0</v>
      </c>
      <c r="AU769" s="119">
        <v>0</v>
      </c>
      <c r="AV769" s="119">
        <v>0</v>
      </c>
      <c r="AW769" s="119">
        <v>0</v>
      </c>
      <c r="AX769" s="119">
        <v>0</v>
      </c>
      <c r="AY769" s="6">
        <v>45.965770171149146</v>
      </c>
      <c r="AZ769" s="6">
        <v>3</v>
      </c>
      <c r="BA769" s="6">
        <v>1.3043478260869565</v>
      </c>
      <c r="BB769" s="6">
        <v>4</v>
      </c>
      <c r="BC769" s="6">
        <v>0</v>
      </c>
      <c r="BD769" s="6">
        <v>0</v>
      </c>
      <c r="BE769" s="6">
        <v>0</v>
      </c>
      <c r="BF769" s="6">
        <v>0</v>
      </c>
      <c r="BG769" s="6">
        <v>0</v>
      </c>
      <c r="BH769" s="6">
        <v>0</v>
      </c>
      <c r="BI769" s="6">
        <v>0</v>
      </c>
      <c r="BJ769" s="6">
        <v>0</v>
      </c>
      <c r="BK769" s="6">
        <v>322</v>
      </c>
    </row>
    <row r="770" spans="1:63" x14ac:dyDescent="0.35">
      <c r="A770" s="27">
        <v>764</v>
      </c>
      <c r="C770" s="17" t="s">
        <v>28</v>
      </c>
      <c r="D770" s="15">
        <v>89</v>
      </c>
      <c r="E770" s="18">
        <v>0</v>
      </c>
      <c r="F770" s="18">
        <v>0</v>
      </c>
      <c r="G770" s="18">
        <v>3</v>
      </c>
      <c r="H770" s="18">
        <v>78</v>
      </c>
      <c r="I770" s="18">
        <v>4</v>
      </c>
      <c r="J770" s="19">
        <v>59.550561797752813</v>
      </c>
      <c r="K770" s="19">
        <v>18</v>
      </c>
      <c r="L770" s="19">
        <v>28.571428571428569</v>
      </c>
      <c r="M770" s="18">
        <v>0</v>
      </c>
      <c r="N770" s="19">
        <v>0</v>
      </c>
      <c r="O770" s="19">
        <v>14</v>
      </c>
      <c r="P770" s="19">
        <v>100</v>
      </c>
      <c r="Q770" s="19">
        <v>41.17647058823529</v>
      </c>
      <c r="R770" s="18">
        <v>0</v>
      </c>
      <c r="S770" s="19">
        <v>0</v>
      </c>
      <c r="T770" s="18">
        <v>0</v>
      </c>
      <c r="U770" s="19">
        <v>0</v>
      </c>
      <c r="V770" s="18">
        <v>0</v>
      </c>
      <c r="W770" s="19">
        <v>0</v>
      </c>
      <c r="X770" s="18">
        <v>0</v>
      </c>
      <c r="Y770" s="19">
        <v>0</v>
      </c>
      <c r="Z770" s="19">
        <v>43.939393939393938</v>
      </c>
      <c r="AA770" s="19">
        <v>19.696969696969695</v>
      </c>
      <c r="AB770" s="18">
        <v>7</v>
      </c>
      <c r="AC770" s="19">
        <v>11.29032258064516</v>
      </c>
      <c r="AD770" s="19">
        <v>72.5</v>
      </c>
      <c r="AE770" s="19">
        <v>52</v>
      </c>
      <c r="AF770" s="19">
        <v>100</v>
      </c>
      <c r="AG770" s="19">
        <v>64.38356164383562</v>
      </c>
      <c r="AH770" s="19">
        <v>25.862068965517242</v>
      </c>
      <c r="AI770" s="19">
        <v>24.137931034482758</v>
      </c>
      <c r="AJ770" s="3">
        <v>464.28571428571428</v>
      </c>
      <c r="AK770" s="6">
        <v>0</v>
      </c>
      <c r="AL770" s="6">
        <v>0</v>
      </c>
      <c r="AM770" s="6">
        <v>0</v>
      </c>
      <c r="AN770" s="6">
        <v>88</v>
      </c>
      <c r="AO770" s="6">
        <v>0</v>
      </c>
      <c r="AP770" s="6">
        <v>0</v>
      </c>
      <c r="AQ770" s="6">
        <v>4</v>
      </c>
      <c r="AR770" s="6">
        <v>6</v>
      </c>
      <c r="AS770" s="6">
        <v>6.7415730337078648</v>
      </c>
      <c r="AT770" s="119">
        <v>0</v>
      </c>
      <c r="AU770" s="119">
        <v>0</v>
      </c>
      <c r="AV770" s="119">
        <v>0</v>
      </c>
      <c r="AW770" s="119">
        <v>0</v>
      </c>
      <c r="AX770" s="119">
        <v>0</v>
      </c>
      <c r="AY770" s="6">
        <v>88.372093023255815</v>
      </c>
      <c r="AZ770" s="6">
        <v>0</v>
      </c>
      <c r="BA770" s="6">
        <v>0</v>
      </c>
      <c r="BB770" s="6">
        <v>0</v>
      </c>
      <c r="BC770" s="6">
        <v>11</v>
      </c>
      <c r="BD770" s="6">
        <v>11.827956989247312</v>
      </c>
      <c r="BE770" s="6">
        <v>0</v>
      </c>
      <c r="BF770" s="6">
        <v>0</v>
      </c>
      <c r="BG770" s="6">
        <v>7</v>
      </c>
      <c r="BH770" s="6">
        <v>8.3333333333333321</v>
      </c>
      <c r="BI770" s="6">
        <v>0</v>
      </c>
      <c r="BJ770" s="6">
        <v>0</v>
      </c>
      <c r="BK770" s="6">
        <v>78</v>
      </c>
    </row>
    <row r="771" spans="1:63" x14ac:dyDescent="0.35">
      <c r="A771" s="27">
        <v>765</v>
      </c>
      <c r="C771" s="17" t="s">
        <v>25</v>
      </c>
      <c r="D771" s="15">
        <v>12</v>
      </c>
      <c r="E771" s="18">
        <v>3</v>
      </c>
      <c r="F771" s="18">
        <v>3</v>
      </c>
      <c r="G771" s="18">
        <v>0</v>
      </c>
      <c r="H771" s="18">
        <v>5</v>
      </c>
      <c r="I771" s="18">
        <v>0</v>
      </c>
      <c r="J771" s="19">
        <v>33.333333333333329</v>
      </c>
      <c r="K771" s="19">
        <v>0</v>
      </c>
      <c r="L771" s="19">
        <v>0</v>
      </c>
      <c r="M771" s="18">
        <v>0</v>
      </c>
      <c r="N771" s="19">
        <v>0</v>
      </c>
      <c r="O771" s="19">
        <v>0</v>
      </c>
      <c r="P771" s="19">
        <v>0</v>
      </c>
      <c r="Q771" s="19">
        <v>24.803921568627452</v>
      </c>
      <c r="R771" s="18">
        <v>0</v>
      </c>
      <c r="S771" s="19">
        <v>0</v>
      </c>
      <c r="T771" s="18">
        <v>0</v>
      </c>
      <c r="U771" s="19">
        <v>0</v>
      </c>
      <c r="V771" s="18">
        <v>0</v>
      </c>
      <c r="W771" s="19">
        <v>0</v>
      </c>
      <c r="X771" s="18">
        <v>0</v>
      </c>
      <c r="Y771" s="19">
        <v>0</v>
      </c>
      <c r="Z771" s="19">
        <v>0</v>
      </c>
      <c r="AA771" s="19">
        <v>0</v>
      </c>
      <c r="AB771" s="18">
        <v>0</v>
      </c>
      <c r="AC771" s="19">
        <v>0</v>
      </c>
      <c r="AD771" s="19">
        <v>100</v>
      </c>
      <c r="AE771" s="19">
        <v>100</v>
      </c>
      <c r="AF771" s="19">
        <v>0</v>
      </c>
      <c r="AG771" s="19">
        <v>100</v>
      </c>
      <c r="AH771" s="19">
        <v>100</v>
      </c>
      <c r="AI771" s="19">
        <v>0</v>
      </c>
      <c r="AJ771" s="3">
        <v>631.25</v>
      </c>
      <c r="AK771" s="6">
        <v>0</v>
      </c>
      <c r="AL771" s="6">
        <v>10</v>
      </c>
      <c r="AM771" s="6">
        <v>0</v>
      </c>
      <c r="AN771" s="6">
        <v>0</v>
      </c>
      <c r="AO771" s="6">
        <v>0</v>
      </c>
      <c r="AP771" s="6">
        <v>0</v>
      </c>
      <c r="AQ771" s="6">
        <v>0</v>
      </c>
      <c r="AR771" s="6">
        <v>0</v>
      </c>
      <c r="AS771" s="6">
        <v>0</v>
      </c>
      <c r="AT771" s="119">
        <v>0</v>
      </c>
      <c r="AU771" s="119">
        <v>0</v>
      </c>
      <c r="AV771" s="119">
        <v>0</v>
      </c>
      <c r="AW771" s="119">
        <v>0</v>
      </c>
      <c r="AX771" s="119">
        <v>0</v>
      </c>
      <c r="AY771" s="6">
        <v>42.783505154639172</v>
      </c>
      <c r="AZ771" s="6">
        <v>0</v>
      </c>
      <c r="BA771" s="6">
        <v>0</v>
      </c>
      <c r="BB771" s="6">
        <v>0</v>
      </c>
      <c r="BC771" s="6">
        <v>0</v>
      </c>
      <c r="BD771" s="6">
        <v>0</v>
      </c>
      <c r="BE771" s="6">
        <v>0</v>
      </c>
      <c r="BF771" s="6">
        <v>0</v>
      </c>
      <c r="BG771" s="6">
        <v>0</v>
      </c>
      <c r="BH771" s="6">
        <v>0</v>
      </c>
      <c r="BI771" s="6">
        <v>0</v>
      </c>
      <c r="BJ771" s="6">
        <v>0</v>
      </c>
      <c r="BK771" s="6">
        <v>5</v>
      </c>
    </row>
    <row r="772" spans="1:63" x14ac:dyDescent="0.35">
      <c r="A772" s="27">
        <v>766</v>
      </c>
      <c r="C772" s="17" t="s">
        <v>11</v>
      </c>
      <c r="D772" s="15">
        <v>996</v>
      </c>
      <c r="E772" s="18">
        <v>13</v>
      </c>
      <c r="F772" s="18">
        <v>50</v>
      </c>
      <c r="G772" s="18">
        <v>70</v>
      </c>
      <c r="H772" s="18">
        <v>774</v>
      </c>
      <c r="I772" s="18">
        <v>107</v>
      </c>
      <c r="J772" s="19">
        <v>49.899598393574294</v>
      </c>
      <c r="K772" s="19">
        <v>19</v>
      </c>
      <c r="L772" s="19">
        <v>3.8076152304609221</v>
      </c>
      <c r="M772" s="18">
        <v>0</v>
      </c>
      <c r="N772" s="19">
        <v>0</v>
      </c>
      <c r="O772" s="19">
        <v>39</v>
      </c>
      <c r="P772" s="19">
        <v>76.923076923076934</v>
      </c>
      <c r="Q772" s="19">
        <v>32.014388489208635</v>
      </c>
      <c r="R772" s="18">
        <v>0</v>
      </c>
      <c r="S772" s="19">
        <v>0</v>
      </c>
      <c r="T772" s="18">
        <v>0</v>
      </c>
      <c r="U772" s="19">
        <v>0</v>
      </c>
      <c r="V772" s="18">
        <v>0</v>
      </c>
      <c r="W772" s="19">
        <v>0</v>
      </c>
      <c r="X772" s="18">
        <v>0</v>
      </c>
      <c r="Y772" s="19">
        <v>0</v>
      </c>
      <c r="Z772" s="19">
        <v>18.201284796573873</v>
      </c>
      <c r="AA772" s="19">
        <v>73.66167023554604</v>
      </c>
      <c r="AB772" s="18">
        <v>35</v>
      </c>
      <c r="AC772" s="19">
        <v>5.0071530758226039</v>
      </c>
      <c r="AD772" s="19">
        <v>88.205128205128204</v>
      </c>
      <c r="AE772" s="19">
        <v>73.246753246753244</v>
      </c>
      <c r="AF772" s="19">
        <v>80.451127819548873</v>
      </c>
      <c r="AG772" s="19">
        <v>81.00470957613814</v>
      </c>
      <c r="AH772" s="19">
        <v>24.430955993930198</v>
      </c>
      <c r="AI772" s="19">
        <v>49.92412746585736</v>
      </c>
      <c r="AJ772" s="3">
        <v>831.11111111111109</v>
      </c>
      <c r="AK772" s="6">
        <v>501</v>
      </c>
      <c r="AL772" s="6">
        <v>246</v>
      </c>
      <c r="AM772" s="6">
        <v>48</v>
      </c>
      <c r="AN772" s="6">
        <v>91</v>
      </c>
      <c r="AO772" s="6">
        <v>0</v>
      </c>
      <c r="AP772" s="6">
        <v>0</v>
      </c>
      <c r="AQ772" s="6">
        <v>103</v>
      </c>
      <c r="AR772" s="6">
        <v>173</v>
      </c>
      <c r="AS772" s="6">
        <v>17.369477911646587</v>
      </c>
      <c r="AT772" s="119">
        <v>0</v>
      </c>
      <c r="AU772" s="119">
        <v>0</v>
      </c>
      <c r="AV772" s="119">
        <v>0</v>
      </c>
      <c r="AW772" s="119">
        <v>0</v>
      </c>
      <c r="AX772" s="119">
        <v>0</v>
      </c>
      <c r="AY772" s="6">
        <v>100</v>
      </c>
      <c r="AZ772" s="6">
        <v>3</v>
      </c>
      <c r="BA772" s="6">
        <v>0.64516129032258063</v>
      </c>
      <c r="BB772" s="6">
        <v>17</v>
      </c>
      <c r="BC772" s="6">
        <v>25</v>
      </c>
      <c r="BD772" s="6">
        <v>2.5278058645096055</v>
      </c>
      <c r="BE772" s="6">
        <v>0</v>
      </c>
      <c r="BF772" s="6">
        <v>0</v>
      </c>
      <c r="BG772" s="6">
        <v>15</v>
      </c>
      <c r="BH772" s="6">
        <v>1.8028846153846152</v>
      </c>
      <c r="BI772" s="6">
        <v>6</v>
      </c>
      <c r="BJ772" s="6">
        <v>5.5045871559633035</v>
      </c>
      <c r="BK772" s="6">
        <v>774</v>
      </c>
    </row>
    <row r="773" spans="1:63" x14ac:dyDescent="0.35">
      <c r="A773" s="27">
        <v>767</v>
      </c>
      <c r="C773" s="17" t="s">
        <v>276</v>
      </c>
      <c r="D773" s="15">
        <v>30</v>
      </c>
      <c r="E773" s="18">
        <v>0</v>
      </c>
      <c r="F773" s="18">
        <v>0</v>
      </c>
      <c r="G773" s="18">
        <v>0</v>
      </c>
      <c r="H773" s="18">
        <v>19</v>
      </c>
      <c r="I773" s="18">
        <v>5</v>
      </c>
      <c r="J773" s="19">
        <v>33.333333333333329</v>
      </c>
      <c r="K773" s="19">
        <v>0</v>
      </c>
      <c r="L773" s="19">
        <v>0</v>
      </c>
      <c r="M773" s="18">
        <v>0</v>
      </c>
      <c r="N773" s="19">
        <v>0</v>
      </c>
      <c r="O773" s="19">
        <v>0</v>
      </c>
      <c r="P773" s="19">
        <v>0</v>
      </c>
      <c r="Q773" s="19">
        <v>0</v>
      </c>
      <c r="R773" s="18">
        <v>0</v>
      </c>
      <c r="S773" s="19">
        <v>0</v>
      </c>
      <c r="T773" s="18">
        <v>0</v>
      </c>
      <c r="U773" s="19">
        <v>0</v>
      </c>
      <c r="V773" s="18">
        <v>0</v>
      </c>
      <c r="W773" s="19">
        <v>0</v>
      </c>
      <c r="X773" s="18">
        <v>0</v>
      </c>
      <c r="Y773" s="19">
        <v>0</v>
      </c>
      <c r="Z773" s="19">
        <v>0</v>
      </c>
      <c r="AA773" s="19">
        <v>37.5</v>
      </c>
      <c r="AB773" s="18">
        <v>3</v>
      </c>
      <c r="AC773" s="19">
        <v>15</v>
      </c>
      <c r="AD773" s="19">
        <v>100</v>
      </c>
      <c r="AE773" s="19">
        <v>72.727272727272734</v>
      </c>
      <c r="AF773" s="19">
        <v>0</v>
      </c>
      <c r="AG773" s="19">
        <v>81.818181818181827</v>
      </c>
      <c r="AH773" s="19">
        <v>40</v>
      </c>
      <c r="AI773" s="19">
        <v>45</v>
      </c>
      <c r="AJ773" s="3">
        <v>682.14285714285711</v>
      </c>
      <c r="AK773" s="6">
        <v>5</v>
      </c>
      <c r="AL773" s="6">
        <v>15</v>
      </c>
      <c r="AM773" s="6">
        <v>0</v>
      </c>
      <c r="AN773" s="6">
        <v>0</v>
      </c>
      <c r="AO773" s="6">
        <v>0</v>
      </c>
      <c r="AP773" s="6">
        <v>0</v>
      </c>
      <c r="AQ773" s="6">
        <v>11</v>
      </c>
      <c r="AR773" s="6">
        <v>0</v>
      </c>
      <c r="AS773" s="6">
        <v>0</v>
      </c>
      <c r="AT773" s="119">
        <v>0</v>
      </c>
      <c r="AU773" s="119">
        <v>0</v>
      </c>
      <c r="AV773" s="119">
        <v>0</v>
      </c>
      <c r="AW773" s="119">
        <v>0</v>
      </c>
      <c r="AX773" s="119">
        <v>0</v>
      </c>
      <c r="AY773" s="6">
        <v>40</v>
      </c>
      <c r="AZ773" s="6">
        <v>0</v>
      </c>
      <c r="BA773" s="6">
        <v>0</v>
      </c>
      <c r="BB773" s="6">
        <v>3</v>
      </c>
      <c r="BC773" s="6">
        <v>0</v>
      </c>
      <c r="BD773" s="6">
        <v>0</v>
      </c>
      <c r="BE773" s="6">
        <v>0</v>
      </c>
      <c r="BF773" s="6">
        <v>0</v>
      </c>
      <c r="BG773" s="6">
        <v>0</v>
      </c>
      <c r="BH773" s="6">
        <v>0</v>
      </c>
      <c r="BI773" s="6">
        <v>0</v>
      </c>
      <c r="BJ773" s="6">
        <v>0</v>
      </c>
      <c r="BK773" s="6">
        <v>19</v>
      </c>
    </row>
    <row r="774" spans="1:63" x14ac:dyDescent="0.35">
      <c r="A774" s="27">
        <v>768</v>
      </c>
      <c r="C774" s="17" t="s">
        <v>14</v>
      </c>
      <c r="D774" s="15">
        <v>1912</v>
      </c>
      <c r="E774" s="18">
        <v>11</v>
      </c>
      <c r="F774" s="18">
        <v>43</v>
      </c>
      <c r="G774" s="18">
        <v>26</v>
      </c>
      <c r="H774" s="18">
        <v>1457</v>
      </c>
      <c r="I774" s="18">
        <v>397</v>
      </c>
      <c r="J774" s="19">
        <v>49.267782426778247</v>
      </c>
      <c r="K774" s="19">
        <v>66</v>
      </c>
      <c r="L774" s="19">
        <v>13.333333333333334</v>
      </c>
      <c r="M774" s="18">
        <v>0</v>
      </c>
      <c r="N774" s="19">
        <v>0</v>
      </c>
      <c r="O774" s="19">
        <v>183</v>
      </c>
      <c r="P774" s="19">
        <v>84.153005464480884</v>
      </c>
      <c r="Q774" s="19">
        <v>29.72972972972973</v>
      </c>
      <c r="R774" s="18">
        <v>4</v>
      </c>
      <c r="S774" s="19">
        <v>33.333333333333329</v>
      </c>
      <c r="T774" s="18">
        <v>0</v>
      </c>
      <c r="U774" s="19">
        <v>0</v>
      </c>
      <c r="V774" s="18">
        <v>0</v>
      </c>
      <c r="W774" s="19">
        <v>0</v>
      </c>
      <c r="X774" s="18">
        <v>0</v>
      </c>
      <c r="Y774" s="19">
        <v>0</v>
      </c>
      <c r="Z774" s="19">
        <v>19.789473684210527</v>
      </c>
      <c r="AA774" s="19">
        <v>48.421052631578945</v>
      </c>
      <c r="AB774" s="18">
        <v>65</v>
      </c>
      <c r="AC774" s="19">
        <v>7.3863636363636367</v>
      </c>
      <c r="AD774" s="19">
        <v>69.209809264305179</v>
      </c>
      <c r="AE774" s="19">
        <v>42.613636363636367</v>
      </c>
      <c r="AF774" s="19">
        <v>68.807339449541288</v>
      </c>
      <c r="AG774" s="19">
        <v>55.27522935779816</v>
      </c>
      <c r="AH774" s="19">
        <v>42.416769420468562</v>
      </c>
      <c r="AI774" s="19">
        <v>32.675709001233045</v>
      </c>
      <c r="AJ774" s="3">
        <v>411.36363636363637</v>
      </c>
      <c r="AK774" s="6">
        <v>0</v>
      </c>
      <c r="AL774" s="6">
        <v>18</v>
      </c>
      <c r="AM774" s="6">
        <v>0</v>
      </c>
      <c r="AN774" s="6">
        <v>1310</v>
      </c>
      <c r="AO774" s="6">
        <v>4</v>
      </c>
      <c r="AP774" s="6">
        <v>6</v>
      </c>
      <c r="AQ774" s="6">
        <v>509</v>
      </c>
      <c r="AR774" s="6">
        <v>136</v>
      </c>
      <c r="AS774" s="6">
        <v>7.1129707112970717</v>
      </c>
      <c r="AT774" s="119">
        <v>0</v>
      </c>
      <c r="AU774" s="119">
        <v>0</v>
      </c>
      <c r="AV774" s="119">
        <v>0</v>
      </c>
      <c r="AW774" s="119">
        <v>0</v>
      </c>
      <c r="AX774" s="119">
        <v>0</v>
      </c>
      <c r="AY774" s="6">
        <v>32.389096739711384</v>
      </c>
      <c r="AZ774" s="6">
        <v>9</v>
      </c>
      <c r="BA774" s="6">
        <v>1.859504132231405</v>
      </c>
      <c r="BB774" s="6">
        <v>82</v>
      </c>
      <c r="BC774" s="6">
        <v>585</v>
      </c>
      <c r="BD774" s="6">
        <v>30.612244897959183</v>
      </c>
      <c r="BE774" s="6">
        <v>3</v>
      </c>
      <c r="BF774" s="6">
        <v>11.538461538461538</v>
      </c>
      <c r="BG774" s="6">
        <v>306</v>
      </c>
      <c r="BH774" s="6">
        <v>20.745762711864408</v>
      </c>
      <c r="BI774" s="6">
        <v>273</v>
      </c>
      <c r="BJ774" s="6">
        <v>69.465648854961842</v>
      </c>
      <c r="BK774" s="6">
        <v>1457</v>
      </c>
    </row>
    <row r="775" spans="1:63" x14ac:dyDescent="0.35">
      <c r="A775" s="27">
        <v>769</v>
      </c>
      <c r="C775" s="17" t="s">
        <v>18</v>
      </c>
      <c r="D775" s="15">
        <v>1252</v>
      </c>
      <c r="E775" s="18">
        <v>9</v>
      </c>
      <c r="F775" s="18">
        <v>42</v>
      </c>
      <c r="G775" s="18">
        <v>85</v>
      </c>
      <c r="H775" s="18">
        <v>937</v>
      </c>
      <c r="I775" s="18">
        <v>184</v>
      </c>
      <c r="J775" s="19">
        <v>59.744408945686899</v>
      </c>
      <c r="K775" s="19">
        <v>45</v>
      </c>
      <c r="L775" s="19">
        <v>9.2024539877300615</v>
      </c>
      <c r="M775" s="18">
        <v>0</v>
      </c>
      <c r="N775" s="19">
        <v>0</v>
      </c>
      <c r="O775" s="19">
        <v>99</v>
      </c>
      <c r="P775" s="19">
        <v>88.888888888888886</v>
      </c>
      <c r="Q775" s="19">
        <v>25.454545454545453</v>
      </c>
      <c r="R775" s="18">
        <v>0</v>
      </c>
      <c r="S775" s="19">
        <v>0</v>
      </c>
      <c r="T775" s="18">
        <v>0</v>
      </c>
      <c r="U775" s="19">
        <v>0</v>
      </c>
      <c r="V775" s="18">
        <v>0</v>
      </c>
      <c r="W775" s="19">
        <v>0</v>
      </c>
      <c r="X775" s="18">
        <v>0</v>
      </c>
      <c r="Y775" s="19">
        <v>0</v>
      </c>
      <c r="Z775" s="19">
        <v>17.543859649122805</v>
      </c>
      <c r="AA775" s="19">
        <v>64.473684210526315</v>
      </c>
      <c r="AB775" s="18">
        <v>34</v>
      </c>
      <c r="AC775" s="19">
        <v>4.5092838196286467</v>
      </c>
      <c r="AD775" s="19">
        <v>79.291553133514995</v>
      </c>
      <c r="AE775" s="19">
        <v>69.518716577540104</v>
      </c>
      <c r="AF775" s="19">
        <v>60.294117647058819</v>
      </c>
      <c r="AG775" s="19">
        <v>75.775656324582343</v>
      </c>
      <c r="AH775" s="19">
        <v>28.653295128939828</v>
      </c>
      <c r="AI775" s="19">
        <v>44.412607449856736</v>
      </c>
      <c r="AJ775" s="3">
        <v>598.07692307692309</v>
      </c>
      <c r="AK775" s="6">
        <v>477</v>
      </c>
      <c r="AL775" s="6">
        <v>282</v>
      </c>
      <c r="AM775" s="6">
        <v>5</v>
      </c>
      <c r="AN775" s="6">
        <v>3</v>
      </c>
      <c r="AO775" s="6">
        <v>0</v>
      </c>
      <c r="AP775" s="6">
        <v>3</v>
      </c>
      <c r="AQ775" s="6">
        <v>455</v>
      </c>
      <c r="AR775" s="6">
        <v>141</v>
      </c>
      <c r="AS775" s="6">
        <v>11.261980830670927</v>
      </c>
      <c r="AT775" s="119">
        <v>0</v>
      </c>
      <c r="AU775" s="119">
        <v>0</v>
      </c>
      <c r="AV775" s="119">
        <v>0</v>
      </c>
      <c r="AW775" s="119">
        <v>0</v>
      </c>
      <c r="AX775" s="119">
        <v>0</v>
      </c>
      <c r="AY775" s="6">
        <v>22.457282343368593</v>
      </c>
      <c r="AZ775" s="6">
        <v>0</v>
      </c>
      <c r="BA775" s="6">
        <v>0</v>
      </c>
      <c r="BB775" s="6">
        <v>36</v>
      </c>
      <c r="BC775" s="6">
        <v>338</v>
      </c>
      <c r="BD775" s="6">
        <v>27.192276749798872</v>
      </c>
      <c r="BE775" s="6">
        <v>8</v>
      </c>
      <c r="BF775" s="6">
        <v>9.3023255813953494</v>
      </c>
      <c r="BG775" s="6">
        <v>220</v>
      </c>
      <c r="BH775" s="6">
        <v>21.463414634146343</v>
      </c>
      <c r="BI775" s="6">
        <v>123</v>
      </c>
      <c r="BJ775" s="6">
        <v>65.775401069518708</v>
      </c>
      <c r="BK775" s="6">
        <v>937</v>
      </c>
    </row>
    <row r="776" spans="1:63" x14ac:dyDescent="0.35">
      <c r="A776" s="27">
        <v>770</v>
      </c>
      <c r="C776" s="17"/>
      <c r="D776" s="15">
        <v>40870</v>
      </c>
      <c r="E776" s="18">
        <v>891</v>
      </c>
      <c r="F776" s="18">
        <v>2236</v>
      </c>
      <c r="G776" s="18">
        <v>2550</v>
      </c>
      <c r="H776" s="18">
        <v>23845</v>
      </c>
      <c r="I776" s="18">
        <v>12231</v>
      </c>
      <c r="J776" s="19">
        <v>51.526792268167362</v>
      </c>
      <c r="K776" s="19">
        <v>842</v>
      </c>
      <c r="L776" s="19">
        <v>5.2872841444270016</v>
      </c>
      <c r="M776" s="18">
        <v>47</v>
      </c>
      <c r="N776" s="19">
        <v>5.9418457648546141</v>
      </c>
      <c r="O776" s="19">
        <v>2087</v>
      </c>
      <c r="P776" s="19">
        <v>82.319118351701007</v>
      </c>
      <c r="Q776" s="19">
        <v>0</v>
      </c>
      <c r="R776" s="18">
        <v>59</v>
      </c>
      <c r="S776" s="19">
        <v>4.5807453416149073</v>
      </c>
      <c r="T776" s="18">
        <v>59</v>
      </c>
      <c r="U776" s="19">
        <v>7.8457446808510634</v>
      </c>
      <c r="V776" s="18">
        <v>74</v>
      </c>
      <c r="W776" s="19">
        <v>13.857677902621724</v>
      </c>
      <c r="X776" s="18">
        <v>133</v>
      </c>
      <c r="Y776" s="19">
        <v>10.334110334110335</v>
      </c>
      <c r="Z776" s="19">
        <v>17.349092444069228</v>
      </c>
      <c r="AA776" s="19">
        <v>66.205149852258344</v>
      </c>
      <c r="AB776" s="18">
        <v>1096</v>
      </c>
      <c r="AC776" s="19">
        <v>6.9091596797579271</v>
      </c>
      <c r="AD776" s="19">
        <v>77.635943310885509</v>
      </c>
      <c r="AE776" s="19">
        <v>61.248492159227986</v>
      </c>
      <c r="AF776" s="19">
        <v>69.390402075226973</v>
      </c>
      <c r="AG776" s="19">
        <v>70.175438596491219</v>
      </c>
      <c r="AH776" s="19">
        <v>28.065792213200087</v>
      </c>
      <c r="AI776" s="19">
        <v>44.3472829481574</v>
      </c>
      <c r="AJ776" s="3">
        <v>463.3649289099526</v>
      </c>
      <c r="AK776" s="6">
        <v>1685</v>
      </c>
      <c r="AL776" s="6">
        <v>15814</v>
      </c>
      <c r="AM776" s="6">
        <v>2264</v>
      </c>
      <c r="AN776" s="6">
        <v>7974</v>
      </c>
      <c r="AO776" s="6">
        <v>13</v>
      </c>
      <c r="AP776" s="6">
        <v>464</v>
      </c>
      <c r="AQ776" s="6">
        <v>5719</v>
      </c>
      <c r="AR776" s="6">
        <v>4627</v>
      </c>
      <c r="AS776" s="6">
        <v>11.321262539760216</v>
      </c>
      <c r="AT776" s="6">
        <v>0</v>
      </c>
      <c r="AU776" s="6">
        <v>0</v>
      </c>
      <c r="AV776" s="6">
        <v>0</v>
      </c>
      <c r="AW776" s="6">
        <v>0</v>
      </c>
      <c r="AX776" s="6">
        <v>0</v>
      </c>
      <c r="AY776" s="6">
        <v>36.639544596726786</v>
      </c>
      <c r="AZ776" s="6">
        <v>109</v>
      </c>
      <c r="BA776" s="6">
        <v>0.90682196339434284</v>
      </c>
      <c r="BB776" s="6">
        <v>2843</v>
      </c>
      <c r="BC776" s="6">
        <v>6462</v>
      </c>
      <c r="BD776" s="6">
        <v>18.773423200952909</v>
      </c>
      <c r="BE776" s="6">
        <v>77</v>
      </c>
      <c r="BF776" s="6">
        <v>4.1984732824427482</v>
      </c>
      <c r="BG776" s="6">
        <v>1959</v>
      </c>
      <c r="BH776" s="6">
        <v>8.9403066812705365</v>
      </c>
      <c r="BI776" s="6">
        <v>4409</v>
      </c>
      <c r="BJ776" s="6">
        <v>39.344993753346422</v>
      </c>
      <c r="BK776" s="6">
        <v>23845</v>
      </c>
    </row>
    <row r="777" spans="1:63" x14ac:dyDescent="0.35">
      <c r="A777" s="27">
        <v>771</v>
      </c>
      <c r="B777" s="20" t="s">
        <v>60</v>
      </c>
      <c r="C777" s="17" t="s">
        <v>26</v>
      </c>
      <c r="D777" s="15">
        <v>17</v>
      </c>
      <c r="E777" s="18">
        <v>0</v>
      </c>
      <c r="F777" s="18">
        <v>0</v>
      </c>
      <c r="G777" s="18">
        <v>0</v>
      </c>
      <c r="H777" s="18">
        <v>10</v>
      </c>
      <c r="I777" s="18">
        <v>0</v>
      </c>
      <c r="J777" s="19">
        <v>41.17647058823529</v>
      </c>
      <c r="K777" s="19">
        <v>0</v>
      </c>
      <c r="L777" s="19">
        <v>0</v>
      </c>
      <c r="M777" s="18">
        <v>0</v>
      </c>
      <c r="N777" s="18">
        <v>0</v>
      </c>
      <c r="O777" s="19">
        <v>0</v>
      </c>
      <c r="P777" s="19">
        <v>0</v>
      </c>
      <c r="Q777" s="19">
        <v>32.142857142857146</v>
      </c>
      <c r="R777" s="18">
        <v>0</v>
      </c>
      <c r="S777" s="18">
        <v>0</v>
      </c>
      <c r="T777" s="18">
        <v>0</v>
      </c>
      <c r="U777" s="19">
        <v>0</v>
      </c>
      <c r="V777" s="18">
        <v>0</v>
      </c>
      <c r="W777" s="19">
        <v>0</v>
      </c>
      <c r="X777" s="18">
        <v>0</v>
      </c>
      <c r="Y777" s="19">
        <v>0</v>
      </c>
      <c r="Z777" s="19">
        <v>70</v>
      </c>
      <c r="AA777" s="19">
        <v>30</v>
      </c>
      <c r="AB777" s="18">
        <v>0</v>
      </c>
      <c r="AC777" s="19">
        <v>0</v>
      </c>
      <c r="AD777" s="19">
        <v>100</v>
      </c>
      <c r="AE777" s="19">
        <v>100</v>
      </c>
      <c r="AF777" s="19">
        <v>0</v>
      </c>
      <c r="AG777" s="19">
        <v>100</v>
      </c>
      <c r="AH777" s="19">
        <v>0</v>
      </c>
      <c r="AI777" s="19">
        <v>40</v>
      </c>
      <c r="AJ777" s="3">
        <v>270</v>
      </c>
      <c r="AK777" s="6">
        <v>0</v>
      </c>
      <c r="AL777" s="6">
        <v>0</v>
      </c>
      <c r="AM777" s="6">
        <v>0</v>
      </c>
      <c r="AN777" s="6">
        <v>18</v>
      </c>
      <c r="AO777" s="6">
        <v>0</v>
      </c>
      <c r="AP777" s="6">
        <v>0</v>
      </c>
      <c r="AQ777" s="6">
        <v>0</v>
      </c>
      <c r="AR777" s="6">
        <v>0</v>
      </c>
      <c r="AS777" s="6">
        <v>0</v>
      </c>
      <c r="AT777" s="119">
        <v>0</v>
      </c>
      <c r="AU777" s="119">
        <v>0</v>
      </c>
      <c r="AV777" s="119">
        <v>0</v>
      </c>
      <c r="AW777" s="119">
        <v>0</v>
      </c>
      <c r="AX777" s="119">
        <v>0</v>
      </c>
      <c r="AY777" s="6">
        <v>75</v>
      </c>
      <c r="AZ777" s="6">
        <v>0</v>
      </c>
      <c r="BA777" s="6">
        <v>0</v>
      </c>
      <c r="BB777" s="6">
        <v>0</v>
      </c>
      <c r="BC777" s="6">
        <v>0</v>
      </c>
      <c r="BD777" s="6">
        <v>0</v>
      </c>
      <c r="BE777" s="6">
        <v>0</v>
      </c>
      <c r="BF777" s="6">
        <v>0</v>
      </c>
      <c r="BG777" s="6">
        <v>0</v>
      </c>
      <c r="BH777" s="6">
        <v>0</v>
      </c>
      <c r="BI777" s="6">
        <v>0</v>
      </c>
      <c r="BJ777" s="6">
        <v>0</v>
      </c>
      <c r="BK777" s="6">
        <v>10</v>
      </c>
    </row>
    <row r="778" spans="1:63" x14ac:dyDescent="0.35">
      <c r="A778" s="27">
        <v>772</v>
      </c>
      <c r="C778" s="17" t="s">
        <v>22</v>
      </c>
      <c r="D778" s="15">
        <v>5</v>
      </c>
      <c r="E778" s="18">
        <v>0</v>
      </c>
      <c r="F778" s="18">
        <v>0</v>
      </c>
      <c r="G778" s="18">
        <v>0</v>
      </c>
      <c r="H778" s="18">
        <v>5</v>
      </c>
      <c r="I778" s="18">
        <v>0</v>
      </c>
      <c r="J778" s="19">
        <v>0</v>
      </c>
      <c r="K778" s="19">
        <v>0</v>
      </c>
      <c r="L778" s="19">
        <v>0</v>
      </c>
      <c r="M778" s="18">
        <v>0</v>
      </c>
      <c r="N778" s="18">
        <v>0</v>
      </c>
      <c r="O778" s="19">
        <v>0</v>
      </c>
      <c r="P778" s="19">
        <v>0</v>
      </c>
      <c r="Q778" s="19">
        <v>19.293478260869566</v>
      </c>
      <c r="R778" s="18">
        <v>0</v>
      </c>
      <c r="S778" s="18">
        <v>0</v>
      </c>
      <c r="T778" s="18">
        <v>0</v>
      </c>
      <c r="U778" s="19">
        <v>0</v>
      </c>
      <c r="V778" s="18">
        <v>0</v>
      </c>
      <c r="W778" s="19">
        <v>0</v>
      </c>
      <c r="X778" s="19">
        <v>0</v>
      </c>
      <c r="Y778" s="19">
        <v>0</v>
      </c>
      <c r="Z778" s="19">
        <v>0</v>
      </c>
      <c r="AA778" s="19">
        <v>0</v>
      </c>
      <c r="AB778" s="18">
        <v>0</v>
      </c>
      <c r="AC778" s="19">
        <v>0</v>
      </c>
      <c r="AD778" s="19">
        <v>100</v>
      </c>
      <c r="AE778" s="19">
        <v>0</v>
      </c>
      <c r="AF778" s="19">
        <v>0</v>
      </c>
      <c r="AG778" s="19">
        <v>100</v>
      </c>
      <c r="AH778" s="19">
        <v>0</v>
      </c>
      <c r="AI778" s="19">
        <v>100</v>
      </c>
      <c r="AJ778" s="3">
        <v>1250</v>
      </c>
      <c r="AK778" s="6">
        <v>0</v>
      </c>
      <c r="AL778" s="6">
        <v>0</v>
      </c>
      <c r="AM778" s="6">
        <v>0</v>
      </c>
      <c r="AN778" s="6">
        <v>3</v>
      </c>
      <c r="AO778" s="6">
        <v>0</v>
      </c>
      <c r="AP778" s="6">
        <v>0</v>
      </c>
      <c r="AQ778" s="6">
        <v>0</v>
      </c>
      <c r="AR778" s="6">
        <v>0</v>
      </c>
      <c r="AS778" s="6">
        <v>0</v>
      </c>
      <c r="AT778" s="119">
        <v>0</v>
      </c>
      <c r="AU778" s="119">
        <v>0</v>
      </c>
      <c r="AV778" s="119">
        <v>0</v>
      </c>
      <c r="AW778" s="119">
        <v>0</v>
      </c>
      <c r="AX778" s="119">
        <v>0</v>
      </c>
      <c r="AY778" s="6">
        <v>200</v>
      </c>
      <c r="AZ778" s="6">
        <v>0</v>
      </c>
      <c r="BA778" s="6">
        <v>0</v>
      </c>
      <c r="BB778" s="6">
        <v>0</v>
      </c>
      <c r="BC778" s="6">
        <v>0</v>
      </c>
      <c r="BD778" s="6">
        <v>0</v>
      </c>
      <c r="BE778" s="6">
        <v>0</v>
      </c>
      <c r="BF778" s="6">
        <v>0</v>
      </c>
      <c r="BG778" s="6">
        <v>0</v>
      </c>
      <c r="BH778" s="6">
        <v>0</v>
      </c>
      <c r="BI778" s="6">
        <v>0</v>
      </c>
      <c r="BJ778" s="6">
        <v>0</v>
      </c>
      <c r="BK778" s="6">
        <v>5</v>
      </c>
    </row>
    <row r="779" spans="1:63" x14ac:dyDescent="0.35">
      <c r="A779" s="27">
        <v>773</v>
      </c>
      <c r="C779" s="17" t="s">
        <v>133</v>
      </c>
      <c r="D779" s="15">
        <v>35</v>
      </c>
      <c r="E779" s="18">
        <v>0</v>
      </c>
      <c r="F779" s="18">
        <v>0</v>
      </c>
      <c r="G779" s="18">
        <v>0</v>
      </c>
      <c r="H779" s="18">
        <v>20</v>
      </c>
      <c r="I779" s="18">
        <v>14</v>
      </c>
      <c r="J779" s="19">
        <v>45.714285714285715</v>
      </c>
      <c r="K779" s="19">
        <v>0</v>
      </c>
      <c r="L779" s="19">
        <v>0</v>
      </c>
      <c r="M779" s="18">
        <v>0</v>
      </c>
      <c r="N779" s="18">
        <v>0</v>
      </c>
      <c r="O779" s="19">
        <v>0</v>
      </c>
      <c r="P779" s="19">
        <v>0</v>
      </c>
      <c r="Q779" s="19">
        <v>15.789473684210526</v>
      </c>
      <c r="R779" s="18">
        <v>0</v>
      </c>
      <c r="S779" s="18">
        <v>0</v>
      </c>
      <c r="T779" s="18">
        <v>0</v>
      </c>
      <c r="U779" s="19">
        <v>0</v>
      </c>
      <c r="V779" s="18">
        <v>0</v>
      </c>
      <c r="W779" s="19">
        <v>0</v>
      </c>
      <c r="X779" s="19">
        <v>0</v>
      </c>
      <c r="Y779" s="19">
        <v>0</v>
      </c>
      <c r="Z779" s="19">
        <v>37.5</v>
      </c>
      <c r="AA779" s="19">
        <v>62.5</v>
      </c>
      <c r="AB779" s="18">
        <v>0</v>
      </c>
      <c r="AC779" s="19">
        <v>0</v>
      </c>
      <c r="AD779" s="19">
        <v>100</v>
      </c>
      <c r="AE779" s="19">
        <v>72.727272727272734</v>
      </c>
      <c r="AF779" s="19">
        <v>0</v>
      </c>
      <c r="AG779" s="19">
        <v>86.36363636363636</v>
      </c>
      <c r="AH779" s="19">
        <v>15.789473684210526</v>
      </c>
      <c r="AI779" s="19">
        <v>57.894736842105267</v>
      </c>
      <c r="AJ779" s="3">
        <v>290.625</v>
      </c>
      <c r="AK779" s="6">
        <v>0</v>
      </c>
      <c r="AL779" s="6">
        <v>20</v>
      </c>
      <c r="AM779" s="6">
        <v>0</v>
      </c>
      <c r="AN779" s="6">
        <v>0</v>
      </c>
      <c r="AO779" s="6">
        <v>0</v>
      </c>
      <c r="AP779" s="6">
        <v>0</v>
      </c>
      <c r="AQ779" s="6">
        <v>11</v>
      </c>
      <c r="AR779" s="6">
        <v>0</v>
      </c>
      <c r="AS779" s="6">
        <v>0</v>
      </c>
      <c r="AT779" s="119">
        <v>0</v>
      </c>
      <c r="AU779" s="119">
        <v>0</v>
      </c>
      <c r="AV779" s="119">
        <v>0</v>
      </c>
      <c r="AW779" s="119">
        <v>0</v>
      </c>
      <c r="AX779" s="119">
        <v>0</v>
      </c>
      <c r="AY779" s="6">
        <v>25.641025641025639</v>
      </c>
      <c r="AZ779" s="6">
        <v>0</v>
      </c>
      <c r="BA779" s="6">
        <v>0</v>
      </c>
      <c r="BB779" s="6">
        <v>4</v>
      </c>
      <c r="BC779" s="6">
        <v>4</v>
      </c>
      <c r="BD779" s="6">
        <v>10.526315789473683</v>
      </c>
      <c r="BE779" s="6">
        <v>0</v>
      </c>
      <c r="BF779" s="6">
        <v>0</v>
      </c>
      <c r="BG779" s="6">
        <v>0</v>
      </c>
      <c r="BH779" s="6">
        <v>0</v>
      </c>
      <c r="BI779" s="6">
        <v>0</v>
      </c>
      <c r="BJ779" s="6">
        <v>0</v>
      </c>
      <c r="BK779" s="6">
        <v>20</v>
      </c>
    </row>
    <row r="780" spans="1:63" x14ac:dyDescent="0.35">
      <c r="A780" s="27">
        <v>774</v>
      </c>
      <c r="C780" s="17" t="s">
        <v>136</v>
      </c>
      <c r="D780" s="15">
        <v>26</v>
      </c>
      <c r="E780" s="18">
        <v>0</v>
      </c>
      <c r="F780" s="18">
        <v>0</v>
      </c>
      <c r="G780" s="18">
        <v>0</v>
      </c>
      <c r="H780" s="18">
        <v>15</v>
      </c>
      <c r="I780" s="18">
        <v>13</v>
      </c>
      <c r="J780" s="19">
        <v>57.692307692307686</v>
      </c>
      <c r="K780" s="19">
        <v>0</v>
      </c>
      <c r="L780" s="19">
        <v>0</v>
      </c>
      <c r="M780" s="18">
        <v>0</v>
      </c>
      <c r="N780" s="18">
        <v>0</v>
      </c>
      <c r="O780" s="19">
        <v>0</v>
      </c>
      <c r="P780" s="19">
        <v>0</v>
      </c>
      <c r="Q780" s="19">
        <v>14.814814814814813</v>
      </c>
      <c r="R780" s="18">
        <v>0</v>
      </c>
      <c r="S780" s="18">
        <v>0</v>
      </c>
      <c r="T780" s="18">
        <v>0</v>
      </c>
      <c r="U780" s="19">
        <v>0</v>
      </c>
      <c r="V780" s="18">
        <v>0</v>
      </c>
      <c r="W780" s="19">
        <v>0</v>
      </c>
      <c r="X780" s="19">
        <v>0</v>
      </c>
      <c r="Y780" s="19">
        <v>0</v>
      </c>
      <c r="Z780" s="19">
        <v>100</v>
      </c>
      <c r="AA780" s="19">
        <v>0</v>
      </c>
      <c r="AB780" s="18">
        <v>0</v>
      </c>
      <c r="AC780" s="19">
        <v>0</v>
      </c>
      <c r="AD780" s="19">
        <v>100</v>
      </c>
      <c r="AE780" s="19">
        <v>100</v>
      </c>
      <c r="AF780" s="19">
        <v>0</v>
      </c>
      <c r="AG780" s="19">
        <v>100</v>
      </c>
      <c r="AH780" s="19">
        <v>69.230769230769226</v>
      </c>
      <c r="AI780" s="19">
        <v>0</v>
      </c>
      <c r="AJ780" s="3">
        <v>366.66666666666663</v>
      </c>
      <c r="AK780" s="6">
        <v>15</v>
      </c>
      <c r="AL780" s="6">
        <v>11</v>
      </c>
      <c r="AM780" s="6">
        <v>0</v>
      </c>
      <c r="AN780" s="6">
        <v>0</v>
      </c>
      <c r="AO780" s="6">
        <v>0</v>
      </c>
      <c r="AP780" s="6">
        <v>0</v>
      </c>
      <c r="AQ780" s="6">
        <v>4</v>
      </c>
      <c r="AR780" s="6">
        <v>0</v>
      </c>
      <c r="AS780" s="6">
        <v>0</v>
      </c>
      <c r="AT780" s="119">
        <v>0</v>
      </c>
      <c r="AU780" s="119">
        <v>0</v>
      </c>
      <c r="AV780" s="119">
        <v>0</v>
      </c>
      <c r="AW780" s="119">
        <v>0</v>
      </c>
      <c r="AX780" s="119">
        <v>0</v>
      </c>
      <c r="AY780" s="6">
        <v>13.043478260869565</v>
      </c>
      <c r="AZ780" s="6">
        <v>0</v>
      </c>
      <c r="BA780" s="6">
        <v>0</v>
      </c>
      <c r="BB780" s="6">
        <v>0</v>
      </c>
      <c r="BC780" s="6">
        <v>3</v>
      </c>
      <c r="BD780" s="6">
        <v>11.538461538461538</v>
      </c>
      <c r="BE780" s="6">
        <v>0</v>
      </c>
      <c r="BF780" s="6">
        <v>0</v>
      </c>
      <c r="BG780" s="6">
        <v>0</v>
      </c>
      <c r="BH780" s="6">
        <v>0</v>
      </c>
      <c r="BI780" s="6">
        <v>0</v>
      </c>
      <c r="BJ780" s="6">
        <v>0</v>
      </c>
      <c r="BK780" s="6">
        <v>15</v>
      </c>
    </row>
    <row r="781" spans="1:63" x14ac:dyDescent="0.35">
      <c r="A781" s="27">
        <v>775</v>
      </c>
      <c r="C781" s="17" t="s">
        <v>16</v>
      </c>
      <c r="D781" s="15">
        <v>44</v>
      </c>
      <c r="E781" s="18">
        <v>4</v>
      </c>
      <c r="F781" s="18">
        <v>8</v>
      </c>
      <c r="G781" s="18">
        <v>4</v>
      </c>
      <c r="H781" s="18">
        <v>29</v>
      </c>
      <c r="I781" s="18">
        <v>0</v>
      </c>
      <c r="J781" s="19">
        <v>63.636363636363633</v>
      </c>
      <c r="K781" s="19">
        <v>3</v>
      </c>
      <c r="L781" s="19">
        <v>15.789473684210526</v>
      </c>
      <c r="M781" s="18">
        <v>0</v>
      </c>
      <c r="N781" s="18">
        <v>0</v>
      </c>
      <c r="O781" s="19">
        <v>4</v>
      </c>
      <c r="P781" s="19">
        <v>100</v>
      </c>
      <c r="Q781" s="19">
        <v>30.232558139534881</v>
      </c>
      <c r="R781" s="18">
        <v>0</v>
      </c>
      <c r="S781" s="18">
        <v>0</v>
      </c>
      <c r="T781" s="18">
        <v>0</v>
      </c>
      <c r="U781" s="19">
        <v>0</v>
      </c>
      <c r="V781" s="18">
        <v>0</v>
      </c>
      <c r="W781" s="19">
        <v>0</v>
      </c>
      <c r="X781" s="19">
        <v>0</v>
      </c>
      <c r="Y781" s="19">
        <v>0</v>
      </c>
      <c r="Z781" s="19">
        <v>25</v>
      </c>
      <c r="AA781" s="19">
        <v>16.666666666666664</v>
      </c>
      <c r="AB781" s="18">
        <v>0</v>
      </c>
      <c r="AC781" s="19">
        <v>0</v>
      </c>
      <c r="AD781" s="19">
        <v>100</v>
      </c>
      <c r="AE781" s="19">
        <v>75</v>
      </c>
      <c r="AF781" s="19">
        <v>100</v>
      </c>
      <c r="AG781" s="19">
        <v>59.090909090909093</v>
      </c>
      <c r="AH781" s="19">
        <v>66.666666666666657</v>
      </c>
      <c r="AI781" s="19">
        <v>14.285714285714285</v>
      </c>
      <c r="AJ781" s="3">
        <v>150</v>
      </c>
      <c r="AK781" s="6">
        <v>32</v>
      </c>
      <c r="AL781" s="6">
        <v>4</v>
      </c>
      <c r="AM781" s="6">
        <v>0</v>
      </c>
      <c r="AN781" s="6">
        <v>0</v>
      </c>
      <c r="AO781" s="6">
        <v>0</v>
      </c>
      <c r="AP781" s="6">
        <v>0</v>
      </c>
      <c r="AQ781" s="6">
        <v>7</v>
      </c>
      <c r="AR781" s="6">
        <v>8</v>
      </c>
      <c r="AS781" s="6">
        <v>18.181818181818183</v>
      </c>
      <c r="AT781" s="119">
        <v>0</v>
      </c>
      <c r="AU781" s="119">
        <v>0</v>
      </c>
      <c r="AV781" s="119">
        <v>0</v>
      </c>
      <c r="AW781" s="119">
        <v>0</v>
      </c>
      <c r="AX781" s="119">
        <v>0</v>
      </c>
      <c r="AY781" s="6">
        <v>27.27272727272727</v>
      </c>
      <c r="AZ781" s="6">
        <v>0</v>
      </c>
      <c r="BA781" s="6">
        <v>0</v>
      </c>
      <c r="BB781" s="6">
        <v>0</v>
      </c>
      <c r="BC781" s="6">
        <v>7</v>
      </c>
      <c r="BD781" s="6">
        <v>16.666666666666664</v>
      </c>
      <c r="BE781" s="6">
        <v>0</v>
      </c>
      <c r="BF781" s="6">
        <v>0</v>
      </c>
      <c r="BG781" s="6">
        <v>4</v>
      </c>
      <c r="BH781" s="6">
        <v>13.793103448275861</v>
      </c>
      <c r="BI781" s="6">
        <v>4</v>
      </c>
      <c r="BJ781" s="6">
        <v>100</v>
      </c>
      <c r="BK781" s="6">
        <v>29</v>
      </c>
    </row>
    <row r="782" spans="1:63" x14ac:dyDescent="0.35">
      <c r="A782" s="27">
        <v>776</v>
      </c>
      <c r="C782" s="17" t="s">
        <v>137</v>
      </c>
      <c r="D782" s="15">
        <v>408</v>
      </c>
      <c r="E782" s="18">
        <v>6</v>
      </c>
      <c r="F782" s="18">
        <v>30</v>
      </c>
      <c r="G782" s="18">
        <v>64</v>
      </c>
      <c r="H782" s="18">
        <v>247</v>
      </c>
      <c r="I782" s="18">
        <v>67</v>
      </c>
      <c r="J782" s="19">
        <v>60.294117647058819</v>
      </c>
      <c r="K782" s="19">
        <v>5</v>
      </c>
      <c r="L782" s="19">
        <v>4.2735042735042734</v>
      </c>
      <c r="M782" s="18">
        <v>0</v>
      </c>
      <c r="N782" s="18">
        <v>0</v>
      </c>
      <c r="O782" s="19">
        <v>16</v>
      </c>
      <c r="P782" s="19">
        <v>100</v>
      </c>
      <c r="Q782" s="19">
        <v>21.428571428571427</v>
      </c>
      <c r="R782" s="18">
        <v>0</v>
      </c>
      <c r="S782" s="18">
        <v>0</v>
      </c>
      <c r="T782" s="18">
        <v>0</v>
      </c>
      <c r="U782" s="19">
        <v>0</v>
      </c>
      <c r="V782" s="18">
        <v>0</v>
      </c>
      <c r="W782" s="19">
        <v>0</v>
      </c>
      <c r="X782" s="19">
        <v>0</v>
      </c>
      <c r="Y782" s="19">
        <v>0</v>
      </c>
      <c r="Z782" s="19">
        <v>14.583333333333334</v>
      </c>
      <c r="AA782" s="19">
        <v>57.291666666666664</v>
      </c>
      <c r="AB782" s="18">
        <v>10</v>
      </c>
      <c r="AC782" s="19">
        <v>4.9019607843137258</v>
      </c>
      <c r="AD782" s="19">
        <v>78.651685393258433</v>
      </c>
      <c r="AE782" s="19">
        <v>65.822784810126578</v>
      </c>
      <c r="AF782" s="19">
        <v>71.428571428571431</v>
      </c>
      <c r="AG782" s="19">
        <v>71.495327102803742</v>
      </c>
      <c r="AH782" s="19">
        <v>22.916666666666664</v>
      </c>
      <c r="AI782" s="19">
        <v>50</v>
      </c>
      <c r="AJ782" s="3">
        <v>498.4375</v>
      </c>
      <c r="AK782" s="6">
        <v>41</v>
      </c>
      <c r="AL782" s="6">
        <v>55</v>
      </c>
      <c r="AM782" s="6">
        <v>0</v>
      </c>
      <c r="AN782" s="6">
        <v>0</v>
      </c>
      <c r="AO782" s="6">
        <v>0</v>
      </c>
      <c r="AP782" s="6">
        <v>0</v>
      </c>
      <c r="AQ782" s="6">
        <v>301</v>
      </c>
      <c r="AR782" s="6">
        <v>88</v>
      </c>
      <c r="AS782" s="6">
        <v>21.568627450980394</v>
      </c>
      <c r="AT782" s="119">
        <v>0</v>
      </c>
      <c r="AU782" s="119">
        <v>0</v>
      </c>
      <c r="AV782" s="119">
        <v>0</v>
      </c>
      <c r="AW782" s="119">
        <v>0</v>
      </c>
      <c r="AX782" s="119">
        <v>0</v>
      </c>
      <c r="AY782" s="6">
        <v>19.209039548022599</v>
      </c>
      <c r="AZ782" s="6">
        <v>0</v>
      </c>
      <c r="BA782" s="6">
        <v>0</v>
      </c>
      <c r="BB782" s="6">
        <v>7</v>
      </c>
      <c r="BC782" s="6">
        <v>101</v>
      </c>
      <c r="BD782" s="6">
        <v>25.124378109452739</v>
      </c>
      <c r="BE782" s="6">
        <v>11</v>
      </c>
      <c r="BF782" s="6">
        <v>16.923076923076923</v>
      </c>
      <c r="BG782" s="6">
        <v>82</v>
      </c>
      <c r="BH782" s="6">
        <v>26.198083067092654</v>
      </c>
      <c r="BI782" s="6">
        <v>25</v>
      </c>
      <c r="BJ782" s="6">
        <v>35.714285714285715</v>
      </c>
      <c r="BK782" s="6">
        <v>247</v>
      </c>
    </row>
    <row r="783" spans="1:63" x14ac:dyDescent="0.35">
      <c r="A783" s="27">
        <v>777</v>
      </c>
      <c r="C783" s="17" t="s">
        <v>2</v>
      </c>
      <c r="D783" s="15">
        <v>4</v>
      </c>
      <c r="E783" s="18">
        <v>4</v>
      </c>
      <c r="F783" s="18">
        <v>4</v>
      </c>
      <c r="G783" s="18">
        <v>0</v>
      </c>
      <c r="H783" s="18">
        <v>5</v>
      </c>
      <c r="I783" s="18">
        <v>0</v>
      </c>
      <c r="J783" s="19">
        <v>0</v>
      </c>
      <c r="K783" s="19">
        <v>0</v>
      </c>
      <c r="L783" s="19">
        <v>0</v>
      </c>
      <c r="M783" s="18">
        <v>0</v>
      </c>
      <c r="N783" s="18">
        <v>0</v>
      </c>
      <c r="O783" s="19">
        <v>0</v>
      </c>
      <c r="P783" s="19">
        <v>0</v>
      </c>
      <c r="Q783" s="19">
        <v>50</v>
      </c>
      <c r="R783" s="18">
        <v>0</v>
      </c>
      <c r="S783" s="18">
        <v>0</v>
      </c>
      <c r="T783" s="18">
        <v>0</v>
      </c>
      <c r="U783" s="19">
        <v>0</v>
      </c>
      <c r="V783" s="18">
        <v>0</v>
      </c>
      <c r="W783" s="19">
        <v>0</v>
      </c>
      <c r="X783" s="19">
        <v>0</v>
      </c>
      <c r="Y783" s="19">
        <v>0</v>
      </c>
      <c r="Z783" s="19">
        <v>0</v>
      </c>
      <c r="AA783" s="19">
        <v>0</v>
      </c>
      <c r="AB783" s="18">
        <v>0</v>
      </c>
      <c r="AC783" s="19">
        <v>0</v>
      </c>
      <c r="AD783" s="19">
        <v>0</v>
      </c>
      <c r="AE783" s="19">
        <v>0</v>
      </c>
      <c r="AF783" s="19">
        <v>0</v>
      </c>
      <c r="AG783" s="19">
        <v>100</v>
      </c>
      <c r="AH783" s="19">
        <v>0</v>
      </c>
      <c r="AI783" s="19">
        <v>0</v>
      </c>
      <c r="AJ783" s="3">
        <v>0</v>
      </c>
      <c r="AK783" s="6">
        <v>0</v>
      </c>
      <c r="AL783" s="6">
        <v>4</v>
      </c>
      <c r="AM783" s="6">
        <v>0</v>
      </c>
      <c r="AN783" s="6">
        <v>0</v>
      </c>
      <c r="AO783" s="6">
        <v>0</v>
      </c>
      <c r="AP783" s="6">
        <v>0</v>
      </c>
      <c r="AQ783" s="6">
        <v>4</v>
      </c>
      <c r="AR783" s="6">
        <v>0</v>
      </c>
      <c r="AS783" s="6">
        <v>0</v>
      </c>
      <c r="AT783" s="119">
        <v>0</v>
      </c>
      <c r="AU783" s="119">
        <v>0</v>
      </c>
      <c r="AV783" s="119">
        <v>0</v>
      </c>
      <c r="AW783" s="119">
        <v>0</v>
      </c>
      <c r="AX783" s="119">
        <v>0</v>
      </c>
      <c r="AY783" s="6">
        <v>0</v>
      </c>
      <c r="AZ783" s="6">
        <v>0</v>
      </c>
      <c r="BA783" s="6">
        <v>0</v>
      </c>
      <c r="BB783" s="6">
        <v>0</v>
      </c>
      <c r="BC783" s="6">
        <v>0</v>
      </c>
      <c r="BD783" s="6">
        <v>0</v>
      </c>
      <c r="BE783" s="6">
        <v>0</v>
      </c>
      <c r="BF783" s="6">
        <v>0</v>
      </c>
      <c r="BG783" s="6">
        <v>0</v>
      </c>
      <c r="BH783" s="6">
        <v>0</v>
      </c>
      <c r="BI783" s="6">
        <v>0</v>
      </c>
      <c r="BJ783" s="6">
        <v>0</v>
      </c>
      <c r="BK783" s="6">
        <v>5</v>
      </c>
    </row>
    <row r="784" spans="1:63" x14ac:dyDescent="0.35">
      <c r="A784" s="27">
        <v>778</v>
      </c>
      <c r="C784" s="17" t="s">
        <v>6</v>
      </c>
      <c r="D784" s="15">
        <v>292</v>
      </c>
      <c r="E784" s="18">
        <v>0</v>
      </c>
      <c r="F784" s="18">
        <v>0</v>
      </c>
      <c r="G784" s="18">
        <v>0</v>
      </c>
      <c r="H784" s="18">
        <v>95</v>
      </c>
      <c r="I784" s="18">
        <v>195</v>
      </c>
      <c r="J784" s="19">
        <v>51.369863013698634</v>
      </c>
      <c r="K784" s="19">
        <v>0</v>
      </c>
      <c r="L784" s="19">
        <v>0</v>
      </c>
      <c r="M784" s="18">
        <v>0</v>
      </c>
      <c r="N784" s="18">
        <v>0</v>
      </c>
      <c r="O784" s="19">
        <v>18</v>
      </c>
      <c r="P784" s="19">
        <v>66.666666666666657</v>
      </c>
      <c r="Q784" s="19">
        <v>0</v>
      </c>
      <c r="R784" s="18">
        <v>0</v>
      </c>
      <c r="S784" s="18">
        <v>0</v>
      </c>
      <c r="T784" s="18">
        <v>0</v>
      </c>
      <c r="U784" s="19">
        <v>0</v>
      </c>
      <c r="V784" s="18">
        <v>0</v>
      </c>
      <c r="W784" s="19">
        <v>0</v>
      </c>
      <c r="X784" s="19">
        <v>0</v>
      </c>
      <c r="Y784" s="19">
        <v>0</v>
      </c>
      <c r="Z784" s="19">
        <v>40</v>
      </c>
      <c r="AA784" s="19">
        <v>30</v>
      </c>
      <c r="AB784" s="18">
        <v>5</v>
      </c>
      <c r="AC784" s="19">
        <v>7.8125</v>
      </c>
      <c r="AD784" s="19">
        <v>62.162162162162161</v>
      </c>
      <c r="AE784" s="19">
        <v>60.344827586206897</v>
      </c>
      <c r="AF784" s="19">
        <v>0</v>
      </c>
      <c r="AG784" s="19">
        <v>59.375</v>
      </c>
      <c r="AH784" s="19">
        <v>36.538461538461533</v>
      </c>
      <c r="AI784" s="19">
        <v>25</v>
      </c>
      <c r="AJ784" s="3">
        <v>330.76923076923077</v>
      </c>
      <c r="AK784" s="6">
        <v>0</v>
      </c>
      <c r="AL784" s="6">
        <v>257</v>
      </c>
      <c r="AM784" s="6">
        <v>0</v>
      </c>
      <c r="AN784" s="6">
        <v>0</v>
      </c>
      <c r="AO784" s="6">
        <v>0</v>
      </c>
      <c r="AP784" s="6">
        <v>0</v>
      </c>
      <c r="AQ784" s="6">
        <v>24</v>
      </c>
      <c r="AR784" s="6">
        <v>0</v>
      </c>
      <c r="AS784" s="6">
        <v>0</v>
      </c>
      <c r="AT784" s="119">
        <v>0</v>
      </c>
      <c r="AU784" s="119">
        <v>0</v>
      </c>
      <c r="AV784" s="119">
        <v>0</v>
      </c>
      <c r="AW784" s="119">
        <v>0</v>
      </c>
      <c r="AX784" s="119">
        <v>0</v>
      </c>
      <c r="AY784" s="6">
        <v>6.8592057761732859</v>
      </c>
      <c r="AZ784" s="6">
        <v>0</v>
      </c>
      <c r="BA784" s="6">
        <v>0</v>
      </c>
      <c r="BB784" s="6">
        <v>45</v>
      </c>
      <c r="BC784" s="6">
        <v>18</v>
      </c>
      <c r="BD784" s="6">
        <v>6.2283737024221448</v>
      </c>
      <c r="BE784" s="6">
        <v>0</v>
      </c>
      <c r="BF784" s="6">
        <v>0</v>
      </c>
      <c r="BG784" s="6">
        <v>0</v>
      </c>
      <c r="BH784" s="6">
        <v>0</v>
      </c>
      <c r="BI784" s="6">
        <v>18</v>
      </c>
      <c r="BJ784" s="6">
        <v>9.6256684491978604</v>
      </c>
      <c r="BK784" s="6">
        <v>95</v>
      </c>
    </row>
    <row r="785" spans="1:63" x14ac:dyDescent="0.35">
      <c r="A785" s="27">
        <v>779</v>
      </c>
      <c r="C785" s="17" t="s">
        <v>10</v>
      </c>
      <c r="D785" s="15">
        <v>203</v>
      </c>
      <c r="E785" s="18">
        <v>0</v>
      </c>
      <c r="F785" s="18">
        <v>0</v>
      </c>
      <c r="G785" s="18">
        <v>0</v>
      </c>
      <c r="H785" s="18">
        <v>42</v>
      </c>
      <c r="I785" s="18">
        <v>157</v>
      </c>
      <c r="J785" s="19">
        <v>49.261083743842363</v>
      </c>
      <c r="K785" s="19">
        <v>0</v>
      </c>
      <c r="L785" s="19">
        <v>0</v>
      </c>
      <c r="M785" s="18">
        <v>0</v>
      </c>
      <c r="N785" s="18">
        <v>0</v>
      </c>
      <c r="O785" s="19">
        <v>8</v>
      </c>
      <c r="P785" s="19">
        <v>100</v>
      </c>
      <c r="Q785" s="19">
        <v>0</v>
      </c>
      <c r="R785" s="18">
        <v>0</v>
      </c>
      <c r="S785" s="18">
        <v>0</v>
      </c>
      <c r="T785" s="18">
        <v>0</v>
      </c>
      <c r="U785" s="19">
        <v>0</v>
      </c>
      <c r="V785" s="18">
        <v>0</v>
      </c>
      <c r="W785" s="19">
        <v>0</v>
      </c>
      <c r="X785" s="19">
        <v>0</v>
      </c>
      <c r="Y785" s="19">
        <v>0</v>
      </c>
      <c r="Z785" s="19">
        <v>0</v>
      </c>
      <c r="AA785" s="19">
        <v>100</v>
      </c>
      <c r="AB785" s="18">
        <v>0</v>
      </c>
      <c r="AC785" s="19">
        <v>0</v>
      </c>
      <c r="AD785" s="19">
        <v>80</v>
      </c>
      <c r="AE785" s="19">
        <v>66.666666666666657</v>
      </c>
      <c r="AF785" s="19">
        <v>0</v>
      </c>
      <c r="AG785" s="19">
        <v>77.142857142857153</v>
      </c>
      <c r="AH785" s="19">
        <v>11.428571428571429</v>
      </c>
      <c r="AI785" s="19">
        <v>65.714285714285708</v>
      </c>
      <c r="AJ785" s="3">
        <v>380.95238095238096</v>
      </c>
      <c r="AK785" s="6">
        <v>0</v>
      </c>
      <c r="AL785" s="6">
        <v>162</v>
      </c>
      <c r="AM785" s="6">
        <v>0</v>
      </c>
      <c r="AN785" s="6">
        <v>9</v>
      </c>
      <c r="AO785" s="6">
        <v>0</v>
      </c>
      <c r="AP785" s="6">
        <v>0</v>
      </c>
      <c r="AQ785" s="6">
        <v>19</v>
      </c>
      <c r="AR785" s="6">
        <v>0</v>
      </c>
      <c r="AS785" s="6">
        <v>0</v>
      </c>
      <c r="AT785" s="119">
        <v>0</v>
      </c>
      <c r="AU785" s="119">
        <v>0</v>
      </c>
      <c r="AV785" s="119">
        <v>0</v>
      </c>
      <c r="AW785" s="119">
        <v>0</v>
      </c>
      <c r="AX785" s="119">
        <v>0</v>
      </c>
      <c r="AY785" s="6">
        <v>7.9365079365079358</v>
      </c>
      <c r="AZ785" s="6">
        <v>0</v>
      </c>
      <c r="BA785" s="6">
        <v>0</v>
      </c>
      <c r="BB785" s="6">
        <v>27</v>
      </c>
      <c r="BC785" s="6">
        <v>3</v>
      </c>
      <c r="BD785" s="6">
        <v>1.5463917525773196</v>
      </c>
      <c r="BE785" s="6">
        <v>0</v>
      </c>
      <c r="BF785" s="6">
        <v>0</v>
      </c>
      <c r="BG785" s="6">
        <v>0</v>
      </c>
      <c r="BH785" s="6">
        <v>0</v>
      </c>
      <c r="BI785" s="6">
        <v>3</v>
      </c>
      <c r="BJ785" s="6">
        <v>1.9867549668874174</v>
      </c>
      <c r="BK785" s="6">
        <v>42</v>
      </c>
    </row>
    <row r="786" spans="1:63" x14ac:dyDescent="0.35">
      <c r="A786" s="27">
        <v>780</v>
      </c>
      <c r="C786" s="17" t="s">
        <v>272</v>
      </c>
      <c r="D786" s="15">
        <v>11</v>
      </c>
      <c r="E786" s="18">
        <v>0</v>
      </c>
      <c r="F786" s="18">
        <v>0</v>
      </c>
      <c r="G786" s="18">
        <v>3</v>
      </c>
      <c r="H786" s="18">
        <v>0</v>
      </c>
      <c r="I786" s="18">
        <v>9</v>
      </c>
      <c r="J786" s="19">
        <v>54.54545454545454</v>
      </c>
      <c r="K786" s="19">
        <v>0</v>
      </c>
      <c r="L786" s="19">
        <v>0</v>
      </c>
      <c r="M786" s="18">
        <v>0</v>
      </c>
      <c r="N786" s="18">
        <v>0</v>
      </c>
      <c r="O786" s="19">
        <v>0</v>
      </c>
      <c r="P786" s="19">
        <v>0</v>
      </c>
      <c r="Q786" s="19">
        <v>24.355971896955502</v>
      </c>
      <c r="R786" s="18">
        <v>0</v>
      </c>
      <c r="S786" s="18">
        <v>0</v>
      </c>
      <c r="T786" s="18">
        <v>0</v>
      </c>
      <c r="U786" s="19">
        <v>0</v>
      </c>
      <c r="V786" s="18">
        <v>0</v>
      </c>
      <c r="W786" s="19">
        <v>0</v>
      </c>
      <c r="X786" s="19">
        <v>0</v>
      </c>
      <c r="Y786" s="19">
        <v>0</v>
      </c>
      <c r="Z786" s="19">
        <v>0</v>
      </c>
      <c r="AA786" s="19">
        <v>0</v>
      </c>
      <c r="AB786" s="18">
        <v>0</v>
      </c>
      <c r="AC786" s="19">
        <v>0</v>
      </c>
      <c r="AD786" s="19">
        <v>0</v>
      </c>
      <c r="AE786" s="19">
        <v>0</v>
      </c>
      <c r="AF786" s="19">
        <v>0</v>
      </c>
      <c r="AG786" s="19">
        <v>0</v>
      </c>
      <c r="AH786" s="19">
        <v>0</v>
      </c>
      <c r="AI786" s="19">
        <v>0</v>
      </c>
      <c r="AJ786" s="3">
        <v>75</v>
      </c>
      <c r="AK786" s="6">
        <v>0</v>
      </c>
      <c r="AL786" s="6">
        <v>10</v>
      </c>
      <c r="AM786" s="6">
        <v>0</v>
      </c>
      <c r="AN786" s="6">
        <v>0</v>
      </c>
      <c r="AO786" s="6">
        <v>0</v>
      </c>
      <c r="AP786" s="6">
        <v>0</v>
      </c>
      <c r="AQ786" s="6">
        <v>0</v>
      </c>
      <c r="AR786" s="6">
        <v>0</v>
      </c>
      <c r="AS786" s="6">
        <v>0</v>
      </c>
      <c r="AT786" s="119">
        <v>0</v>
      </c>
      <c r="AU786" s="119">
        <v>0</v>
      </c>
      <c r="AV786" s="119">
        <v>0</v>
      </c>
      <c r="AW786" s="119">
        <v>0</v>
      </c>
      <c r="AX786" s="119">
        <v>0</v>
      </c>
      <c r="AY786" s="6">
        <v>0</v>
      </c>
      <c r="AZ786" s="6">
        <v>0</v>
      </c>
      <c r="BA786" s="6">
        <v>0</v>
      </c>
      <c r="BB786" s="6">
        <v>0</v>
      </c>
      <c r="BC786" s="6">
        <v>0</v>
      </c>
      <c r="BD786" s="6">
        <v>0</v>
      </c>
      <c r="BE786" s="6">
        <v>0</v>
      </c>
      <c r="BF786" s="6">
        <v>0</v>
      </c>
      <c r="BG786" s="6">
        <v>0</v>
      </c>
      <c r="BH786" s="6">
        <v>0</v>
      </c>
      <c r="BI786" s="6">
        <v>0</v>
      </c>
      <c r="BJ786" s="6">
        <v>0</v>
      </c>
      <c r="BK786" s="6">
        <v>0</v>
      </c>
    </row>
    <row r="787" spans="1:63" x14ac:dyDescent="0.35">
      <c r="A787" s="27">
        <v>781</v>
      </c>
      <c r="C787" s="17" t="s">
        <v>1</v>
      </c>
      <c r="D787" s="15">
        <v>84</v>
      </c>
      <c r="E787" s="18">
        <v>0</v>
      </c>
      <c r="F787" s="18">
        <v>0</v>
      </c>
      <c r="G787" s="18">
        <v>9</v>
      </c>
      <c r="H787" s="18">
        <v>56</v>
      </c>
      <c r="I787" s="18">
        <v>24</v>
      </c>
      <c r="J787" s="19">
        <v>60.714285714285708</v>
      </c>
      <c r="K787" s="19">
        <v>3</v>
      </c>
      <c r="L787" s="19">
        <v>16.666666666666664</v>
      </c>
      <c r="M787" s="18">
        <v>0</v>
      </c>
      <c r="N787" s="18">
        <v>0</v>
      </c>
      <c r="O787" s="19">
        <v>3</v>
      </c>
      <c r="P787" s="19">
        <v>100</v>
      </c>
      <c r="Q787" s="19">
        <v>29.411764705882355</v>
      </c>
      <c r="R787" s="18">
        <v>0</v>
      </c>
      <c r="S787" s="18">
        <v>0</v>
      </c>
      <c r="T787" s="18">
        <v>0</v>
      </c>
      <c r="U787" s="19">
        <v>0</v>
      </c>
      <c r="V787" s="18">
        <v>0</v>
      </c>
      <c r="W787" s="19">
        <v>0</v>
      </c>
      <c r="X787" s="19">
        <v>0</v>
      </c>
      <c r="Y787" s="19">
        <v>0</v>
      </c>
      <c r="Z787" s="19">
        <v>66.666666666666657</v>
      </c>
      <c r="AA787" s="19">
        <v>23.333333333333332</v>
      </c>
      <c r="AB787" s="18">
        <v>0</v>
      </c>
      <c r="AC787" s="19">
        <v>0</v>
      </c>
      <c r="AD787" s="19">
        <v>100</v>
      </c>
      <c r="AE787" s="19">
        <v>90</v>
      </c>
      <c r="AF787" s="19">
        <v>100</v>
      </c>
      <c r="AG787" s="19">
        <v>94</v>
      </c>
      <c r="AH787" s="19">
        <v>21.276595744680851</v>
      </c>
      <c r="AI787" s="19">
        <v>48.936170212765958</v>
      </c>
      <c r="AJ787" s="3">
        <v>765.38461538461536</v>
      </c>
      <c r="AK787" s="6">
        <v>0</v>
      </c>
      <c r="AL787" s="6">
        <v>54</v>
      </c>
      <c r="AM787" s="6">
        <v>11</v>
      </c>
      <c r="AN787" s="6">
        <v>0</v>
      </c>
      <c r="AO787" s="6">
        <v>0</v>
      </c>
      <c r="AP787" s="6">
        <v>0</v>
      </c>
      <c r="AQ787" s="6">
        <v>22</v>
      </c>
      <c r="AR787" s="6">
        <v>3</v>
      </c>
      <c r="AS787" s="6">
        <v>3.5714285714285712</v>
      </c>
      <c r="AT787" s="119">
        <v>0</v>
      </c>
      <c r="AU787" s="119">
        <v>0</v>
      </c>
      <c r="AV787" s="119">
        <v>0</v>
      </c>
      <c r="AW787" s="119">
        <v>0</v>
      </c>
      <c r="AX787" s="119">
        <v>0</v>
      </c>
      <c r="AY787" s="6">
        <v>26.666666666666668</v>
      </c>
      <c r="AZ787" s="6">
        <v>0</v>
      </c>
      <c r="BA787" s="6">
        <v>0</v>
      </c>
      <c r="BB787" s="6">
        <v>6</v>
      </c>
      <c r="BC787" s="6">
        <v>0</v>
      </c>
      <c r="BD787" s="6">
        <v>0</v>
      </c>
      <c r="BE787" s="6">
        <v>0</v>
      </c>
      <c r="BF787" s="6">
        <v>0</v>
      </c>
      <c r="BG787" s="6">
        <v>0</v>
      </c>
      <c r="BH787" s="6">
        <v>0</v>
      </c>
      <c r="BI787" s="6">
        <v>0</v>
      </c>
      <c r="BJ787" s="6">
        <v>0</v>
      </c>
      <c r="BK787" s="6">
        <v>56</v>
      </c>
    </row>
    <row r="788" spans="1:63" x14ac:dyDescent="0.35">
      <c r="A788" s="27">
        <v>782</v>
      </c>
      <c r="C788" s="17" t="s">
        <v>7</v>
      </c>
      <c r="D788" s="15">
        <v>708</v>
      </c>
      <c r="E788" s="18">
        <v>0</v>
      </c>
      <c r="F788" s="18">
        <v>7</v>
      </c>
      <c r="G788" s="18">
        <v>5</v>
      </c>
      <c r="H788" s="18">
        <v>155</v>
      </c>
      <c r="I788" s="18">
        <v>536</v>
      </c>
      <c r="J788" s="19">
        <v>47.175141242937855</v>
      </c>
      <c r="K788" s="19">
        <v>5</v>
      </c>
      <c r="L788" s="19">
        <v>16.666666666666664</v>
      </c>
      <c r="M788" s="18">
        <v>0</v>
      </c>
      <c r="N788" s="18">
        <v>0</v>
      </c>
      <c r="O788" s="19">
        <v>36</v>
      </c>
      <c r="P788" s="19">
        <v>58.333333333333336</v>
      </c>
      <c r="Q788" s="19">
        <v>21.891604675876728</v>
      </c>
      <c r="R788" s="18">
        <v>0</v>
      </c>
      <c r="S788" s="18">
        <v>0</v>
      </c>
      <c r="T788" s="18">
        <v>0</v>
      </c>
      <c r="U788" s="19">
        <v>0</v>
      </c>
      <c r="V788" s="18">
        <v>0</v>
      </c>
      <c r="W788" s="19">
        <v>0</v>
      </c>
      <c r="X788" s="19">
        <v>0</v>
      </c>
      <c r="Y788" s="19">
        <v>0</v>
      </c>
      <c r="Z788" s="19">
        <v>42.105263157894733</v>
      </c>
      <c r="AA788" s="19">
        <v>36.84210526315789</v>
      </c>
      <c r="AB788" s="18">
        <v>3</v>
      </c>
      <c r="AC788" s="19">
        <v>3.0612244897959182</v>
      </c>
      <c r="AD788" s="19">
        <v>67.415730337078656</v>
      </c>
      <c r="AE788" s="19">
        <v>51.470588235294116</v>
      </c>
      <c r="AF788" s="19">
        <v>0</v>
      </c>
      <c r="AG788" s="19">
        <v>60.416666666666664</v>
      </c>
      <c r="AH788" s="19">
        <v>22.58064516129032</v>
      </c>
      <c r="AI788" s="19">
        <v>31.182795698924732</v>
      </c>
      <c r="AJ788" s="3">
        <v>226.54109589041099</v>
      </c>
      <c r="AK788" s="6">
        <v>0</v>
      </c>
      <c r="AL788" s="6">
        <v>667</v>
      </c>
      <c r="AM788" s="6">
        <v>0</v>
      </c>
      <c r="AN788" s="6">
        <v>0</v>
      </c>
      <c r="AO788" s="6">
        <v>0</v>
      </c>
      <c r="AP788" s="6">
        <v>0</v>
      </c>
      <c r="AQ788" s="6">
        <v>37</v>
      </c>
      <c r="AR788" s="6">
        <v>5</v>
      </c>
      <c r="AS788" s="6">
        <v>0.70621468926553677</v>
      </c>
      <c r="AT788" s="119">
        <v>0</v>
      </c>
      <c r="AU788" s="119">
        <v>0</v>
      </c>
      <c r="AV788" s="119">
        <v>0</v>
      </c>
      <c r="AW788" s="119">
        <v>0</v>
      </c>
      <c r="AX788" s="119">
        <v>0</v>
      </c>
      <c r="AY788" s="6">
        <v>7.5892857142857135</v>
      </c>
      <c r="AZ788" s="6">
        <v>0</v>
      </c>
      <c r="BA788" s="6">
        <v>0</v>
      </c>
      <c r="BB788" s="6">
        <v>111</v>
      </c>
      <c r="BC788" s="6">
        <v>149</v>
      </c>
      <c r="BD788" s="6">
        <v>21.438848920863311</v>
      </c>
      <c r="BE788" s="6">
        <v>0</v>
      </c>
      <c r="BF788" s="6">
        <v>0</v>
      </c>
      <c r="BG788" s="6">
        <v>8</v>
      </c>
      <c r="BH788" s="6">
        <v>5</v>
      </c>
      <c r="BI788" s="6">
        <v>142</v>
      </c>
      <c r="BJ788" s="6">
        <v>26.79245283018868</v>
      </c>
      <c r="BK788" s="6">
        <v>155</v>
      </c>
    </row>
    <row r="789" spans="1:63" x14ac:dyDescent="0.35">
      <c r="A789" s="27">
        <v>783</v>
      </c>
      <c r="C789" s="17" t="s">
        <v>273</v>
      </c>
      <c r="D789" s="15">
        <v>117</v>
      </c>
      <c r="E789" s="18">
        <v>4</v>
      </c>
      <c r="F789" s="18">
        <v>11</v>
      </c>
      <c r="G789" s="18">
        <v>8</v>
      </c>
      <c r="H789" s="18">
        <v>71</v>
      </c>
      <c r="I789" s="18">
        <v>26</v>
      </c>
      <c r="J789" s="19">
        <v>52.991452991452995</v>
      </c>
      <c r="K789" s="19">
        <v>0</v>
      </c>
      <c r="L789" s="19">
        <v>0</v>
      </c>
      <c r="M789" s="18">
        <v>0</v>
      </c>
      <c r="N789" s="18">
        <v>0</v>
      </c>
      <c r="O789" s="19">
        <v>9</v>
      </c>
      <c r="P789" s="19">
        <v>100</v>
      </c>
      <c r="Q789" s="19">
        <v>44.444444444444443</v>
      </c>
      <c r="R789" s="18">
        <v>0</v>
      </c>
      <c r="S789" s="18">
        <v>0</v>
      </c>
      <c r="T789" s="18">
        <v>0</v>
      </c>
      <c r="U789" s="19">
        <v>0</v>
      </c>
      <c r="V789" s="18">
        <v>0</v>
      </c>
      <c r="W789" s="19">
        <v>0</v>
      </c>
      <c r="X789" s="19">
        <v>0</v>
      </c>
      <c r="Y789" s="19">
        <v>0</v>
      </c>
      <c r="Z789" s="19">
        <v>22.222222222222221</v>
      </c>
      <c r="AA789" s="19">
        <v>59.259259259259252</v>
      </c>
      <c r="AB789" s="18">
        <v>4</v>
      </c>
      <c r="AC789" s="19">
        <v>8</v>
      </c>
      <c r="AD789" s="19">
        <v>55.172413793103445</v>
      </c>
      <c r="AE789" s="19">
        <v>61.702127659574465</v>
      </c>
      <c r="AF789" s="19">
        <v>30</v>
      </c>
      <c r="AG789" s="19">
        <v>66.037735849056602</v>
      </c>
      <c r="AH789" s="19">
        <v>6.8181818181818175</v>
      </c>
      <c r="AI789" s="19">
        <v>47.727272727272727</v>
      </c>
      <c r="AJ789" s="3">
        <v>707.69230769230774</v>
      </c>
      <c r="AK789" s="6">
        <v>5</v>
      </c>
      <c r="AL789" s="6">
        <v>41</v>
      </c>
      <c r="AM789" s="6">
        <v>0</v>
      </c>
      <c r="AN789" s="6">
        <v>0</v>
      </c>
      <c r="AO789" s="6">
        <v>0</v>
      </c>
      <c r="AP789" s="6">
        <v>0</v>
      </c>
      <c r="AQ789" s="6">
        <v>68</v>
      </c>
      <c r="AR789" s="6">
        <v>14</v>
      </c>
      <c r="AS789" s="6">
        <v>11.965811965811966</v>
      </c>
      <c r="AT789" s="119">
        <v>0</v>
      </c>
      <c r="AU789" s="119">
        <v>0</v>
      </c>
      <c r="AV789" s="119">
        <v>0</v>
      </c>
      <c r="AW789" s="119">
        <v>0</v>
      </c>
      <c r="AX789" s="119">
        <v>0</v>
      </c>
      <c r="AY789" s="6">
        <v>16.666666666666664</v>
      </c>
      <c r="AZ789" s="6">
        <v>0</v>
      </c>
      <c r="BA789" s="6">
        <v>0</v>
      </c>
      <c r="BB789" s="6">
        <v>5</v>
      </c>
      <c r="BC789" s="6">
        <v>5</v>
      </c>
      <c r="BD789" s="6">
        <v>4.1322314049586781</v>
      </c>
      <c r="BE789" s="6">
        <v>0</v>
      </c>
      <c r="BF789" s="6">
        <v>0</v>
      </c>
      <c r="BG789" s="6">
        <v>5</v>
      </c>
      <c r="BH789" s="6">
        <v>6.0975609756097562</v>
      </c>
      <c r="BI789" s="6">
        <v>0</v>
      </c>
      <c r="BJ789" s="6">
        <v>0</v>
      </c>
      <c r="BK789" s="6">
        <v>71</v>
      </c>
    </row>
    <row r="790" spans="1:63" x14ac:dyDescent="0.35">
      <c r="A790" s="27">
        <v>784</v>
      </c>
      <c r="C790" s="17" t="s">
        <v>23</v>
      </c>
      <c r="D790" s="15">
        <v>468</v>
      </c>
      <c r="E790" s="18">
        <v>4</v>
      </c>
      <c r="F790" s="18">
        <v>17</v>
      </c>
      <c r="G790" s="18">
        <v>37</v>
      </c>
      <c r="H790" s="18">
        <v>289</v>
      </c>
      <c r="I790" s="18">
        <v>126</v>
      </c>
      <c r="J790" s="19">
        <v>49.572649572649574</v>
      </c>
      <c r="K790" s="19">
        <v>4</v>
      </c>
      <c r="L790" s="19">
        <v>2.0618556701030926</v>
      </c>
      <c r="M790" s="18">
        <v>0</v>
      </c>
      <c r="N790" s="18">
        <v>0</v>
      </c>
      <c r="O790" s="19">
        <v>5</v>
      </c>
      <c r="P790" s="19">
        <v>100</v>
      </c>
      <c r="Q790" s="19">
        <v>9.5041322314049594</v>
      </c>
      <c r="R790" s="18">
        <v>0</v>
      </c>
      <c r="S790" s="18">
        <v>0</v>
      </c>
      <c r="T790" s="18">
        <v>0</v>
      </c>
      <c r="U790" s="19">
        <v>0</v>
      </c>
      <c r="V790" s="18">
        <v>0</v>
      </c>
      <c r="W790" s="19">
        <v>0</v>
      </c>
      <c r="X790" s="19">
        <v>0</v>
      </c>
      <c r="Y790" s="19">
        <v>0</v>
      </c>
      <c r="Z790" s="19">
        <v>32.7683615819209</v>
      </c>
      <c r="AA790" s="19">
        <v>62.146892655367239</v>
      </c>
      <c r="AB790" s="18">
        <v>7</v>
      </c>
      <c r="AC790" s="19">
        <v>2.5454545454545454</v>
      </c>
      <c r="AD790" s="19">
        <v>89.510489510489506</v>
      </c>
      <c r="AE790" s="19">
        <v>78.94736842105263</v>
      </c>
      <c r="AF790" s="19">
        <v>79.591836734693871</v>
      </c>
      <c r="AG790" s="19">
        <v>84.255319148936167</v>
      </c>
      <c r="AH790" s="19">
        <v>35.546875</v>
      </c>
      <c r="AI790" s="19">
        <v>40.234375</v>
      </c>
      <c r="AJ790" s="3">
        <v>655.4545454545455</v>
      </c>
      <c r="AK790" s="6">
        <v>0</v>
      </c>
      <c r="AL790" s="6">
        <v>216</v>
      </c>
      <c r="AM790" s="6">
        <v>109</v>
      </c>
      <c r="AN790" s="6">
        <v>0</v>
      </c>
      <c r="AO790" s="6">
        <v>0</v>
      </c>
      <c r="AP790" s="6">
        <v>75</v>
      </c>
      <c r="AQ790" s="6">
        <v>56</v>
      </c>
      <c r="AR790" s="6">
        <v>71</v>
      </c>
      <c r="AS790" s="6">
        <v>15.17094017094017</v>
      </c>
      <c r="AT790" s="119">
        <v>0</v>
      </c>
      <c r="AU790" s="119">
        <v>0</v>
      </c>
      <c r="AV790" s="119">
        <v>0</v>
      </c>
      <c r="AW790" s="119">
        <v>0</v>
      </c>
      <c r="AX790" s="119">
        <v>0</v>
      </c>
      <c r="AY790" s="6">
        <v>36.666666666666664</v>
      </c>
      <c r="AZ790" s="6">
        <v>0</v>
      </c>
      <c r="BA790" s="6">
        <v>0</v>
      </c>
      <c r="BB790" s="6">
        <v>29</v>
      </c>
      <c r="BC790" s="6">
        <v>5</v>
      </c>
      <c r="BD790" s="6">
        <v>1.0683760683760684</v>
      </c>
      <c r="BE790" s="6">
        <v>0</v>
      </c>
      <c r="BF790" s="6">
        <v>0</v>
      </c>
      <c r="BG790" s="6">
        <v>7</v>
      </c>
      <c r="BH790" s="6">
        <v>2.147239263803681</v>
      </c>
      <c r="BI790" s="6">
        <v>0</v>
      </c>
      <c r="BJ790" s="6">
        <v>0</v>
      </c>
      <c r="BK790" s="6">
        <v>289</v>
      </c>
    </row>
    <row r="791" spans="1:63" x14ac:dyDescent="0.35">
      <c r="A791" s="27">
        <v>785</v>
      </c>
      <c r="C791" s="17" t="s">
        <v>19</v>
      </c>
      <c r="D791" s="15">
        <v>121</v>
      </c>
      <c r="E791" s="18">
        <v>8</v>
      </c>
      <c r="F791" s="18">
        <v>9</v>
      </c>
      <c r="G791" s="18">
        <v>10</v>
      </c>
      <c r="H791" s="18">
        <v>84</v>
      </c>
      <c r="I791" s="18">
        <v>23</v>
      </c>
      <c r="J791" s="19">
        <v>66.11570247933885</v>
      </c>
      <c r="K791" s="19">
        <v>6</v>
      </c>
      <c r="L791" s="19">
        <v>9.375</v>
      </c>
      <c r="M791" s="18">
        <v>0</v>
      </c>
      <c r="N791" s="18">
        <v>0</v>
      </c>
      <c r="O791" s="19">
        <v>0</v>
      </c>
      <c r="P791" s="19">
        <v>0</v>
      </c>
      <c r="Q791" s="19">
        <v>27.27272727272727</v>
      </c>
      <c r="R791" s="18">
        <v>0</v>
      </c>
      <c r="S791" s="18">
        <v>0</v>
      </c>
      <c r="T791" s="18">
        <v>0</v>
      </c>
      <c r="U791" s="19">
        <v>0</v>
      </c>
      <c r="V791" s="18">
        <v>0</v>
      </c>
      <c r="W791" s="19">
        <v>0</v>
      </c>
      <c r="X791" s="19">
        <v>0</v>
      </c>
      <c r="Y791" s="19">
        <v>0</v>
      </c>
      <c r="Z791" s="19">
        <v>22.916666666666664</v>
      </c>
      <c r="AA791" s="19">
        <v>43.75</v>
      </c>
      <c r="AB791" s="18">
        <v>0</v>
      </c>
      <c r="AC791" s="19">
        <v>0</v>
      </c>
      <c r="AD791" s="19">
        <v>100</v>
      </c>
      <c r="AE791" s="19">
        <v>79.629629629629633</v>
      </c>
      <c r="AF791" s="19">
        <v>70</v>
      </c>
      <c r="AG791" s="19">
        <v>82.8125</v>
      </c>
      <c r="AH791" s="19">
        <v>37.5</v>
      </c>
      <c r="AI791" s="19">
        <v>28.571428571428569</v>
      </c>
      <c r="AJ791" s="3">
        <v>602</v>
      </c>
      <c r="AK791" s="6">
        <v>6</v>
      </c>
      <c r="AL791" s="6">
        <v>39</v>
      </c>
      <c r="AM791" s="6">
        <v>15</v>
      </c>
      <c r="AN791" s="6">
        <v>32</v>
      </c>
      <c r="AO791" s="6">
        <v>0</v>
      </c>
      <c r="AP791" s="6">
        <v>0</v>
      </c>
      <c r="AQ791" s="6">
        <v>30</v>
      </c>
      <c r="AR791" s="6">
        <v>21</v>
      </c>
      <c r="AS791" s="6">
        <v>17.355371900826448</v>
      </c>
      <c r="AT791" s="119">
        <v>0</v>
      </c>
      <c r="AU791" s="119">
        <v>0</v>
      </c>
      <c r="AV791" s="119">
        <v>0</v>
      </c>
      <c r="AW791" s="119">
        <v>0</v>
      </c>
      <c r="AX791" s="119">
        <v>0</v>
      </c>
      <c r="AY791" s="6">
        <v>22.608695652173914</v>
      </c>
      <c r="AZ791" s="6">
        <v>0</v>
      </c>
      <c r="BA791" s="6">
        <v>0</v>
      </c>
      <c r="BB791" s="6">
        <v>7</v>
      </c>
      <c r="BC791" s="6">
        <v>0</v>
      </c>
      <c r="BD791" s="6">
        <v>0</v>
      </c>
      <c r="BE791" s="6">
        <v>0</v>
      </c>
      <c r="BF791" s="6">
        <v>0</v>
      </c>
      <c r="BG791" s="6">
        <v>0</v>
      </c>
      <c r="BH791" s="6">
        <v>0</v>
      </c>
      <c r="BI791" s="6">
        <v>0</v>
      </c>
      <c r="BJ791" s="6">
        <v>0</v>
      </c>
      <c r="BK791" s="6">
        <v>84</v>
      </c>
    </row>
    <row r="792" spans="1:63" x14ac:dyDescent="0.35">
      <c r="A792" s="27">
        <v>786</v>
      </c>
      <c r="C792" s="17" t="s">
        <v>12</v>
      </c>
      <c r="D792" s="15">
        <v>52</v>
      </c>
      <c r="E792" s="18">
        <v>0</v>
      </c>
      <c r="F792" s="18">
        <v>0</v>
      </c>
      <c r="G792" s="18">
        <v>0</v>
      </c>
      <c r="H792" s="18">
        <v>36</v>
      </c>
      <c r="I792" s="18">
        <v>15</v>
      </c>
      <c r="J792" s="19">
        <v>42.307692307692307</v>
      </c>
      <c r="K792" s="19">
        <v>0</v>
      </c>
      <c r="L792" s="19">
        <v>0</v>
      </c>
      <c r="M792" s="18">
        <v>0</v>
      </c>
      <c r="N792" s="18">
        <v>0</v>
      </c>
      <c r="O792" s="19">
        <v>0</v>
      </c>
      <c r="P792" s="19">
        <v>0</v>
      </c>
      <c r="Q792" s="19">
        <v>7.3375262054507342</v>
      </c>
      <c r="R792" s="18">
        <v>0</v>
      </c>
      <c r="S792" s="18">
        <v>0</v>
      </c>
      <c r="T792" s="18">
        <v>0</v>
      </c>
      <c r="U792" s="19">
        <v>0</v>
      </c>
      <c r="V792" s="18">
        <v>0</v>
      </c>
      <c r="W792" s="19">
        <v>0</v>
      </c>
      <c r="X792" s="19">
        <v>0</v>
      </c>
      <c r="Y792" s="19">
        <v>0</v>
      </c>
      <c r="Z792" s="19">
        <v>27.777777777777779</v>
      </c>
      <c r="AA792" s="19">
        <v>72.222222222222214</v>
      </c>
      <c r="AB792" s="18">
        <v>4</v>
      </c>
      <c r="AC792" s="19">
        <v>11.76470588235294</v>
      </c>
      <c r="AD792" s="19">
        <v>100</v>
      </c>
      <c r="AE792" s="19">
        <v>59.090909090909093</v>
      </c>
      <c r="AF792" s="19">
        <v>100</v>
      </c>
      <c r="AG792" s="19">
        <v>80.645161290322577</v>
      </c>
      <c r="AH792" s="19">
        <v>10</v>
      </c>
      <c r="AI792" s="19">
        <v>66.666666666666657</v>
      </c>
      <c r="AJ792" s="3">
        <v>1152.7777777777778</v>
      </c>
      <c r="AK792" s="6">
        <v>0</v>
      </c>
      <c r="AL792" s="6">
        <v>4</v>
      </c>
      <c r="AM792" s="6">
        <v>0</v>
      </c>
      <c r="AN792" s="6">
        <v>7</v>
      </c>
      <c r="AO792" s="6">
        <v>0</v>
      </c>
      <c r="AP792" s="6">
        <v>5</v>
      </c>
      <c r="AQ792" s="6">
        <v>24</v>
      </c>
      <c r="AR792" s="6">
        <v>0</v>
      </c>
      <c r="AS792" s="6">
        <v>0</v>
      </c>
      <c r="AT792" s="119">
        <v>0</v>
      </c>
      <c r="AU792" s="119">
        <v>0</v>
      </c>
      <c r="AV792" s="119">
        <v>0</v>
      </c>
      <c r="AW792" s="119">
        <v>0</v>
      </c>
      <c r="AX792" s="119">
        <v>0</v>
      </c>
      <c r="AY792" s="6">
        <v>11.111111111111111</v>
      </c>
      <c r="AZ792" s="6">
        <v>0</v>
      </c>
      <c r="BA792" s="6">
        <v>0</v>
      </c>
      <c r="BB792" s="6">
        <v>4</v>
      </c>
      <c r="BC792" s="6">
        <v>3</v>
      </c>
      <c r="BD792" s="6">
        <v>6</v>
      </c>
      <c r="BE792" s="6">
        <v>0</v>
      </c>
      <c r="BF792" s="6">
        <v>0</v>
      </c>
      <c r="BG792" s="6">
        <v>0</v>
      </c>
      <c r="BH792" s="6">
        <v>0</v>
      </c>
      <c r="BI792" s="6">
        <v>0</v>
      </c>
      <c r="BJ792" s="6">
        <v>0</v>
      </c>
      <c r="BK792" s="6">
        <v>36</v>
      </c>
    </row>
    <row r="793" spans="1:63" x14ac:dyDescent="0.35">
      <c r="A793" s="27">
        <v>787</v>
      </c>
      <c r="C793" s="17" t="s">
        <v>13</v>
      </c>
      <c r="D793" s="15">
        <v>21</v>
      </c>
      <c r="E793" s="18">
        <v>0</v>
      </c>
      <c r="F793" s="18">
        <v>0</v>
      </c>
      <c r="G793" s="18">
        <v>0</v>
      </c>
      <c r="H793" s="18">
        <v>19</v>
      </c>
      <c r="I793" s="18">
        <v>0</v>
      </c>
      <c r="J793" s="19">
        <v>52.380952380952387</v>
      </c>
      <c r="K793" s="19">
        <v>0</v>
      </c>
      <c r="L793" s="19">
        <v>0</v>
      </c>
      <c r="M793" s="18">
        <v>0</v>
      </c>
      <c r="N793" s="18">
        <v>0</v>
      </c>
      <c r="O793" s="19">
        <v>3</v>
      </c>
      <c r="P793" s="19">
        <v>0</v>
      </c>
      <c r="Q793" s="19">
        <v>7.7669902912621351</v>
      </c>
      <c r="R793" s="18">
        <v>0</v>
      </c>
      <c r="S793" s="18">
        <v>0</v>
      </c>
      <c r="T793" s="18">
        <v>0</v>
      </c>
      <c r="U793" s="19">
        <v>0</v>
      </c>
      <c r="V793" s="18">
        <v>0</v>
      </c>
      <c r="W793" s="19">
        <v>0</v>
      </c>
      <c r="X793" s="19">
        <v>0</v>
      </c>
      <c r="Y793" s="19">
        <v>0</v>
      </c>
      <c r="Z793" s="19">
        <v>0</v>
      </c>
      <c r="AA793" s="19">
        <v>0</v>
      </c>
      <c r="AB793" s="18">
        <v>0</v>
      </c>
      <c r="AC793" s="19">
        <v>0</v>
      </c>
      <c r="AD793" s="19">
        <v>100</v>
      </c>
      <c r="AE793" s="19">
        <v>100</v>
      </c>
      <c r="AF793" s="19">
        <v>0</v>
      </c>
      <c r="AG793" s="19">
        <v>78.571428571428569</v>
      </c>
      <c r="AH793" s="19">
        <v>0</v>
      </c>
      <c r="AI793" s="19">
        <v>100</v>
      </c>
      <c r="AJ793" s="3">
        <v>1708.3333333333333</v>
      </c>
      <c r="AK793" s="6">
        <v>0</v>
      </c>
      <c r="AL793" s="6">
        <v>16</v>
      </c>
      <c r="AM793" s="6">
        <v>0</v>
      </c>
      <c r="AN793" s="6">
        <v>0</v>
      </c>
      <c r="AO793" s="6">
        <v>0</v>
      </c>
      <c r="AP793" s="6">
        <v>0</v>
      </c>
      <c r="AQ793" s="6">
        <v>3</v>
      </c>
      <c r="AR793" s="6">
        <v>0</v>
      </c>
      <c r="AS793" s="6">
        <v>0</v>
      </c>
      <c r="AT793" s="119">
        <v>0</v>
      </c>
      <c r="AU793" s="119">
        <v>0</v>
      </c>
      <c r="AV793" s="119">
        <v>0</v>
      </c>
      <c r="AW793" s="119">
        <v>0</v>
      </c>
      <c r="AX793" s="119">
        <v>0</v>
      </c>
      <c r="AY793" s="6">
        <v>0</v>
      </c>
      <c r="AZ793" s="6">
        <v>0</v>
      </c>
      <c r="BA793" s="6">
        <v>0</v>
      </c>
      <c r="BB793" s="6">
        <v>0</v>
      </c>
      <c r="BC793" s="6">
        <v>3</v>
      </c>
      <c r="BD793" s="6">
        <v>11.538461538461538</v>
      </c>
      <c r="BE793" s="6">
        <v>0</v>
      </c>
      <c r="BF793" s="6">
        <v>0</v>
      </c>
      <c r="BG793" s="6">
        <v>3</v>
      </c>
      <c r="BH793" s="6">
        <v>20</v>
      </c>
      <c r="BI793" s="6">
        <v>0</v>
      </c>
      <c r="BJ793" s="6">
        <v>0</v>
      </c>
      <c r="BK793" s="6">
        <v>19</v>
      </c>
    </row>
    <row r="794" spans="1:63" x14ac:dyDescent="0.35">
      <c r="A794" s="27">
        <v>788</v>
      </c>
      <c r="C794" s="17" t="s">
        <v>4</v>
      </c>
      <c r="D794" s="15">
        <v>1236</v>
      </c>
      <c r="E794" s="18">
        <v>0</v>
      </c>
      <c r="F794" s="18">
        <v>10</v>
      </c>
      <c r="G794" s="18">
        <v>14</v>
      </c>
      <c r="H794" s="18">
        <v>267</v>
      </c>
      <c r="I794" s="18">
        <v>944</v>
      </c>
      <c r="J794" s="19">
        <v>44.336569579288025</v>
      </c>
      <c r="K794" s="19">
        <v>3</v>
      </c>
      <c r="L794" s="19">
        <v>3.9473684210526314</v>
      </c>
      <c r="M794" s="18">
        <v>0</v>
      </c>
      <c r="N794" s="18">
        <v>0</v>
      </c>
      <c r="O794" s="19">
        <v>44</v>
      </c>
      <c r="P794" s="19">
        <v>68.181818181818173</v>
      </c>
      <c r="Q794" s="19">
        <v>25.578703703703702</v>
      </c>
      <c r="R794" s="18">
        <v>5</v>
      </c>
      <c r="S794" s="18">
        <v>62.5</v>
      </c>
      <c r="T794" s="18">
        <v>0</v>
      </c>
      <c r="U794" s="19">
        <v>0</v>
      </c>
      <c r="V794" s="18">
        <v>0</v>
      </c>
      <c r="W794" s="19">
        <v>0</v>
      </c>
      <c r="X794" s="19">
        <v>0</v>
      </c>
      <c r="Y794" s="19">
        <v>0</v>
      </c>
      <c r="Z794" s="19">
        <v>45.714285714285715</v>
      </c>
      <c r="AA794" s="19">
        <v>31.428571428571427</v>
      </c>
      <c r="AB794" s="18">
        <v>0</v>
      </c>
      <c r="AC794" s="19">
        <v>0</v>
      </c>
      <c r="AD794" s="19">
        <v>82.191780821917803</v>
      </c>
      <c r="AE794" s="19">
        <v>64.912280701754383</v>
      </c>
      <c r="AF794" s="19">
        <v>82.35294117647058</v>
      </c>
      <c r="AG794" s="19">
        <v>73.799126637554593</v>
      </c>
      <c r="AH794" s="19">
        <v>34.517766497461928</v>
      </c>
      <c r="AI794" s="19">
        <v>35.025380710659896</v>
      </c>
      <c r="AJ794" s="3">
        <v>334.83146067415731</v>
      </c>
      <c r="AK794" s="6">
        <v>0</v>
      </c>
      <c r="AL794" s="6">
        <v>1023</v>
      </c>
      <c r="AM794" s="6">
        <v>0</v>
      </c>
      <c r="AN794" s="6">
        <v>3</v>
      </c>
      <c r="AO794" s="6">
        <v>0</v>
      </c>
      <c r="AP794" s="6">
        <v>0</v>
      </c>
      <c r="AQ794" s="6">
        <v>173</v>
      </c>
      <c r="AR794" s="6">
        <v>28</v>
      </c>
      <c r="AS794" s="6">
        <v>2.2653721682847898</v>
      </c>
      <c r="AT794" s="119">
        <v>0</v>
      </c>
      <c r="AU794" s="119">
        <v>0</v>
      </c>
      <c r="AV794" s="119">
        <v>0</v>
      </c>
      <c r="AW794" s="119">
        <v>0</v>
      </c>
      <c r="AX794" s="119">
        <v>0</v>
      </c>
      <c r="AY794" s="6">
        <v>10.209424083769633</v>
      </c>
      <c r="AZ794" s="6">
        <v>0</v>
      </c>
      <c r="BA794" s="6">
        <v>0</v>
      </c>
      <c r="BB794" s="6">
        <v>221</v>
      </c>
      <c r="BC794" s="6">
        <v>102</v>
      </c>
      <c r="BD794" s="6">
        <v>8.3197389885807507</v>
      </c>
      <c r="BE794" s="6">
        <v>0</v>
      </c>
      <c r="BF794" s="6">
        <v>0</v>
      </c>
      <c r="BG794" s="6">
        <v>4</v>
      </c>
      <c r="BH794" s="6">
        <v>1.4134275618374559</v>
      </c>
      <c r="BI794" s="6">
        <v>95</v>
      </c>
      <c r="BJ794" s="6">
        <v>10.171306209850108</v>
      </c>
      <c r="BK794" s="6">
        <v>267</v>
      </c>
    </row>
    <row r="795" spans="1:63" x14ac:dyDescent="0.35">
      <c r="A795" s="27">
        <v>789</v>
      </c>
      <c r="C795" s="17" t="s">
        <v>274</v>
      </c>
      <c r="D795" s="15">
        <v>50</v>
      </c>
      <c r="E795" s="18">
        <v>0</v>
      </c>
      <c r="F795" s="18">
        <v>5</v>
      </c>
      <c r="G795" s="18">
        <v>7</v>
      </c>
      <c r="H795" s="18">
        <v>34</v>
      </c>
      <c r="I795" s="18">
        <v>5</v>
      </c>
      <c r="J795" s="19">
        <v>64</v>
      </c>
      <c r="K795" s="19">
        <v>0</v>
      </c>
      <c r="L795" s="19">
        <v>0</v>
      </c>
      <c r="M795" s="18">
        <v>0</v>
      </c>
      <c r="N795" s="18">
        <v>0</v>
      </c>
      <c r="O795" s="19">
        <v>4</v>
      </c>
      <c r="P795" s="19">
        <v>100</v>
      </c>
      <c r="Q795" s="19">
        <v>13.917525773195877</v>
      </c>
      <c r="R795" s="18">
        <v>0</v>
      </c>
      <c r="S795" s="18">
        <v>0</v>
      </c>
      <c r="T795" s="18">
        <v>0</v>
      </c>
      <c r="U795" s="19">
        <v>0</v>
      </c>
      <c r="V795" s="18">
        <v>0</v>
      </c>
      <c r="W795" s="19">
        <v>0</v>
      </c>
      <c r="X795" s="19">
        <v>0</v>
      </c>
      <c r="Y795" s="19">
        <v>0</v>
      </c>
      <c r="Z795" s="19">
        <v>26.315789473684209</v>
      </c>
      <c r="AA795" s="19">
        <v>73.68421052631578</v>
      </c>
      <c r="AB795" s="18">
        <v>0</v>
      </c>
      <c r="AC795" s="19">
        <v>0</v>
      </c>
      <c r="AD795" s="19">
        <v>100</v>
      </c>
      <c r="AE795" s="19">
        <v>75</v>
      </c>
      <c r="AF795" s="19">
        <v>0</v>
      </c>
      <c r="AG795" s="19">
        <v>75.757575757575751</v>
      </c>
      <c r="AH795" s="19">
        <v>15.384615384615385</v>
      </c>
      <c r="AI795" s="19">
        <v>73.076923076923066</v>
      </c>
      <c r="AJ795" s="3">
        <v>700</v>
      </c>
      <c r="AK795" s="6">
        <v>0</v>
      </c>
      <c r="AL795" s="6">
        <v>31</v>
      </c>
      <c r="AM795" s="6">
        <v>0</v>
      </c>
      <c r="AN795" s="6">
        <v>0</v>
      </c>
      <c r="AO795" s="6">
        <v>0</v>
      </c>
      <c r="AP795" s="6">
        <v>0</v>
      </c>
      <c r="AQ795" s="6">
        <v>19</v>
      </c>
      <c r="AR795" s="6">
        <v>4</v>
      </c>
      <c r="AS795" s="6">
        <v>8</v>
      </c>
      <c r="AT795" s="119">
        <v>0</v>
      </c>
      <c r="AU795" s="119">
        <v>0</v>
      </c>
      <c r="AV795" s="119">
        <v>0</v>
      </c>
      <c r="AW795" s="119">
        <v>0</v>
      </c>
      <c r="AX795" s="119">
        <v>0</v>
      </c>
      <c r="AY795" s="6">
        <v>16</v>
      </c>
      <c r="AZ795" s="6">
        <v>0</v>
      </c>
      <c r="BA795" s="6">
        <v>0</v>
      </c>
      <c r="BB795" s="6">
        <v>5</v>
      </c>
      <c r="BC795" s="6">
        <v>0</v>
      </c>
      <c r="BD795" s="6">
        <v>0</v>
      </c>
      <c r="BE795" s="6">
        <v>0</v>
      </c>
      <c r="BF795" s="6">
        <v>0</v>
      </c>
      <c r="BG795" s="6">
        <v>0</v>
      </c>
      <c r="BH795" s="6">
        <v>0</v>
      </c>
      <c r="BI795" s="6">
        <v>0</v>
      </c>
      <c r="BJ795" s="6">
        <v>0</v>
      </c>
      <c r="BK795" s="6">
        <v>34</v>
      </c>
    </row>
    <row r="796" spans="1:63" x14ac:dyDescent="0.35">
      <c r="A796" s="27">
        <v>790</v>
      </c>
      <c r="C796" s="17" t="s">
        <v>15</v>
      </c>
      <c r="D796" s="15">
        <v>51</v>
      </c>
      <c r="E796" s="18">
        <v>0</v>
      </c>
      <c r="F796" s="18">
        <v>0</v>
      </c>
      <c r="G796" s="18">
        <v>3</v>
      </c>
      <c r="H796" s="18">
        <v>28</v>
      </c>
      <c r="I796" s="18">
        <v>15</v>
      </c>
      <c r="J796" s="19">
        <v>41.17647058823529</v>
      </c>
      <c r="K796" s="19">
        <v>0</v>
      </c>
      <c r="L796" s="19">
        <v>0</v>
      </c>
      <c r="M796" s="18">
        <v>0</v>
      </c>
      <c r="N796" s="18">
        <v>0</v>
      </c>
      <c r="O796" s="19">
        <v>3</v>
      </c>
      <c r="P796" s="19">
        <v>100</v>
      </c>
      <c r="Q796" s="19">
        <v>14.285714285714285</v>
      </c>
      <c r="R796" s="18">
        <v>0</v>
      </c>
      <c r="S796" s="18">
        <v>0</v>
      </c>
      <c r="T796" s="18">
        <v>0</v>
      </c>
      <c r="U796" s="19">
        <v>0</v>
      </c>
      <c r="V796" s="18">
        <v>0</v>
      </c>
      <c r="W796" s="19">
        <v>0</v>
      </c>
      <c r="X796" s="19">
        <v>0</v>
      </c>
      <c r="Y796" s="19">
        <v>0</v>
      </c>
      <c r="Z796" s="19">
        <v>0</v>
      </c>
      <c r="AA796" s="19">
        <v>0</v>
      </c>
      <c r="AB796" s="18">
        <v>0</v>
      </c>
      <c r="AC796" s="19">
        <v>0</v>
      </c>
      <c r="AD796" s="19">
        <v>100</v>
      </c>
      <c r="AE796" s="19">
        <v>41.666666666666671</v>
      </c>
      <c r="AF796" s="19">
        <v>0</v>
      </c>
      <c r="AG796" s="19">
        <v>58.82352941176471</v>
      </c>
      <c r="AH796" s="19">
        <v>0</v>
      </c>
      <c r="AI796" s="19">
        <v>82.35294117647058</v>
      </c>
      <c r="AJ796" s="3">
        <v>225</v>
      </c>
      <c r="AK796" s="6">
        <v>0</v>
      </c>
      <c r="AL796" s="6">
        <v>39</v>
      </c>
      <c r="AM796" s="6">
        <v>0</v>
      </c>
      <c r="AN796" s="6">
        <v>6</v>
      </c>
      <c r="AO796" s="6">
        <v>0</v>
      </c>
      <c r="AP796" s="6">
        <v>3</v>
      </c>
      <c r="AQ796" s="6">
        <v>3</v>
      </c>
      <c r="AR796" s="6">
        <v>0</v>
      </c>
      <c r="AS796" s="6">
        <v>0</v>
      </c>
      <c r="AT796" s="119">
        <v>0</v>
      </c>
      <c r="AU796" s="119">
        <v>0</v>
      </c>
      <c r="AV796" s="119">
        <v>0</v>
      </c>
      <c r="AW796" s="119">
        <v>0</v>
      </c>
      <c r="AX796" s="119">
        <v>0</v>
      </c>
      <c r="AY796" s="6">
        <v>25.454545454545453</v>
      </c>
      <c r="AZ796" s="6">
        <v>0</v>
      </c>
      <c r="BA796" s="6">
        <v>0</v>
      </c>
      <c r="BB796" s="6">
        <v>6</v>
      </c>
      <c r="BC796" s="6">
        <v>3</v>
      </c>
      <c r="BD796" s="6">
        <v>5.8823529411764701</v>
      </c>
      <c r="BE796" s="6">
        <v>0</v>
      </c>
      <c r="BF796" s="6">
        <v>0</v>
      </c>
      <c r="BG796" s="6">
        <v>3</v>
      </c>
      <c r="BH796" s="6">
        <v>7.8947368421052628</v>
      </c>
      <c r="BI796" s="6">
        <v>0</v>
      </c>
      <c r="BJ796" s="6">
        <v>0</v>
      </c>
      <c r="BK796" s="6">
        <v>28</v>
      </c>
    </row>
    <row r="797" spans="1:63" x14ac:dyDescent="0.35">
      <c r="A797" s="27">
        <v>791</v>
      </c>
      <c r="C797" s="17" t="s">
        <v>134</v>
      </c>
      <c r="D797" s="15">
        <v>255</v>
      </c>
      <c r="E797" s="18">
        <v>0</v>
      </c>
      <c r="F797" s="18">
        <v>7</v>
      </c>
      <c r="G797" s="18">
        <v>7</v>
      </c>
      <c r="H797" s="18">
        <v>154</v>
      </c>
      <c r="I797" s="18">
        <v>83</v>
      </c>
      <c r="J797" s="19">
        <v>56.862745098039213</v>
      </c>
      <c r="K797" s="19">
        <v>7</v>
      </c>
      <c r="L797" s="19">
        <v>13.20754716981132</v>
      </c>
      <c r="M797" s="18">
        <v>0</v>
      </c>
      <c r="N797" s="18">
        <v>0</v>
      </c>
      <c r="O797" s="19">
        <v>12</v>
      </c>
      <c r="P797" s="19">
        <v>75</v>
      </c>
      <c r="Q797" s="19">
        <v>13.841807909604519</v>
      </c>
      <c r="R797" s="18">
        <v>0</v>
      </c>
      <c r="S797" s="18">
        <v>0</v>
      </c>
      <c r="T797" s="18">
        <v>0</v>
      </c>
      <c r="U797" s="19">
        <v>0</v>
      </c>
      <c r="V797" s="18">
        <v>0</v>
      </c>
      <c r="W797" s="19">
        <v>0</v>
      </c>
      <c r="X797" s="19">
        <v>0</v>
      </c>
      <c r="Y797" s="19">
        <v>0</v>
      </c>
      <c r="Z797" s="19">
        <v>20</v>
      </c>
      <c r="AA797" s="19">
        <v>20</v>
      </c>
      <c r="AB797" s="18">
        <v>4</v>
      </c>
      <c r="AC797" s="19">
        <v>9.5238095238095237</v>
      </c>
      <c r="AD797" s="19">
        <v>80.952380952380949</v>
      </c>
      <c r="AE797" s="19">
        <v>73.076923076923066</v>
      </c>
      <c r="AF797" s="19">
        <v>0</v>
      </c>
      <c r="AG797" s="19">
        <v>69.565217391304344</v>
      </c>
      <c r="AH797" s="19">
        <v>11.538461538461538</v>
      </c>
      <c r="AI797" s="19">
        <v>57.692307692307686</v>
      </c>
      <c r="AJ797" s="3">
        <v>740.625</v>
      </c>
      <c r="AK797" s="6">
        <v>40</v>
      </c>
      <c r="AL797" s="6">
        <v>88</v>
      </c>
      <c r="AM797" s="6">
        <v>18</v>
      </c>
      <c r="AN797" s="6">
        <v>4</v>
      </c>
      <c r="AO797" s="6">
        <v>0</v>
      </c>
      <c r="AP797" s="6">
        <v>8</v>
      </c>
      <c r="AQ797" s="6">
        <v>94</v>
      </c>
      <c r="AR797" s="6">
        <v>23</v>
      </c>
      <c r="AS797" s="6">
        <v>9.0196078431372548</v>
      </c>
      <c r="AT797" s="119">
        <v>0</v>
      </c>
      <c r="AU797" s="119">
        <v>0</v>
      </c>
      <c r="AV797" s="119">
        <v>0</v>
      </c>
      <c r="AW797" s="119">
        <v>0</v>
      </c>
      <c r="AX797" s="119">
        <v>0</v>
      </c>
      <c r="AY797" s="6">
        <v>11.842105263157894</v>
      </c>
      <c r="AZ797" s="6">
        <v>0</v>
      </c>
      <c r="BA797" s="6">
        <v>0</v>
      </c>
      <c r="BB797" s="6">
        <v>24</v>
      </c>
      <c r="BC797" s="6">
        <v>14</v>
      </c>
      <c r="BD797" s="6">
        <v>5.5776892430278879</v>
      </c>
      <c r="BE797" s="6">
        <v>0</v>
      </c>
      <c r="BF797" s="6">
        <v>0</v>
      </c>
      <c r="BG797" s="6">
        <v>14</v>
      </c>
      <c r="BH797" s="6">
        <v>9.0322580645161281</v>
      </c>
      <c r="BI797" s="6">
        <v>0</v>
      </c>
      <c r="BJ797" s="6">
        <v>0</v>
      </c>
      <c r="BK797" s="6">
        <v>154</v>
      </c>
    </row>
    <row r="798" spans="1:63" x14ac:dyDescent="0.35">
      <c r="A798" s="27">
        <v>792</v>
      </c>
      <c r="C798" s="17" t="s">
        <v>20</v>
      </c>
      <c r="D798" s="15">
        <v>178</v>
      </c>
      <c r="E798" s="18">
        <v>0</v>
      </c>
      <c r="F798" s="18">
        <v>0</v>
      </c>
      <c r="G798" s="18">
        <v>0</v>
      </c>
      <c r="H798" s="18">
        <v>105</v>
      </c>
      <c r="I798" s="18">
        <v>73</v>
      </c>
      <c r="J798" s="19">
        <v>50</v>
      </c>
      <c r="K798" s="19">
        <v>3</v>
      </c>
      <c r="L798" s="19">
        <v>10.714285714285714</v>
      </c>
      <c r="M798" s="18">
        <v>0</v>
      </c>
      <c r="N798" s="18">
        <v>0</v>
      </c>
      <c r="O798" s="19">
        <v>5</v>
      </c>
      <c r="P798" s="19">
        <v>100</v>
      </c>
      <c r="Q798" s="19">
        <v>17.270194986072422</v>
      </c>
      <c r="R798" s="18">
        <v>0</v>
      </c>
      <c r="S798" s="18">
        <v>0</v>
      </c>
      <c r="T798" s="18">
        <v>0</v>
      </c>
      <c r="U798" s="19">
        <v>0</v>
      </c>
      <c r="V798" s="18">
        <v>0</v>
      </c>
      <c r="W798" s="19">
        <v>0</v>
      </c>
      <c r="X798" s="19">
        <v>0</v>
      </c>
      <c r="Y798" s="19">
        <v>0</v>
      </c>
      <c r="Z798" s="19">
        <v>16.666666666666664</v>
      </c>
      <c r="AA798" s="19">
        <v>54.166666666666664</v>
      </c>
      <c r="AB798" s="18">
        <v>3</v>
      </c>
      <c r="AC798" s="19">
        <v>2.6086956521739131</v>
      </c>
      <c r="AD798" s="19">
        <v>74.242424242424249</v>
      </c>
      <c r="AE798" s="19">
        <v>71.951219512195124</v>
      </c>
      <c r="AF798" s="19">
        <v>46.666666666666664</v>
      </c>
      <c r="AG798" s="19">
        <v>76.515151515151516</v>
      </c>
      <c r="AH798" s="19">
        <v>23.008849557522122</v>
      </c>
      <c r="AI798" s="19">
        <v>46.902654867256636</v>
      </c>
      <c r="AJ798" s="3">
        <v>566.66666666666663</v>
      </c>
      <c r="AK798" s="6">
        <v>0</v>
      </c>
      <c r="AL798" s="6">
        <v>147</v>
      </c>
      <c r="AM798" s="6">
        <v>5</v>
      </c>
      <c r="AN798" s="6">
        <v>0</v>
      </c>
      <c r="AO798" s="6">
        <v>0</v>
      </c>
      <c r="AP798" s="6">
        <v>0</v>
      </c>
      <c r="AQ798" s="6">
        <v>20</v>
      </c>
      <c r="AR798" s="6">
        <v>4</v>
      </c>
      <c r="AS798" s="6">
        <v>2.2471910112359552</v>
      </c>
      <c r="AT798" s="119">
        <v>0</v>
      </c>
      <c r="AU798" s="119">
        <v>0</v>
      </c>
      <c r="AV798" s="119">
        <v>0</v>
      </c>
      <c r="AW798" s="119">
        <v>0</v>
      </c>
      <c r="AX798" s="119">
        <v>0</v>
      </c>
      <c r="AY798" s="6">
        <v>13.688212927756654</v>
      </c>
      <c r="AZ798" s="6">
        <v>0</v>
      </c>
      <c r="BA798" s="6">
        <v>0</v>
      </c>
      <c r="BB798" s="6">
        <v>20</v>
      </c>
      <c r="BC798" s="6">
        <v>3</v>
      </c>
      <c r="BD798" s="6">
        <v>1.7441860465116279</v>
      </c>
      <c r="BE798" s="6">
        <v>0</v>
      </c>
      <c r="BF798" s="6">
        <v>0</v>
      </c>
      <c r="BG798" s="6">
        <v>0</v>
      </c>
      <c r="BH798" s="6">
        <v>0</v>
      </c>
      <c r="BI798" s="6">
        <v>3</v>
      </c>
      <c r="BJ798" s="6">
        <v>4.2857142857142856</v>
      </c>
      <c r="BK798" s="6">
        <v>105</v>
      </c>
    </row>
    <row r="799" spans="1:63" x14ac:dyDescent="0.35">
      <c r="A799" s="27">
        <v>793</v>
      </c>
      <c r="C799" s="17" t="s">
        <v>29</v>
      </c>
      <c r="D799" s="15">
        <v>83</v>
      </c>
      <c r="E799" s="18">
        <v>0</v>
      </c>
      <c r="F799" s="18">
        <v>0</v>
      </c>
      <c r="G799" s="18">
        <v>0</v>
      </c>
      <c r="H799" s="18">
        <v>50</v>
      </c>
      <c r="I799" s="18">
        <v>30</v>
      </c>
      <c r="J799" s="19">
        <v>50.602409638554214</v>
      </c>
      <c r="K799" s="19">
        <v>0</v>
      </c>
      <c r="L799" s="19">
        <v>0</v>
      </c>
      <c r="M799" s="18">
        <v>0</v>
      </c>
      <c r="N799" s="18">
        <v>0</v>
      </c>
      <c r="O799" s="19">
        <v>0</v>
      </c>
      <c r="P799" s="19">
        <v>0</v>
      </c>
      <c r="Q799" s="19">
        <v>12.147335423197491</v>
      </c>
      <c r="R799" s="18">
        <v>0</v>
      </c>
      <c r="S799" s="18">
        <v>0</v>
      </c>
      <c r="T799" s="18">
        <v>0</v>
      </c>
      <c r="U799" s="19">
        <v>0</v>
      </c>
      <c r="V799" s="18">
        <v>0</v>
      </c>
      <c r="W799" s="19">
        <v>0</v>
      </c>
      <c r="X799" s="19">
        <v>0</v>
      </c>
      <c r="Y799" s="19">
        <v>0</v>
      </c>
      <c r="Z799" s="19">
        <v>37.931034482758619</v>
      </c>
      <c r="AA799" s="19">
        <v>51.724137931034484</v>
      </c>
      <c r="AB799" s="18">
        <v>10</v>
      </c>
      <c r="AC799" s="19">
        <v>11.494252873563218</v>
      </c>
      <c r="AD799" s="19">
        <v>77.777777777777786</v>
      </c>
      <c r="AE799" s="19">
        <v>63.157894736842103</v>
      </c>
      <c r="AF799" s="19">
        <v>100</v>
      </c>
      <c r="AG799" s="19">
        <v>75.247524752475243</v>
      </c>
      <c r="AH799" s="19">
        <v>30.487804878048781</v>
      </c>
      <c r="AI799" s="19">
        <v>43.902439024390247</v>
      </c>
      <c r="AJ799" s="3">
        <v>475</v>
      </c>
      <c r="AK799" s="6">
        <v>0</v>
      </c>
      <c r="AL799" s="6">
        <v>68</v>
      </c>
      <c r="AM799" s="6">
        <v>0</v>
      </c>
      <c r="AN799" s="6">
        <v>0</v>
      </c>
      <c r="AO799" s="6">
        <v>0</v>
      </c>
      <c r="AP799" s="6">
        <v>0</v>
      </c>
      <c r="AQ799" s="6">
        <v>14</v>
      </c>
      <c r="AR799" s="6">
        <v>0</v>
      </c>
      <c r="AS799" s="6">
        <v>0</v>
      </c>
      <c r="AT799" s="119">
        <v>0</v>
      </c>
      <c r="AU799" s="119">
        <v>0</v>
      </c>
      <c r="AV799" s="119">
        <v>0</v>
      </c>
      <c r="AW799" s="119">
        <v>0</v>
      </c>
      <c r="AX799" s="119">
        <v>0</v>
      </c>
      <c r="AY799" s="6">
        <v>14.792899408284024</v>
      </c>
      <c r="AZ799" s="6">
        <v>0</v>
      </c>
      <c r="BA799" s="6">
        <v>0</v>
      </c>
      <c r="BB799" s="6">
        <v>9</v>
      </c>
      <c r="BC799" s="6">
        <v>4</v>
      </c>
      <c r="BD799" s="6">
        <v>4.8192771084337354</v>
      </c>
      <c r="BE799" s="6">
        <v>0</v>
      </c>
      <c r="BF799" s="6">
        <v>0</v>
      </c>
      <c r="BG799" s="6">
        <v>0</v>
      </c>
      <c r="BH799" s="6">
        <v>0</v>
      </c>
      <c r="BI799" s="6">
        <v>0</v>
      </c>
      <c r="BJ799" s="6">
        <v>0</v>
      </c>
      <c r="BK799" s="6">
        <v>50</v>
      </c>
    </row>
    <row r="800" spans="1:63" x14ac:dyDescent="0.35">
      <c r="A800" s="27">
        <v>794</v>
      </c>
      <c r="C800" s="17" t="s">
        <v>24</v>
      </c>
      <c r="D800" s="15">
        <v>28</v>
      </c>
      <c r="E800" s="18">
        <v>0</v>
      </c>
      <c r="F800" s="18">
        <v>0</v>
      </c>
      <c r="G800" s="18">
        <v>0</v>
      </c>
      <c r="H800" s="18">
        <v>14</v>
      </c>
      <c r="I800" s="18">
        <v>8</v>
      </c>
      <c r="J800" s="19">
        <v>53.571428571428569</v>
      </c>
      <c r="K800" s="19">
        <v>3</v>
      </c>
      <c r="L800" s="19">
        <v>37.5</v>
      </c>
      <c r="M800" s="18">
        <v>0</v>
      </c>
      <c r="N800" s="18">
        <v>0</v>
      </c>
      <c r="O800" s="19">
        <v>0</v>
      </c>
      <c r="P800" s="19">
        <v>0</v>
      </c>
      <c r="Q800" s="19">
        <v>20.490367775831874</v>
      </c>
      <c r="R800" s="18">
        <v>0</v>
      </c>
      <c r="S800" s="18">
        <v>0</v>
      </c>
      <c r="T800" s="18">
        <v>0</v>
      </c>
      <c r="U800" s="19">
        <v>0</v>
      </c>
      <c r="V800" s="18">
        <v>0</v>
      </c>
      <c r="W800" s="19">
        <v>0</v>
      </c>
      <c r="X800" s="19">
        <v>0</v>
      </c>
      <c r="Y800" s="19">
        <v>0</v>
      </c>
      <c r="Z800" s="19">
        <v>0</v>
      </c>
      <c r="AA800" s="19">
        <v>0</v>
      </c>
      <c r="AB800" s="18">
        <v>0</v>
      </c>
      <c r="AC800" s="19">
        <v>0</v>
      </c>
      <c r="AD800" s="19">
        <v>100</v>
      </c>
      <c r="AE800" s="19">
        <v>55.555555555555557</v>
      </c>
      <c r="AF800" s="19">
        <v>0</v>
      </c>
      <c r="AG800" s="19">
        <v>100</v>
      </c>
      <c r="AH800" s="19">
        <v>0</v>
      </c>
      <c r="AI800" s="19">
        <v>62.5</v>
      </c>
      <c r="AJ800" s="3">
        <v>635</v>
      </c>
      <c r="AK800" s="6">
        <v>0</v>
      </c>
      <c r="AL800" s="6">
        <v>10</v>
      </c>
      <c r="AM800" s="6">
        <v>0</v>
      </c>
      <c r="AN800" s="6">
        <v>10</v>
      </c>
      <c r="AO800" s="6">
        <v>0</v>
      </c>
      <c r="AP800" s="6">
        <v>0</v>
      </c>
      <c r="AQ800" s="6">
        <v>4</v>
      </c>
      <c r="AR800" s="6">
        <v>0</v>
      </c>
      <c r="AS800" s="6">
        <v>0</v>
      </c>
      <c r="AT800" s="119">
        <v>0</v>
      </c>
      <c r="AU800" s="119">
        <v>0</v>
      </c>
      <c r="AV800" s="119">
        <v>0</v>
      </c>
      <c r="AW800" s="119">
        <v>0</v>
      </c>
      <c r="AX800" s="119">
        <v>0</v>
      </c>
      <c r="AY800" s="6">
        <v>12.5</v>
      </c>
      <c r="AZ800" s="6">
        <v>0</v>
      </c>
      <c r="BA800" s="6">
        <v>0</v>
      </c>
      <c r="BB800" s="6">
        <v>0</v>
      </c>
      <c r="BC800" s="6">
        <v>0</v>
      </c>
      <c r="BD800" s="6">
        <v>0</v>
      </c>
      <c r="BE800" s="6">
        <v>0</v>
      </c>
      <c r="BF800" s="6">
        <v>0</v>
      </c>
      <c r="BG800" s="6">
        <v>0</v>
      </c>
      <c r="BH800" s="6">
        <v>0</v>
      </c>
      <c r="BI800" s="6">
        <v>0</v>
      </c>
      <c r="BJ800" s="6">
        <v>0</v>
      </c>
      <c r="BK800" s="6">
        <v>14</v>
      </c>
    </row>
    <row r="801" spans="1:63" x14ac:dyDescent="0.35">
      <c r="A801" s="27">
        <v>795</v>
      </c>
      <c r="C801" s="17" t="s">
        <v>21</v>
      </c>
      <c r="D801" s="15">
        <v>551</v>
      </c>
      <c r="E801" s="18">
        <v>10</v>
      </c>
      <c r="F801" s="18">
        <v>41</v>
      </c>
      <c r="G801" s="18">
        <v>53</v>
      </c>
      <c r="H801" s="18">
        <v>390</v>
      </c>
      <c r="I801" s="18">
        <v>64</v>
      </c>
      <c r="J801" s="19">
        <v>74.954627949183305</v>
      </c>
      <c r="K801" s="19">
        <v>23</v>
      </c>
      <c r="L801" s="19">
        <v>9.0196078431372548</v>
      </c>
      <c r="M801" s="18">
        <v>0</v>
      </c>
      <c r="N801" s="18">
        <v>0</v>
      </c>
      <c r="O801" s="19">
        <v>30</v>
      </c>
      <c r="P801" s="19">
        <v>83.333333333333343</v>
      </c>
      <c r="Q801" s="19">
        <v>21.754385964912281</v>
      </c>
      <c r="R801" s="18">
        <v>0</v>
      </c>
      <c r="S801" s="18">
        <v>0</v>
      </c>
      <c r="T801" s="18">
        <v>4</v>
      </c>
      <c r="U801" s="19">
        <v>57.142857142857139</v>
      </c>
      <c r="V801" s="18">
        <v>0</v>
      </c>
      <c r="W801" s="19">
        <v>0</v>
      </c>
      <c r="X801" s="19">
        <v>4</v>
      </c>
      <c r="Y801" s="19">
        <v>20</v>
      </c>
      <c r="Z801" s="19">
        <v>32.365145228215766</v>
      </c>
      <c r="AA801" s="19">
        <v>43.15352697095436</v>
      </c>
      <c r="AB801" s="18">
        <v>11</v>
      </c>
      <c r="AC801" s="19">
        <v>3.1700288184438041</v>
      </c>
      <c r="AD801" s="19">
        <v>86.36363636363636</v>
      </c>
      <c r="AE801" s="19">
        <v>75.409836065573771</v>
      </c>
      <c r="AF801" s="19">
        <v>78.125</v>
      </c>
      <c r="AG801" s="19">
        <v>78.545454545454547</v>
      </c>
      <c r="AH801" s="19">
        <v>41.692789968652036</v>
      </c>
      <c r="AI801" s="19">
        <v>24.137931034482758</v>
      </c>
      <c r="AJ801" s="3">
        <v>554.3478260869565</v>
      </c>
      <c r="AK801" s="6">
        <v>0</v>
      </c>
      <c r="AL801" s="6">
        <v>491</v>
      </c>
      <c r="AM801" s="6">
        <v>0</v>
      </c>
      <c r="AN801" s="6">
        <v>0</v>
      </c>
      <c r="AO801" s="6">
        <v>0</v>
      </c>
      <c r="AP801" s="6">
        <v>0</v>
      </c>
      <c r="AQ801" s="6">
        <v>48</v>
      </c>
      <c r="AR801" s="6">
        <v>139</v>
      </c>
      <c r="AS801" s="6">
        <v>25.226860254083483</v>
      </c>
      <c r="AT801" s="119">
        <v>0</v>
      </c>
      <c r="AU801" s="119">
        <v>0</v>
      </c>
      <c r="AV801" s="119">
        <v>0</v>
      </c>
      <c r="AW801" s="119">
        <v>0</v>
      </c>
      <c r="AX801" s="119">
        <v>0</v>
      </c>
      <c r="AY801" s="6">
        <v>37.064220183486242</v>
      </c>
      <c r="AZ801" s="6">
        <v>0</v>
      </c>
      <c r="BA801" s="6">
        <v>0</v>
      </c>
      <c r="BB801" s="6">
        <v>20</v>
      </c>
      <c r="BC801" s="6">
        <v>3</v>
      </c>
      <c r="BD801" s="6">
        <v>0.55147058823529416</v>
      </c>
      <c r="BE801" s="6">
        <v>0</v>
      </c>
      <c r="BF801" s="6">
        <v>0</v>
      </c>
      <c r="BG801" s="6">
        <v>3</v>
      </c>
      <c r="BH801" s="6">
        <v>0.67567567567567566</v>
      </c>
      <c r="BI801" s="6">
        <v>0</v>
      </c>
      <c r="BJ801" s="6">
        <v>0</v>
      </c>
      <c r="BK801" s="6">
        <v>390</v>
      </c>
    </row>
    <row r="802" spans="1:63" x14ac:dyDescent="0.35">
      <c r="A802" s="27">
        <v>796</v>
      </c>
      <c r="C802" s="17" t="s">
        <v>9</v>
      </c>
      <c r="D802" s="15">
        <v>246</v>
      </c>
      <c r="E802" s="18">
        <v>0</v>
      </c>
      <c r="F802" s="18">
        <v>0</v>
      </c>
      <c r="G802" s="18">
        <v>0</v>
      </c>
      <c r="H802" s="18">
        <v>111</v>
      </c>
      <c r="I802" s="18">
        <v>134</v>
      </c>
      <c r="J802" s="19">
        <v>57.72357723577236</v>
      </c>
      <c r="K802" s="19">
        <v>6</v>
      </c>
      <c r="L802" s="19">
        <v>9.8360655737704921</v>
      </c>
      <c r="M802" s="18">
        <v>0</v>
      </c>
      <c r="N802" s="18">
        <v>0</v>
      </c>
      <c r="O802" s="19">
        <v>3</v>
      </c>
      <c r="P802" s="19">
        <v>100</v>
      </c>
      <c r="Q802" s="19">
        <v>8.6038961038961048</v>
      </c>
      <c r="R802" s="18">
        <v>0</v>
      </c>
      <c r="S802" s="18">
        <v>0</v>
      </c>
      <c r="T802" s="18">
        <v>0</v>
      </c>
      <c r="U802" s="19">
        <v>0</v>
      </c>
      <c r="V802" s="18">
        <v>0</v>
      </c>
      <c r="W802" s="19">
        <v>0</v>
      </c>
      <c r="X802" s="19">
        <v>0</v>
      </c>
      <c r="Y802" s="19">
        <v>0</v>
      </c>
      <c r="Z802" s="19">
        <v>17.241379310344829</v>
      </c>
      <c r="AA802" s="19">
        <v>68.965517241379317</v>
      </c>
      <c r="AB802" s="18">
        <v>4</v>
      </c>
      <c r="AC802" s="19">
        <v>4.8192771084337354</v>
      </c>
      <c r="AD802" s="19">
        <v>79.545454545454547</v>
      </c>
      <c r="AE802" s="19">
        <v>67.164179104477611</v>
      </c>
      <c r="AF802" s="19">
        <v>0</v>
      </c>
      <c r="AG802" s="19">
        <v>75.961538461538453</v>
      </c>
      <c r="AH802" s="19">
        <v>23.456790123456788</v>
      </c>
      <c r="AI802" s="19">
        <v>55.555555555555557</v>
      </c>
      <c r="AJ802" s="3">
        <v>392.59259259259261</v>
      </c>
      <c r="AK802" s="6">
        <v>0</v>
      </c>
      <c r="AL802" s="6">
        <v>177</v>
      </c>
      <c r="AM802" s="6">
        <v>0</v>
      </c>
      <c r="AN802" s="6">
        <v>0</v>
      </c>
      <c r="AO802" s="6">
        <v>5</v>
      </c>
      <c r="AP802" s="6">
        <v>0</v>
      </c>
      <c r="AQ802" s="6">
        <v>51</v>
      </c>
      <c r="AR802" s="6">
        <v>4</v>
      </c>
      <c r="AS802" s="6">
        <v>1.6260162601626018</v>
      </c>
      <c r="AT802" s="119">
        <v>0</v>
      </c>
      <c r="AU802" s="119">
        <v>0</v>
      </c>
      <c r="AV802" s="119">
        <v>0</v>
      </c>
      <c r="AW802" s="119">
        <v>0</v>
      </c>
      <c r="AX802" s="119">
        <v>0</v>
      </c>
      <c r="AY802" s="6">
        <v>13.043478260869565</v>
      </c>
      <c r="AZ802" s="6">
        <v>0</v>
      </c>
      <c r="BA802" s="6">
        <v>0</v>
      </c>
      <c r="BB802" s="6">
        <v>26</v>
      </c>
      <c r="BC802" s="6">
        <v>8</v>
      </c>
      <c r="BD802" s="6">
        <v>3.3333333333333335</v>
      </c>
      <c r="BE802" s="6">
        <v>0</v>
      </c>
      <c r="BF802" s="6">
        <v>0</v>
      </c>
      <c r="BG802" s="6">
        <v>0</v>
      </c>
      <c r="BH802" s="6">
        <v>0</v>
      </c>
      <c r="BI802" s="6">
        <v>6</v>
      </c>
      <c r="BJ802" s="6">
        <v>4.5801526717557248</v>
      </c>
      <c r="BK802" s="6">
        <v>111</v>
      </c>
    </row>
    <row r="803" spans="1:63" x14ac:dyDescent="0.35">
      <c r="A803" s="27">
        <v>797</v>
      </c>
      <c r="C803" s="17" t="s">
        <v>3</v>
      </c>
      <c r="D803" s="15">
        <v>18</v>
      </c>
      <c r="E803" s="18">
        <v>0</v>
      </c>
      <c r="F803" s="18">
        <v>3</v>
      </c>
      <c r="G803" s="18">
        <v>0</v>
      </c>
      <c r="H803" s="18">
        <v>15</v>
      </c>
      <c r="I803" s="18">
        <v>0</v>
      </c>
      <c r="J803" s="19">
        <v>33.333333333333329</v>
      </c>
      <c r="K803" s="19">
        <v>0</v>
      </c>
      <c r="L803" s="19">
        <v>0</v>
      </c>
      <c r="M803" s="18">
        <v>0</v>
      </c>
      <c r="N803" s="18">
        <v>0</v>
      </c>
      <c r="O803" s="19">
        <v>0</v>
      </c>
      <c r="P803" s="19">
        <v>0</v>
      </c>
      <c r="Q803" s="19">
        <v>14.420062695924765</v>
      </c>
      <c r="R803" s="18">
        <v>0</v>
      </c>
      <c r="S803" s="18">
        <v>0</v>
      </c>
      <c r="T803" s="18">
        <v>0</v>
      </c>
      <c r="U803" s="19">
        <v>0</v>
      </c>
      <c r="V803" s="18">
        <v>0</v>
      </c>
      <c r="W803" s="19">
        <v>0</v>
      </c>
      <c r="X803" s="19">
        <v>0</v>
      </c>
      <c r="Y803" s="19">
        <v>0</v>
      </c>
      <c r="Z803" s="19">
        <v>0</v>
      </c>
      <c r="AA803" s="19">
        <v>42.857142857142854</v>
      </c>
      <c r="AB803" s="18">
        <v>0</v>
      </c>
      <c r="AC803" s="19">
        <v>0</v>
      </c>
      <c r="AD803" s="19">
        <v>71.428571428571431</v>
      </c>
      <c r="AE803" s="19">
        <v>100</v>
      </c>
      <c r="AF803" s="19">
        <v>0</v>
      </c>
      <c r="AG803" s="19">
        <v>100</v>
      </c>
      <c r="AH803" s="19">
        <v>33.333333333333329</v>
      </c>
      <c r="AI803" s="19">
        <v>0</v>
      </c>
      <c r="AJ803" s="3">
        <v>725</v>
      </c>
      <c r="AK803" s="6">
        <v>0</v>
      </c>
      <c r="AL803" s="6">
        <v>11</v>
      </c>
      <c r="AM803" s="6">
        <v>0</v>
      </c>
      <c r="AN803" s="6">
        <v>0</v>
      </c>
      <c r="AO803" s="6">
        <v>0</v>
      </c>
      <c r="AP803" s="6">
        <v>0</v>
      </c>
      <c r="AQ803" s="6">
        <v>4</v>
      </c>
      <c r="AR803" s="6">
        <v>7</v>
      </c>
      <c r="AS803" s="6">
        <v>38.888888888888893</v>
      </c>
      <c r="AT803" s="119">
        <v>0</v>
      </c>
      <c r="AU803" s="119">
        <v>0</v>
      </c>
      <c r="AV803" s="119">
        <v>0</v>
      </c>
      <c r="AW803" s="119">
        <v>0</v>
      </c>
      <c r="AX803" s="119">
        <v>0</v>
      </c>
      <c r="AY803" s="6">
        <v>18.75</v>
      </c>
      <c r="AZ803" s="6">
        <v>0</v>
      </c>
      <c r="BA803" s="6">
        <v>0</v>
      </c>
      <c r="BB803" s="6">
        <v>0</v>
      </c>
      <c r="BC803" s="6">
        <v>0</v>
      </c>
      <c r="BD803" s="6">
        <v>0</v>
      </c>
      <c r="BE803" s="6">
        <v>0</v>
      </c>
      <c r="BF803" s="6">
        <v>0</v>
      </c>
      <c r="BG803" s="6">
        <v>0</v>
      </c>
      <c r="BH803" s="6">
        <v>0</v>
      </c>
      <c r="BI803" s="6">
        <v>0</v>
      </c>
      <c r="BJ803" s="6">
        <v>0</v>
      </c>
      <c r="BK803" s="6">
        <v>15</v>
      </c>
    </row>
    <row r="804" spans="1:63" x14ac:dyDescent="0.35">
      <c r="A804" s="27">
        <v>798</v>
      </c>
      <c r="C804" s="17" t="s">
        <v>275</v>
      </c>
      <c r="D804" s="15">
        <v>117</v>
      </c>
      <c r="E804" s="18">
        <v>3</v>
      </c>
      <c r="F804" s="18">
        <v>11</v>
      </c>
      <c r="G804" s="18">
        <v>10</v>
      </c>
      <c r="H804" s="18">
        <v>61</v>
      </c>
      <c r="I804" s="18">
        <v>30</v>
      </c>
      <c r="J804" s="19">
        <v>58.119658119658126</v>
      </c>
      <c r="K804" s="19">
        <v>0</v>
      </c>
      <c r="L804" s="19">
        <v>0</v>
      </c>
      <c r="M804" s="18">
        <v>0</v>
      </c>
      <c r="N804" s="18">
        <v>0</v>
      </c>
      <c r="O804" s="19">
        <v>0</v>
      </c>
      <c r="P804" s="19">
        <v>0</v>
      </c>
      <c r="Q804" s="19">
        <v>13.025210084033615</v>
      </c>
      <c r="R804" s="18">
        <v>0</v>
      </c>
      <c r="S804" s="18">
        <v>0</v>
      </c>
      <c r="T804" s="18">
        <v>0</v>
      </c>
      <c r="U804" s="19">
        <v>0</v>
      </c>
      <c r="V804" s="18">
        <v>0</v>
      </c>
      <c r="W804" s="19">
        <v>0</v>
      </c>
      <c r="X804" s="19">
        <v>0</v>
      </c>
      <c r="Y804" s="19">
        <v>0</v>
      </c>
      <c r="Z804" s="19">
        <v>0</v>
      </c>
      <c r="AA804" s="19">
        <v>100</v>
      </c>
      <c r="AB804" s="18">
        <v>0</v>
      </c>
      <c r="AC804" s="19">
        <v>0</v>
      </c>
      <c r="AD804" s="19">
        <v>85</v>
      </c>
      <c r="AE804" s="19">
        <v>79.411764705882348</v>
      </c>
      <c r="AF804" s="19">
        <v>0</v>
      </c>
      <c r="AG804" s="19">
        <v>74.576271186440678</v>
      </c>
      <c r="AH804" s="19">
        <v>18</v>
      </c>
      <c r="AI804" s="19">
        <v>57.999999999999993</v>
      </c>
      <c r="AJ804" s="3">
        <v>933.33333333333326</v>
      </c>
      <c r="AK804" s="6">
        <v>5</v>
      </c>
      <c r="AL804" s="6">
        <v>49</v>
      </c>
      <c r="AM804" s="6">
        <v>0</v>
      </c>
      <c r="AN804" s="6">
        <v>6</v>
      </c>
      <c r="AO804" s="6">
        <v>0</v>
      </c>
      <c r="AP804" s="6">
        <v>0</v>
      </c>
      <c r="AQ804" s="6">
        <v>49</v>
      </c>
      <c r="AR804" s="6">
        <v>4</v>
      </c>
      <c r="AS804" s="6">
        <v>3.4188034188034191</v>
      </c>
      <c r="AT804" s="119">
        <v>0</v>
      </c>
      <c r="AU804" s="119">
        <v>0</v>
      </c>
      <c r="AV804" s="119">
        <v>0</v>
      </c>
      <c r="AW804" s="119">
        <v>0</v>
      </c>
      <c r="AX804" s="119">
        <v>0</v>
      </c>
      <c r="AY804" s="6">
        <v>8.695652173913043</v>
      </c>
      <c r="AZ804" s="6">
        <v>0</v>
      </c>
      <c r="BA804" s="6">
        <v>0</v>
      </c>
      <c r="BB804" s="6">
        <v>4</v>
      </c>
      <c r="BC804" s="6">
        <v>0</v>
      </c>
      <c r="BD804" s="6">
        <v>0</v>
      </c>
      <c r="BE804" s="6">
        <v>0</v>
      </c>
      <c r="BF804" s="6">
        <v>0</v>
      </c>
      <c r="BG804" s="6">
        <v>0</v>
      </c>
      <c r="BH804" s="6">
        <v>0</v>
      </c>
      <c r="BI804" s="6">
        <v>0</v>
      </c>
      <c r="BJ804" s="6">
        <v>0</v>
      </c>
      <c r="BK804" s="6">
        <v>61</v>
      </c>
    </row>
    <row r="805" spans="1:63" x14ac:dyDescent="0.35">
      <c r="A805" s="27">
        <v>799</v>
      </c>
      <c r="C805" s="17" t="s">
        <v>28</v>
      </c>
      <c r="D805" s="15">
        <v>0</v>
      </c>
      <c r="E805" s="18">
        <v>0</v>
      </c>
      <c r="F805" s="18">
        <v>0</v>
      </c>
      <c r="G805" s="18">
        <v>0</v>
      </c>
      <c r="H805" s="18">
        <v>0</v>
      </c>
      <c r="I805" s="18">
        <v>0</v>
      </c>
      <c r="J805" s="19">
        <v>0</v>
      </c>
      <c r="K805" s="19">
        <v>0</v>
      </c>
      <c r="L805" s="19">
        <v>0</v>
      </c>
      <c r="M805" s="18">
        <v>0</v>
      </c>
      <c r="N805" s="18">
        <v>0</v>
      </c>
      <c r="O805" s="19">
        <v>0</v>
      </c>
      <c r="P805" s="19">
        <v>0</v>
      </c>
      <c r="Q805" s="19">
        <v>15.151515151515152</v>
      </c>
      <c r="R805" s="18">
        <v>0</v>
      </c>
      <c r="S805" s="18">
        <v>0</v>
      </c>
      <c r="T805" s="18">
        <v>0</v>
      </c>
      <c r="U805" s="19">
        <v>0</v>
      </c>
      <c r="V805" s="18">
        <v>0</v>
      </c>
      <c r="W805" s="19">
        <v>0</v>
      </c>
      <c r="X805" s="18">
        <v>0</v>
      </c>
      <c r="Y805" s="19">
        <v>0</v>
      </c>
      <c r="Z805" s="19">
        <v>0</v>
      </c>
      <c r="AA805" s="19">
        <v>0</v>
      </c>
      <c r="AB805" s="18">
        <v>0</v>
      </c>
      <c r="AC805" s="19">
        <v>0</v>
      </c>
      <c r="AD805" s="19">
        <v>0</v>
      </c>
      <c r="AE805" s="19">
        <v>0</v>
      </c>
      <c r="AF805" s="19">
        <v>0</v>
      </c>
      <c r="AG805" s="19">
        <v>0</v>
      </c>
      <c r="AH805" s="19">
        <v>0</v>
      </c>
      <c r="AI805" s="19">
        <v>0</v>
      </c>
      <c r="AJ805" s="3">
        <v>0</v>
      </c>
      <c r="AK805" s="6">
        <v>0</v>
      </c>
      <c r="AL805" s="6">
        <v>0</v>
      </c>
      <c r="AM805" s="6">
        <v>0</v>
      </c>
      <c r="AN805" s="6">
        <v>0</v>
      </c>
      <c r="AO805" s="6">
        <v>0</v>
      </c>
      <c r="AP805" s="6">
        <v>0</v>
      </c>
      <c r="AQ805" s="6">
        <v>0</v>
      </c>
      <c r="AR805" s="6">
        <v>0</v>
      </c>
      <c r="AS805" s="6">
        <v>0</v>
      </c>
      <c r="AT805" s="119">
        <v>0</v>
      </c>
      <c r="AU805" s="119">
        <v>0</v>
      </c>
      <c r="AV805" s="119">
        <v>0</v>
      </c>
      <c r="AW805" s="119">
        <v>0</v>
      </c>
      <c r="AX805" s="119">
        <v>0</v>
      </c>
      <c r="AY805" s="6">
        <v>0</v>
      </c>
      <c r="AZ805" s="6">
        <v>0</v>
      </c>
      <c r="BA805" s="6">
        <v>0</v>
      </c>
      <c r="BB805" s="6">
        <v>0</v>
      </c>
      <c r="BC805" s="6">
        <v>0</v>
      </c>
      <c r="BD805" s="6">
        <v>0</v>
      </c>
      <c r="BE805" s="6">
        <v>0</v>
      </c>
      <c r="BF805" s="6">
        <v>0</v>
      </c>
      <c r="BG805" s="6">
        <v>0</v>
      </c>
      <c r="BH805" s="6">
        <v>0</v>
      </c>
      <c r="BI805" s="6">
        <v>0</v>
      </c>
      <c r="BJ805" s="6">
        <v>0</v>
      </c>
      <c r="BK805" s="6">
        <v>0</v>
      </c>
    </row>
    <row r="806" spans="1:63" x14ac:dyDescent="0.35">
      <c r="A806" s="27">
        <v>800</v>
      </c>
      <c r="C806" s="17" t="s">
        <v>25</v>
      </c>
      <c r="D806" s="15">
        <v>0</v>
      </c>
      <c r="E806" s="18">
        <v>0</v>
      </c>
      <c r="F806" s="18">
        <v>0</v>
      </c>
      <c r="G806" s="18">
        <v>0</v>
      </c>
      <c r="H806" s="18">
        <v>0</v>
      </c>
      <c r="I806" s="18">
        <v>0</v>
      </c>
      <c r="J806" s="19">
        <v>0</v>
      </c>
      <c r="K806" s="19">
        <v>0</v>
      </c>
      <c r="L806" s="19">
        <v>0</v>
      </c>
      <c r="M806" s="18">
        <v>0</v>
      </c>
      <c r="N806" s="18">
        <v>0</v>
      </c>
      <c r="O806" s="19">
        <v>0</v>
      </c>
      <c r="P806" s="19">
        <v>0</v>
      </c>
      <c r="Q806" s="19">
        <v>12.440191387559809</v>
      </c>
      <c r="R806" s="18">
        <v>0</v>
      </c>
      <c r="S806" s="18">
        <v>0</v>
      </c>
      <c r="T806" s="18">
        <v>0</v>
      </c>
      <c r="U806" s="19">
        <v>0</v>
      </c>
      <c r="V806" s="18">
        <v>0</v>
      </c>
      <c r="W806" s="19">
        <v>0</v>
      </c>
      <c r="X806" s="19">
        <v>0</v>
      </c>
      <c r="Y806" s="19">
        <v>0</v>
      </c>
      <c r="Z806" s="19">
        <v>0</v>
      </c>
      <c r="AA806" s="19">
        <v>0</v>
      </c>
      <c r="AB806" s="18">
        <v>0</v>
      </c>
      <c r="AC806" s="19">
        <v>0</v>
      </c>
      <c r="AD806" s="19">
        <v>0</v>
      </c>
      <c r="AE806" s="19">
        <v>0</v>
      </c>
      <c r="AF806" s="19">
        <v>0</v>
      </c>
      <c r="AG806" s="19">
        <v>0</v>
      </c>
      <c r="AH806" s="19">
        <v>0</v>
      </c>
      <c r="AI806" s="19">
        <v>0</v>
      </c>
      <c r="AJ806" s="3">
        <v>0</v>
      </c>
      <c r="AK806" s="6">
        <v>0</v>
      </c>
      <c r="AL806" s="6">
        <v>0</v>
      </c>
      <c r="AM806" s="6">
        <v>0</v>
      </c>
      <c r="AN806" s="6">
        <v>0</v>
      </c>
      <c r="AO806" s="6">
        <v>0</v>
      </c>
      <c r="AP806" s="6">
        <v>0</v>
      </c>
      <c r="AQ806" s="6">
        <v>0</v>
      </c>
      <c r="AR806" s="6">
        <v>0</v>
      </c>
      <c r="AS806" s="6">
        <v>0</v>
      </c>
      <c r="AT806" s="119">
        <v>0</v>
      </c>
      <c r="AU806" s="119">
        <v>0</v>
      </c>
      <c r="AV806" s="119">
        <v>0</v>
      </c>
      <c r="AW806" s="119">
        <v>0</v>
      </c>
      <c r="AX806" s="119">
        <v>0</v>
      </c>
      <c r="AY806" s="6">
        <v>21.367521367521366</v>
      </c>
      <c r="AZ806" s="6">
        <v>0</v>
      </c>
      <c r="BA806" s="6">
        <v>0</v>
      </c>
      <c r="BB806" s="6">
        <v>0</v>
      </c>
      <c r="BC806" s="6">
        <v>0</v>
      </c>
      <c r="BD806" s="6">
        <v>0</v>
      </c>
      <c r="BE806" s="6">
        <v>0</v>
      </c>
      <c r="BF806" s="6">
        <v>0</v>
      </c>
      <c r="BG806" s="6">
        <v>0</v>
      </c>
      <c r="BH806" s="6">
        <v>0</v>
      </c>
      <c r="BI806" s="6">
        <v>0</v>
      </c>
      <c r="BJ806" s="6">
        <v>0</v>
      </c>
      <c r="BK806" s="6">
        <v>0</v>
      </c>
    </row>
    <row r="807" spans="1:63" x14ac:dyDescent="0.35">
      <c r="A807" s="27">
        <v>801</v>
      </c>
      <c r="C807" s="17" t="s">
        <v>11</v>
      </c>
      <c r="D807" s="15">
        <v>246</v>
      </c>
      <c r="E807" s="18">
        <v>3</v>
      </c>
      <c r="F807" s="18">
        <v>3</v>
      </c>
      <c r="G807" s="18">
        <v>8</v>
      </c>
      <c r="H807" s="18">
        <v>133</v>
      </c>
      <c r="I807" s="18">
        <v>107</v>
      </c>
      <c r="J807" s="19">
        <v>44.715447154471541</v>
      </c>
      <c r="K807" s="19">
        <v>4</v>
      </c>
      <c r="L807" s="19">
        <v>7.0175438596491224</v>
      </c>
      <c r="M807" s="18">
        <v>0</v>
      </c>
      <c r="N807" s="18">
        <v>0</v>
      </c>
      <c r="O807" s="19">
        <v>16</v>
      </c>
      <c r="P807" s="19">
        <v>62.5</v>
      </c>
      <c r="Q807" s="19">
        <v>14.795918367346939</v>
      </c>
      <c r="R807" s="18">
        <v>0</v>
      </c>
      <c r="S807" s="18">
        <v>0</v>
      </c>
      <c r="T807" s="18">
        <v>0</v>
      </c>
      <c r="U807" s="19">
        <v>0</v>
      </c>
      <c r="V807" s="18">
        <v>0</v>
      </c>
      <c r="W807" s="19">
        <v>0</v>
      </c>
      <c r="X807" s="19">
        <v>0</v>
      </c>
      <c r="Y807" s="19">
        <v>0</v>
      </c>
      <c r="Z807" s="19">
        <v>38.888888888888893</v>
      </c>
      <c r="AA807" s="19">
        <v>38.888888888888893</v>
      </c>
      <c r="AB807" s="18">
        <v>9</v>
      </c>
      <c r="AC807" s="19">
        <v>7.6271186440677967</v>
      </c>
      <c r="AD807" s="19">
        <v>82.191780821917803</v>
      </c>
      <c r="AE807" s="19">
        <v>73.333333333333329</v>
      </c>
      <c r="AF807" s="19">
        <v>73.333333333333329</v>
      </c>
      <c r="AG807" s="19">
        <v>75</v>
      </c>
      <c r="AH807" s="19">
        <v>29.906542056074763</v>
      </c>
      <c r="AI807" s="19">
        <v>43.925233644859816</v>
      </c>
      <c r="AJ807" s="3">
        <v>681.57894736842104</v>
      </c>
      <c r="AK807" s="6">
        <v>41</v>
      </c>
      <c r="AL807" s="6">
        <v>169</v>
      </c>
      <c r="AM807" s="6">
        <v>7</v>
      </c>
      <c r="AN807" s="6">
        <v>0</v>
      </c>
      <c r="AO807" s="6">
        <v>0</v>
      </c>
      <c r="AP807" s="6">
        <v>0</v>
      </c>
      <c r="AQ807" s="6">
        <v>27</v>
      </c>
      <c r="AR807" s="6">
        <v>20</v>
      </c>
      <c r="AS807" s="6">
        <v>8.1300813008130071</v>
      </c>
      <c r="AT807" s="119">
        <v>0</v>
      </c>
      <c r="AU807" s="119">
        <v>0</v>
      </c>
      <c r="AV807" s="119">
        <v>0</v>
      </c>
      <c r="AW807" s="119">
        <v>0</v>
      </c>
      <c r="AX807" s="119">
        <v>0</v>
      </c>
      <c r="AY807" s="6">
        <v>0</v>
      </c>
      <c r="AZ807" s="6">
        <v>0</v>
      </c>
      <c r="BA807" s="6">
        <v>0</v>
      </c>
      <c r="BB807" s="6">
        <v>19</v>
      </c>
      <c r="BC807" s="6">
        <v>0</v>
      </c>
      <c r="BD807" s="6">
        <v>0</v>
      </c>
      <c r="BE807" s="6">
        <v>0</v>
      </c>
      <c r="BF807" s="6">
        <v>0</v>
      </c>
      <c r="BG807" s="6">
        <v>0</v>
      </c>
      <c r="BH807" s="6">
        <v>0</v>
      </c>
      <c r="BI807" s="6">
        <v>0</v>
      </c>
      <c r="BJ807" s="6">
        <v>0</v>
      </c>
      <c r="BK807" s="6">
        <v>133</v>
      </c>
    </row>
    <row r="808" spans="1:63" x14ac:dyDescent="0.35">
      <c r="A808" s="27">
        <v>802</v>
      </c>
      <c r="C808" s="17" t="s">
        <v>276</v>
      </c>
      <c r="D808" s="15">
        <v>12</v>
      </c>
      <c r="E808" s="18">
        <v>0</v>
      </c>
      <c r="F808" s="18">
        <v>0</v>
      </c>
      <c r="G808" s="18">
        <v>0</v>
      </c>
      <c r="H808" s="18">
        <v>8</v>
      </c>
      <c r="I808" s="18">
        <v>0</v>
      </c>
      <c r="J808" s="19">
        <v>58.333333333333336</v>
      </c>
      <c r="K808" s="19">
        <v>0</v>
      </c>
      <c r="L808" s="19">
        <v>0</v>
      </c>
      <c r="M808" s="18">
        <v>0</v>
      </c>
      <c r="N808" s="18">
        <v>0</v>
      </c>
      <c r="O808" s="19">
        <v>0</v>
      </c>
      <c r="P808" s="19">
        <v>0</v>
      </c>
      <c r="Q808" s="19">
        <v>12.581699346405228</v>
      </c>
      <c r="R808" s="18">
        <v>0</v>
      </c>
      <c r="S808" s="18">
        <v>0</v>
      </c>
      <c r="T808" s="18">
        <v>0</v>
      </c>
      <c r="U808" s="19">
        <v>0</v>
      </c>
      <c r="V808" s="18">
        <v>0</v>
      </c>
      <c r="W808" s="19">
        <v>0</v>
      </c>
      <c r="X808" s="19">
        <v>0</v>
      </c>
      <c r="Y808" s="19">
        <v>0</v>
      </c>
      <c r="Z808" s="19">
        <v>0</v>
      </c>
      <c r="AA808" s="19">
        <v>0</v>
      </c>
      <c r="AB808" s="18">
        <v>0</v>
      </c>
      <c r="AC808" s="19">
        <v>0</v>
      </c>
      <c r="AD808" s="19">
        <v>100</v>
      </c>
      <c r="AE808" s="19">
        <v>100</v>
      </c>
      <c r="AF808" s="19">
        <v>0</v>
      </c>
      <c r="AG808" s="19">
        <v>100</v>
      </c>
      <c r="AH808" s="19">
        <v>0</v>
      </c>
      <c r="AI808" s="19">
        <v>100</v>
      </c>
      <c r="AJ808" s="3">
        <v>650</v>
      </c>
      <c r="AK808" s="6">
        <v>0</v>
      </c>
      <c r="AL808" s="6">
        <v>9</v>
      </c>
      <c r="AM808" s="6">
        <v>0</v>
      </c>
      <c r="AN808" s="6">
        <v>0</v>
      </c>
      <c r="AO808" s="6">
        <v>0</v>
      </c>
      <c r="AP808" s="6">
        <v>0</v>
      </c>
      <c r="AQ808" s="6">
        <v>9</v>
      </c>
      <c r="AR808" s="6">
        <v>0</v>
      </c>
      <c r="AS808" s="6">
        <v>0</v>
      </c>
      <c r="AT808" s="119">
        <v>0</v>
      </c>
      <c r="AU808" s="119">
        <v>0</v>
      </c>
      <c r="AV808" s="119">
        <v>0</v>
      </c>
      <c r="AW808" s="119">
        <v>0</v>
      </c>
      <c r="AX808" s="119">
        <v>0</v>
      </c>
      <c r="AY808" s="6">
        <v>0</v>
      </c>
      <c r="AZ808" s="6">
        <v>0</v>
      </c>
      <c r="BA808" s="6">
        <v>0</v>
      </c>
      <c r="BB808" s="6">
        <v>0</v>
      </c>
      <c r="BC808" s="6">
        <v>3</v>
      </c>
      <c r="BD808" s="6">
        <v>21.428571428571427</v>
      </c>
      <c r="BE808" s="6">
        <v>0</v>
      </c>
      <c r="BF808" s="6">
        <v>0</v>
      </c>
      <c r="BG808" s="6">
        <v>0</v>
      </c>
      <c r="BH808" s="6">
        <v>0</v>
      </c>
      <c r="BI808" s="6">
        <v>0</v>
      </c>
      <c r="BJ808" s="6">
        <v>0</v>
      </c>
      <c r="BK808" s="6">
        <v>8</v>
      </c>
    </row>
    <row r="809" spans="1:63" x14ac:dyDescent="0.35">
      <c r="A809" s="27">
        <v>803</v>
      </c>
      <c r="C809" s="17" t="s">
        <v>14</v>
      </c>
      <c r="D809" s="15">
        <v>84</v>
      </c>
      <c r="E809" s="18">
        <v>0</v>
      </c>
      <c r="F809" s="18">
        <v>0</v>
      </c>
      <c r="G809" s="18">
        <v>3</v>
      </c>
      <c r="H809" s="18">
        <v>54</v>
      </c>
      <c r="I809" s="18">
        <v>24</v>
      </c>
      <c r="J809" s="19">
        <v>45.238095238095241</v>
      </c>
      <c r="K809" s="19">
        <v>0</v>
      </c>
      <c r="L809" s="19">
        <v>0</v>
      </c>
      <c r="M809" s="18">
        <v>0</v>
      </c>
      <c r="N809" s="18">
        <v>0</v>
      </c>
      <c r="O809" s="19">
        <v>0</v>
      </c>
      <c r="P809" s="19">
        <v>0</v>
      </c>
      <c r="Q809" s="19">
        <v>5</v>
      </c>
      <c r="R809" s="18">
        <v>0</v>
      </c>
      <c r="S809" s="18">
        <v>0</v>
      </c>
      <c r="T809" s="18">
        <v>0</v>
      </c>
      <c r="U809" s="19">
        <v>0</v>
      </c>
      <c r="V809" s="18">
        <v>0</v>
      </c>
      <c r="W809" s="19">
        <v>0</v>
      </c>
      <c r="X809" s="19">
        <v>0</v>
      </c>
      <c r="Y809" s="19">
        <v>0</v>
      </c>
      <c r="Z809" s="19">
        <v>0</v>
      </c>
      <c r="AA809" s="19">
        <v>0</v>
      </c>
      <c r="AB809" s="18">
        <v>0</v>
      </c>
      <c r="AC809" s="19">
        <v>0</v>
      </c>
      <c r="AD809" s="19">
        <v>84.615384615384613</v>
      </c>
      <c r="AE809" s="19">
        <v>55.172413793103445</v>
      </c>
      <c r="AF809" s="19">
        <v>0</v>
      </c>
      <c r="AG809" s="19">
        <v>70.370370370370367</v>
      </c>
      <c r="AH809" s="19">
        <v>52.941176470588239</v>
      </c>
      <c r="AI809" s="19">
        <v>38.235294117647058</v>
      </c>
      <c r="AJ809" s="3">
        <v>585.71428571428567</v>
      </c>
      <c r="AK809" s="6">
        <v>0</v>
      </c>
      <c r="AL809" s="6">
        <v>22</v>
      </c>
      <c r="AM809" s="6">
        <v>0</v>
      </c>
      <c r="AN809" s="6">
        <v>26</v>
      </c>
      <c r="AO809" s="6">
        <v>0</v>
      </c>
      <c r="AP809" s="6">
        <v>0</v>
      </c>
      <c r="AQ809" s="6">
        <v>33</v>
      </c>
      <c r="AR809" s="6">
        <v>6</v>
      </c>
      <c r="AS809" s="6">
        <v>7.1428571428571423</v>
      </c>
      <c r="AT809" s="119">
        <v>0</v>
      </c>
      <c r="AU809" s="119">
        <v>0</v>
      </c>
      <c r="AV809" s="119">
        <v>0</v>
      </c>
      <c r="AW809" s="119">
        <v>0</v>
      </c>
      <c r="AX809" s="119">
        <v>0</v>
      </c>
      <c r="AY809" s="6">
        <v>8</v>
      </c>
      <c r="AZ809" s="6">
        <v>0</v>
      </c>
      <c r="BA809" s="6">
        <v>0</v>
      </c>
      <c r="BB809" s="6">
        <v>5</v>
      </c>
      <c r="BC809" s="6">
        <v>15</v>
      </c>
      <c r="BD809" s="6">
        <v>18.072289156626507</v>
      </c>
      <c r="BE809" s="6">
        <v>0</v>
      </c>
      <c r="BF809" s="6">
        <v>0</v>
      </c>
      <c r="BG809" s="6">
        <v>4</v>
      </c>
      <c r="BH809" s="6">
        <v>6.8965517241379306</v>
      </c>
      <c r="BI809" s="6">
        <v>9</v>
      </c>
      <c r="BJ809" s="6">
        <v>34.615384615384613</v>
      </c>
      <c r="BK809" s="6">
        <v>54</v>
      </c>
    </row>
    <row r="810" spans="1:63" x14ac:dyDescent="0.35">
      <c r="A810" s="27">
        <v>804</v>
      </c>
      <c r="C810" s="17" t="s">
        <v>18</v>
      </c>
      <c r="D810" s="15">
        <v>125</v>
      </c>
      <c r="E810" s="18">
        <v>0</v>
      </c>
      <c r="F810" s="18">
        <v>7</v>
      </c>
      <c r="G810" s="18">
        <v>11</v>
      </c>
      <c r="H810" s="18">
        <v>95</v>
      </c>
      <c r="I810" s="18">
        <v>10</v>
      </c>
      <c r="J810" s="19">
        <v>68</v>
      </c>
      <c r="K810" s="19">
        <v>5</v>
      </c>
      <c r="L810" s="19">
        <v>10</v>
      </c>
      <c r="M810" s="18">
        <v>0</v>
      </c>
      <c r="N810" s="19">
        <v>0</v>
      </c>
      <c r="O810" s="19">
        <v>13</v>
      </c>
      <c r="P810" s="19">
        <v>76.923076923076934</v>
      </c>
      <c r="Q810" s="19">
        <v>12.532637075718014</v>
      </c>
      <c r="R810" s="18">
        <v>0</v>
      </c>
      <c r="S810" s="19">
        <v>0</v>
      </c>
      <c r="T810" s="18">
        <v>0</v>
      </c>
      <c r="U810" s="19">
        <v>0</v>
      </c>
      <c r="V810" s="18">
        <v>0</v>
      </c>
      <c r="W810" s="19">
        <v>0</v>
      </c>
      <c r="X810" s="19">
        <v>0</v>
      </c>
      <c r="Y810" s="19">
        <v>0</v>
      </c>
      <c r="Z810" s="19">
        <v>32.142857142857146</v>
      </c>
      <c r="AA810" s="19">
        <v>48.214285714285715</v>
      </c>
      <c r="AB810" s="18">
        <v>3</v>
      </c>
      <c r="AC810" s="19">
        <v>4.4117647058823533</v>
      </c>
      <c r="AD810" s="19">
        <v>69.696969696969703</v>
      </c>
      <c r="AE810" s="19">
        <v>65.277777777777786</v>
      </c>
      <c r="AF810" s="19">
        <v>53.846153846153847</v>
      </c>
      <c r="AG810" s="19">
        <v>70.512820512820511</v>
      </c>
      <c r="AH810" s="19">
        <v>27.397260273972602</v>
      </c>
      <c r="AI810" s="19">
        <v>34.246575342465754</v>
      </c>
      <c r="AJ810" s="3">
        <v>537.5</v>
      </c>
      <c r="AK810" s="6">
        <v>54</v>
      </c>
      <c r="AL810" s="6">
        <v>34</v>
      </c>
      <c r="AM810" s="6">
        <v>0</v>
      </c>
      <c r="AN810" s="6">
        <v>0</v>
      </c>
      <c r="AO810" s="6">
        <v>0</v>
      </c>
      <c r="AP810" s="6">
        <v>0</v>
      </c>
      <c r="AQ810" s="6">
        <v>38</v>
      </c>
      <c r="AR810" s="6">
        <v>27</v>
      </c>
      <c r="AS810" s="6">
        <v>21.6</v>
      </c>
      <c r="AT810" s="119">
        <v>0</v>
      </c>
      <c r="AU810" s="119">
        <v>0</v>
      </c>
      <c r="AV810" s="119">
        <v>0</v>
      </c>
      <c r="AW810" s="119">
        <v>0</v>
      </c>
      <c r="AX810" s="119">
        <v>0</v>
      </c>
      <c r="AY810" s="6">
        <v>22.033898305084744</v>
      </c>
      <c r="AZ810" s="6">
        <v>0</v>
      </c>
      <c r="BA810" s="6">
        <v>0</v>
      </c>
      <c r="BB810" s="6">
        <v>0</v>
      </c>
      <c r="BC810" s="6">
        <v>22</v>
      </c>
      <c r="BD810" s="6">
        <v>17.741935483870968</v>
      </c>
      <c r="BE810" s="6">
        <v>0</v>
      </c>
      <c r="BF810" s="6">
        <v>0</v>
      </c>
      <c r="BG810" s="6">
        <v>13</v>
      </c>
      <c r="BH810" s="6">
        <v>13.402061855670103</v>
      </c>
      <c r="BI810" s="6">
        <v>0</v>
      </c>
      <c r="BJ810" s="6">
        <v>0</v>
      </c>
      <c r="BK810" s="6">
        <v>95</v>
      </c>
    </row>
    <row r="811" spans="1:63" x14ac:dyDescent="0.35">
      <c r="A811" s="27">
        <v>805</v>
      </c>
      <c r="C811" s="17"/>
      <c r="D811" s="15">
        <v>15654</v>
      </c>
      <c r="E811" s="18">
        <v>533</v>
      </c>
      <c r="F811" s="18">
        <v>1446</v>
      </c>
      <c r="G811" s="18">
        <v>1046</v>
      </c>
      <c r="H811" s="18">
        <v>7153</v>
      </c>
      <c r="I811" s="18">
        <v>6012</v>
      </c>
      <c r="J811" s="19">
        <v>51.916443081640473</v>
      </c>
      <c r="K811" s="19">
        <v>249</v>
      </c>
      <c r="L811" s="19">
        <v>7.675709001233046</v>
      </c>
      <c r="M811" s="18">
        <v>5</v>
      </c>
      <c r="N811" s="19">
        <v>3.1645569620253164</v>
      </c>
      <c r="O811" s="19">
        <v>410</v>
      </c>
      <c r="P811" s="19">
        <v>77.804878048780495</v>
      </c>
      <c r="Q811" s="19">
        <v>19.94459833795014</v>
      </c>
      <c r="R811" s="18">
        <v>13</v>
      </c>
      <c r="S811" s="19">
        <v>8.3870967741935498</v>
      </c>
      <c r="T811" s="18">
        <v>10</v>
      </c>
      <c r="U811" s="19">
        <v>12.987012987012985</v>
      </c>
      <c r="V811" s="18">
        <v>12</v>
      </c>
      <c r="W811" s="19">
        <v>16.666666666666664</v>
      </c>
      <c r="X811" s="19">
        <v>22</v>
      </c>
      <c r="Y811" s="19">
        <v>14.864864864864865</v>
      </c>
      <c r="Z811" s="19">
        <v>31.735657225853302</v>
      </c>
      <c r="AA811" s="19">
        <v>43.718228031953522</v>
      </c>
      <c r="AB811" s="18">
        <v>94</v>
      </c>
      <c r="AC811" s="19">
        <v>3.3321517192484933</v>
      </c>
      <c r="AD811" s="19">
        <v>77.827476038338659</v>
      </c>
      <c r="AE811" s="19">
        <v>66.80060271220492</v>
      </c>
      <c r="AF811" s="19">
        <v>72.053872053872055</v>
      </c>
      <c r="AG811" s="19">
        <v>74.254859611231112</v>
      </c>
      <c r="AH811" s="19">
        <v>32.52921221258952</v>
      </c>
      <c r="AI811" s="19">
        <v>36.524689031285341</v>
      </c>
      <c r="AJ811" s="3">
        <v>450.99502487562188</v>
      </c>
      <c r="AK811" s="6">
        <v>249</v>
      </c>
      <c r="AL811" s="6">
        <v>5124</v>
      </c>
      <c r="AM811" s="6">
        <v>175</v>
      </c>
      <c r="AN811" s="6">
        <v>137</v>
      </c>
      <c r="AO811" s="6">
        <v>19</v>
      </c>
      <c r="AP811" s="6">
        <v>97</v>
      </c>
      <c r="AQ811" s="6">
        <v>2064</v>
      </c>
      <c r="AR811" s="6">
        <v>489</v>
      </c>
      <c r="AS811" s="6">
        <v>3.1238022230739748</v>
      </c>
      <c r="AT811" s="6">
        <v>0</v>
      </c>
      <c r="AU811" s="6">
        <v>0</v>
      </c>
      <c r="AV811" s="6">
        <v>0</v>
      </c>
      <c r="AW811" s="6">
        <v>0</v>
      </c>
      <c r="AX811" s="6">
        <v>0</v>
      </c>
      <c r="AY811" s="6">
        <v>17.930291052820696</v>
      </c>
      <c r="AZ811" s="6">
        <v>20</v>
      </c>
      <c r="BA811" s="6">
        <v>1.4184397163120568</v>
      </c>
      <c r="BB811" s="6">
        <v>954</v>
      </c>
      <c r="BC811" s="6">
        <v>507</v>
      </c>
      <c r="BD811" s="6">
        <v>6.5234173957797221</v>
      </c>
      <c r="BE811" s="6">
        <v>14</v>
      </c>
      <c r="BF811" s="6">
        <v>4.4728434504792327</v>
      </c>
      <c r="BG811" s="6">
        <v>168</v>
      </c>
      <c r="BH811" s="6">
        <v>4.3647700701480909</v>
      </c>
      <c r="BI811" s="6">
        <v>334</v>
      </c>
      <c r="BJ811" s="6">
        <v>9.0884353741496593</v>
      </c>
      <c r="BK811" s="6">
        <v>7153</v>
      </c>
    </row>
    <row r="812" spans="1:63" x14ac:dyDescent="0.35">
      <c r="A812" s="27">
        <v>806</v>
      </c>
      <c r="B812" s="20" t="s">
        <v>61</v>
      </c>
      <c r="C812" s="17" t="s">
        <v>26</v>
      </c>
      <c r="D812" s="15">
        <v>4</v>
      </c>
      <c r="E812" s="18">
        <v>0</v>
      </c>
      <c r="F812" s="18">
        <v>0</v>
      </c>
      <c r="G812" s="18">
        <v>0</v>
      </c>
      <c r="H812" s="18">
        <v>4</v>
      </c>
      <c r="I812" s="18">
        <v>0</v>
      </c>
      <c r="J812" s="19">
        <v>0</v>
      </c>
      <c r="K812" s="19">
        <v>0</v>
      </c>
      <c r="L812" s="19">
        <v>0</v>
      </c>
      <c r="M812" s="18">
        <v>0</v>
      </c>
      <c r="N812" s="19">
        <v>0</v>
      </c>
      <c r="O812" s="19">
        <v>0</v>
      </c>
      <c r="P812" s="19">
        <v>0</v>
      </c>
      <c r="Q812" s="19">
        <v>5.7731958762886597</v>
      </c>
      <c r="R812" s="18">
        <v>0</v>
      </c>
      <c r="S812" s="18">
        <v>0</v>
      </c>
      <c r="T812" s="18">
        <v>0</v>
      </c>
      <c r="U812" s="19">
        <v>0</v>
      </c>
      <c r="V812" s="18">
        <v>0</v>
      </c>
      <c r="W812" s="19">
        <v>0</v>
      </c>
      <c r="X812" s="19">
        <v>0</v>
      </c>
      <c r="Y812" s="19">
        <v>0</v>
      </c>
      <c r="Z812" s="19">
        <v>0</v>
      </c>
      <c r="AA812" s="19">
        <v>0</v>
      </c>
      <c r="AB812" s="18">
        <v>0</v>
      </c>
      <c r="AC812" s="19">
        <v>0</v>
      </c>
      <c r="AD812" s="19">
        <v>0</v>
      </c>
      <c r="AE812" s="19">
        <v>0</v>
      </c>
      <c r="AF812" s="19">
        <v>0</v>
      </c>
      <c r="AG812" s="19">
        <v>100</v>
      </c>
      <c r="AH812" s="19">
        <v>0</v>
      </c>
      <c r="AI812" s="19">
        <v>0</v>
      </c>
      <c r="AJ812" s="3">
        <v>0</v>
      </c>
      <c r="AK812" s="6">
        <v>0</v>
      </c>
      <c r="AL812" s="6">
        <v>0</v>
      </c>
      <c r="AM812" s="6">
        <v>0</v>
      </c>
      <c r="AN812" s="6">
        <v>4</v>
      </c>
      <c r="AO812" s="6">
        <v>0</v>
      </c>
      <c r="AP812" s="6">
        <v>0</v>
      </c>
      <c r="AQ812" s="6">
        <v>0</v>
      </c>
      <c r="AR812" s="6">
        <v>0</v>
      </c>
      <c r="AS812" s="6">
        <v>0</v>
      </c>
      <c r="AT812" s="119">
        <v>0</v>
      </c>
      <c r="AU812" s="119">
        <v>0</v>
      </c>
      <c r="AV812" s="119">
        <v>0</v>
      </c>
      <c r="AW812" s="119">
        <v>0</v>
      </c>
      <c r="AX812" s="119">
        <v>0</v>
      </c>
      <c r="AY812" s="6">
        <v>0</v>
      </c>
      <c r="AZ812" s="6">
        <v>0</v>
      </c>
      <c r="BA812" s="6">
        <v>0</v>
      </c>
      <c r="BB812" s="6">
        <v>0</v>
      </c>
      <c r="BC812" s="6">
        <v>0</v>
      </c>
      <c r="BD812" s="6">
        <v>0</v>
      </c>
      <c r="BE812" s="6">
        <v>0</v>
      </c>
      <c r="BF812" s="6">
        <v>0</v>
      </c>
      <c r="BG812" s="6">
        <v>0</v>
      </c>
      <c r="BH812" s="6">
        <v>0</v>
      </c>
      <c r="BI812" s="6">
        <v>0</v>
      </c>
      <c r="BJ812" s="6">
        <v>0</v>
      </c>
      <c r="BK812" s="6">
        <v>4</v>
      </c>
    </row>
    <row r="813" spans="1:63" x14ac:dyDescent="0.35">
      <c r="A813" s="27">
        <v>807</v>
      </c>
      <c r="C813" s="17" t="s">
        <v>22</v>
      </c>
      <c r="D813" s="15">
        <v>3</v>
      </c>
      <c r="E813" s="18">
        <v>0</v>
      </c>
      <c r="F813" s="18">
        <v>0</v>
      </c>
      <c r="G813" s="18">
        <v>0</v>
      </c>
      <c r="H813" s="18">
        <v>5</v>
      </c>
      <c r="I813" s="18">
        <v>0</v>
      </c>
      <c r="J813" s="19">
        <v>0</v>
      </c>
      <c r="K813" s="19">
        <v>0</v>
      </c>
      <c r="L813" s="19">
        <v>0</v>
      </c>
      <c r="M813" s="18">
        <v>0</v>
      </c>
      <c r="N813" s="19">
        <v>0</v>
      </c>
      <c r="O813" s="19">
        <v>0</v>
      </c>
      <c r="P813" s="19">
        <v>0</v>
      </c>
      <c r="Q813" s="19">
        <v>13.793103448275861</v>
      </c>
      <c r="R813" s="18">
        <v>0</v>
      </c>
      <c r="S813" s="18">
        <v>0</v>
      </c>
      <c r="T813" s="18">
        <v>0</v>
      </c>
      <c r="U813" s="19">
        <v>0</v>
      </c>
      <c r="V813" s="18">
        <v>0</v>
      </c>
      <c r="W813" s="19">
        <v>0</v>
      </c>
      <c r="X813" s="19">
        <v>0</v>
      </c>
      <c r="Y813" s="19">
        <v>0</v>
      </c>
      <c r="Z813" s="19">
        <v>0</v>
      </c>
      <c r="AA813" s="19">
        <v>0</v>
      </c>
      <c r="AB813" s="18">
        <v>0</v>
      </c>
      <c r="AC813" s="19">
        <v>0</v>
      </c>
      <c r="AD813" s="19">
        <v>0</v>
      </c>
      <c r="AE813" s="19">
        <v>0</v>
      </c>
      <c r="AF813" s="19">
        <v>0</v>
      </c>
      <c r="AG813" s="19">
        <v>100</v>
      </c>
      <c r="AH813" s="19">
        <v>0</v>
      </c>
      <c r="AI813" s="19">
        <v>100</v>
      </c>
      <c r="AJ813" s="3">
        <v>0</v>
      </c>
      <c r="AK813" s="6">
        <v>0</v>
      </c>
      <c r="AL813" s="6">
        <v>0</v>
      </c>
      <c r="AM813" s="6">
        <v>0</v>
      </c>
      <c r="AN813" s="6">
        <v>5</v>
      </c>
      <c r="AO813" s="6">
        <v>0</v>
      </c>
      <c r="AP813" s="6">
        <v>0</v>
      </c>
      <c r="AQ813" s="6">
        <v>3</v>
      </c>
      <c r="AR813" s="6">
        <v>0</v>
      </c>
      <c r="AS813" s="6">
        <v>0</v>
      </c>
      <c r="AT813" s="119">
        <v>0</v>
      </c>
      <c r="AU813" s="119">
        <v>0</v>
      </c>
      <c r="AV813" s="119">
        <v>0</v>
      </c>
      <c r="AW813" s="119">
        <v>0</v>
      </c>
      <c r="AX813" s="119">
        <v>0</v>
      </c>
      <c r="AY813" s="6">
        <v>0</v>
      </c>
      <c r="AZ813" s="6">
        <v>0</v>
      </c>
      <c r="BA813" s="6">
        <v>0</v>
      </c>
      <c r="BB813" s="6">
        <v>0</v>
      </c>
      <c r="BC813" s="6">
        <v>0</v>
      </c>
      <c r="BD813" s="6">
        <v>0</v>
      </c>
      <c r="BE813" s="6">
        <v>0</v>
      </c>
      <c r="BF813" s="6">
        <v>0</v>
      </c>
      <c r="BG813" s="6">
        <v>0</v>
      </c>
      <c r="BH813" s="6">
        <v>0</v>
      </c>
      <c r="BI813" s="6">
        <v>0</v>
      </c>
      <c r="BJ813" s="6">
        <v>0</v>
      </c>
      <c r="BK813" s="6">
        <v>5</v>
      </c>
    </row>
    <row r="814" spans="1:63" x14ac:dyDescent="0.35">
      <c r="A814" s="27">
        <v>808</v>
      </c>
      <c r="C814" s="17" t="s">
        <v>133</v>
      </c>
      <c r="D814" s="15">
        <v>13</v>
      </c>
      <c r="E814" s="18">
        <v>0</v>
      </c>
      <c r="F814" s="18">
        <v>0</v>
      </c>
      <c r="G814" s="18">
        <v>0</v>
      </c>
      <c r="H814" s="18">
        <v>11</v>
      </c>
      <c r="I814" s="18">
        <v>5</v>
      </c>
      <c r="J814" s="19">
        <v>61.53846153846154</v>
      </c>
      <c r="K814" s="19">
        <v>0</v>
      </c>
      <c r="L814" s="19">
        <v>0</v>
      </c>
      <c r="M814" s="18">
        <v>0</v>
      </c>
      <c r="N814" s="19">
        <v>0</v>
      </c>
      <c r="O814" s="19">
        <v>0</v>
      </c>
      <c r="P814" s="19">
        <v>0</v>
      </c>
      <c r="Q814" s="19">
        <v>14.814814814814813</v>
      </c>
      <c r="R814" s="18">
        <v>0</v>
      </c>
      <c r="S814" s="18">
        <v>0</v>
      </c>
      <c r="T814" s="18">
        <v>0</v>
      </c>
      <c r="U814" s="19">
        <v>0</v>
      </c>
      <c r="V814" s="18">
        <v>0</v>
      </c>
      <c r="W814" s="19">
        <v>0</v>
      </c>
      <c r="X814" s="19">
        <v>0</v>
      </c>
      <c r="Y814" s="19">
        <v>0</v>
      </c>
      <c r="Z814" s="19">
        <v>100</v>
      </c>
      <c r="AA814" s="19">
        <v>0</v>
      </c>
      <c r="AB814" s="18">
        <v>0</v>
      </c>
      <c r="AC814" s="19">
        <v>0</v>
      </c>
      <c r="AD814" s="19">
        <v>100</v>
      </c>
      <c r="AE814" s="19">
        <v>100</v>
      </c>
      <c r="AF814" s="19">
        <v>0</v>
      </c>
      <c r="AG814" s="19">
        <v>70</v>
      </c>
      <c r="AH814" s="19">
        <v>0</v>
      </c>
      <c r="AI814" s="19">
        <v>0</v>
      </c>
      <c r="AJ814" s="3">
        <v>900</v>
      </c>
      <c r="AK814" s="6">
        <v>0</v>
      </c>
      <c r="AL814" s="6">
        <v>12</v>
      </c>
      <c r="AM814" s="6">
        <v>0</v>
      </c>
      <c r="AN814" s="6">
        <v>0</v>
      </c>
      <c r="AO814" s="6">
        <v>0</v>
      </c>
      <c r="AP814" s="6">
        <v>0</v>
      </c>
      <c r="AQ814" s="6">
        <v>6</v>
      </c>
      <c r="AR814" s="6">
        <v>0</v>
      </c>
      <c r="AS814" s="6">
        <v>0</v>
      </c>
      <c r="AT814" s="119">
        <v>0</v>
      </c>
      <c r="AU814" s="119">
        <v>0</v>
      </c>
      <c r="AV814" s="119">
        <v>0</v>
      </c>
      <c r="AW814" s="119">
        <v>0</v>
      </c>
      <c r="AX814" s="119">
        <v>0</v>
      </c>
      <c r="AY814" s="6">
        <v>0</v>
      </c>
      <c r="AZ814" s="6">
        <v>0</v>
      </c>
      <c r="BA814" s="6">
        <v>0</v>
      </c>
      <c r="BB814" s="6">
        <v>0</v>
      </c>
      <c r="BC814" s="6">
        <v>3</v>
      </c>
      <c r="BD814" s="6">
        <v>18.75</v>
      </c>
      <c r="BE814" s="6">
        <v>0</v>
      </c>
      <c r="BF814" s="6">
        <v>0</v>
      </c>
      <c r="BG814" s="6">
        <v>0</v>
      </c>
      <c r="BH814" s="6">
        <v>0</v>
      </c>
      <c r="BI814" s="6">
        <v>3</v>
      </c>
      <c r="BJ814" s="6">
        <v>100</v>
      </c>
      <c r="BK814" s="6">
        <v>11</v>
      </c>
    </row>
    <row r="815" spans="1:63" x14ac:dyDescent="0.35">
      <c r="A815" s="27">
        <v>809</v>
      </c>
      <c r="C815" s="17" t="s">
        <v>136</v>
      </c>
      <c r="D815" s="15">
        <v>10</v>
      </c>
      <c r="E815" s="18">
        <v>0</v>
      </c>
      <c r="F815" s="18">
        <v>0</v>
      </c>
      <c r="G815" s="18">
        <v>0</v>
      </c>
      <c r="H815" s="18">
        <v>0</v>
      </c>
      <c r="I815" s="18">
        <v>9</v>
      </c>
      <c r="J815" s="19">
        <v>30</v>
      </c>
      <c r="K815" s="19">
        <v>0</v>
      </c>
      <c r="L815" s="19">
        <v>0</v>
      </c>
      <c r="M815" s="18">
        <v>0</v>
      </c>
      <c r="N815" s="19">
        <v>0</v>
      </c>
      <c r="O815" s="19">
        <v>0</v>
      </c>
      <c r="P815" s="19">
        <v>0</v>
      </c>
      <c r="Q815" s="19">
        <v>13.684210526315791</v>
      </c>
      <c r="R815" s="18">
        <v>0</v>
      </c>
      <c r="S815" s="18">
        <v>0</v>
      </c>
      <c r="T815" s="18">
        <v>0</v>
      </c>
      <c r="U815" s="19">
        <v>0</v>
      </c>
      <c r="V815" s="18">
        <v>0</v>
      </c>
      <c r="W815" s="19">
        <v>0</v>
      </c>
      <c r="X815" s="19">
        <v>0</v>
      </c>
      <c r="Y815" s="19">
        <v>0</v>
      </c>
      <c r="Z815" s="19">
        <v>0</v>
      </c>
      <c r="AA815" s="19">
        <v>0</v>
      </c>
      <c r="AB815" s="18">
        <v>0</v>
      </c>
      <c r="AC815" s="19">
        <v>0</v>
      </c>
      <c r="AD815" s="19">
        <v>0</v>
      </c>
      <c r="AE815" s="19">
        <v>0</v>
      </c>
      <c r="AF815" s="19">
        <v>0</v>
      </c>
      <c r="AG815" s="19">
        <v>0</v>
      </c>
      <c r="AH815" s="19">
        <v>0</v>
      </c>
      <c r="AI815" s="19">
        <v>0</v>
      </c>
      <c r="AJ815" s="3">
        <v>0</v>
      </c>
      <c r="AK815" s="6">
        <v>0</v>
      </c>
      <c r="AL815" s="6">
        <v>4</v>
      </c>
      <c r="AM815" s="6">
        <v>0</v>
      </c>
      <c r="AN815" s="6">
        <v>0</v>
      </c>
      <c r="AO815" s="6">
        <v>0</v>
      </c>
      <c r="AP815" s="6">
        <v>0</v>
      </c>
      <c r="AQ815" s="6">
        <v>0</v>
      </c>
      <c r="AR815" s="6">
        <v>0</v>
      </c>
      <c r="AS815" s="6">
        <v>0</v>
      </c>
      <c r="AT815" s="119">
        <v>0</v>
      </c>
      <c r="AU815" s="119">
        <v>0</v>
      </c>
      <c r="AV815" s="119">
        <v>0</v>
      </c>
      <c r="AW815" s="119">
        <v>0</v>
      </c>
      <c r="AX815" s="119">
        <v>0</v>
      </c>
      <c r="AY815" s="6">
        <v>0</v>
      </c>
      <c r="AZ815" s="6">
        <v>0</v>
      </c>
      <c r="BA815" s="6">
        <v>0</v>
      </c>
      <c r="BB815" s="6">
        <v>0</v>
      </c>
      <c r="BC815" s="6">
        <v>0</v>
      </c>
      <c r="BD815" s="6">
        <v>0</v>
      </c>
      <c r="BE815" s="6">
        <v>0</v>
      </c>
      <c r="BF815" s="6">
        <v>0</v>
      </c>
      <c r="BG815" s="6">
        <v>0</v>
      </c>
      <c r="BH815" s="6">
        <v>0</v>
      </c>
      <c r="BI815" s="6">
        <v>0</v>
      </c>
      <c r="BJ815" s="6">
        <v>0</v>
      </c>
      <c r="BK815" s="6">
        <v>0</v>
      </c>
    </row>
    <row r="816" spans="1:63" x14ac:dyDescent="0.35">
      <c r="A816" s="27">
        <v>810</v>
      </c>
      <c r="C816" s="17" t="s">
        <v>16</v>
      </c>
      <c r="D816" s="15">
        <v>18</v>
      </c>
      <c r="E816" s="18">
        <v>0</v>
      </c>
      <c r="F816" s="18">
        <v>0</v>
      </c>
      <c r="G816" s="18">
        <v>0</v>
      </c>
      <c r="H816" s="18">
        <v>17</v>
      </c>
      <c r="I816" s="18">
        <v>0</v>
      </c>
      <c r="J816" s="19">
        <v>50</v>
      </c>
      <c r="K816" s="19">
        <v>0</v>
      </c>
      <c r="L816" s="19">
        <v>0</v>
      </c>
      <c r="M816" s="18">
        <v>0</v>
      </c>
      <c r="N816" s="19">
        <v>0</v>
      </c>
      <c r="O816" s="19">
        <v>0</v>
      </c>
      <c r="P816" s="19">
        <v>0</v>
      </c>
      <c r="Q816" s="19">
        <v>13.373860182370819</v>
      </c>
      <c r="R816" s="18">
        <v>0</v>
      </c>
      <c r="S816" s="18">
        <v>0</v>
      </c>
      <c r="T816" s="18">
        <v>0</v>
      </c>
      <c r="U816" s="19">
        <v>0</v>
      </c>
      <c r="V816" s="18">
        <v>0</v>
      </c>
      <c r="W816" s="19">
        <v>0</v>
      </c>
      <c r="X816" s="19">
        <v>0</v>
      </c>
      <c r="Y816" s="19">
        <v>0</v>
      </c>
      <c r="Z816" s="19">
        <v>0</v>
      </c>
      <c r="AA816" s="19">
        <v>0</v>
      </c>
      <c r="AB816" s="18">
        <v>0</v>
      </c>
      <c r="AC816" s="19">
        <v>0</v>
      </c>
      <c r="AD816" s="19">
        <v>100</v>
      </c>
      <c r="AE816" s="19">
        <v>100</v>
      </c>
      <c r="AF816" s="19">
        <v>0</v>
      </c>
      <c r="AG816" s="19">
        <v>100</v>
      </c>
      <c r="AH816" s="19">
        <v>50</v>
      </c>
      <c r="AI816" s="19">
        <v>50</v>
      </c>
      <c r="AJ816" s="3">
        <v>0</v>
      </c>
      <c r="AK816" s="6">
        <v>13</v>
      </c>
      <c r="AL816" s="6">
        <v>0</v>
      </c>
      <c r="AM816" s="6">
        <v>0</v>
      </c>
      <c r="AN816" s="6">
        <v>0</v>
      </c>
      <c r="AO816" s="6">
        <v>0</v>
      </c>
      <c r="AP816" s="6">
        <v>0</v>
      </c>
      <c r="AQ816" s="6">
        <v>4</v>
      </c>
      <c r="AR816" s="6">
        <v>0</v>
      </c>
      <c r="AS816" s="6">
        <v>0</v>
      </c>
      <c r="AT816" s="119">
        <v>0</v>
      </c>
      <c r="AU816" s="119">
        <v>0</v>
      </c>
      <c r="AV816" s="119">
        <v>0</v>
      </c>
      <c r="AW816" s="119">
        <v>0</v>
      </c>
      <c r="AX816" s="119">
        <v>0</v>
      </c>
      <c r="AY816" s="6">
        <v>19.047619047619047</v>
      </c>
      <c r="AZ816" s="6">
        <v>0</v>
      </c>
      <c r="BA816" s="6">
        <v>0</v>
      </c>
      <c r="BB816" s="6">
        <v>0</v>
      </c>
      <c r="BC816" s="6">
        <v>0</v>
      </c>
      <c r="BD816" s="6">
        <v>0</v>
      </c>
      <c r="BE816" s="6">
        <v>0</v>
      </c>
      <c r="BF816" s="6">
        <v>0</v>
      </c>
      <c r="BG816" s="6">
        <v>0</v>
      </c>
      <c r="BH816" s="6">
        <v>0</v>
      </c>
      <c r="BI816" s="6">
        <v>0</v>
      </c>
      <c r="BJ816" s="6">
        <v>0</v>
      </c>
      <c r="BK816" s="6">
        <v>17</v>
      </c>
    </row>
    <row r="817" spans="1:63" x14ac:dyDescent="0.35">
      <c r="A817" s="27">
        <v>811</v>
      </c>
      <c r="C817" s="17" t="s">
        <v>137</v>
      </c>
      <c r="D817" s="15">
        <v>529</v>
      </c>
      <c r="E817" s="18">
        <v>11</v>
      </c>
      <c r="F817" s="18">
        <v>37</v>
      </c>
      <c r="G817" s="18">
        <v>43</v>
      </c>
      <c r="H817" s="18">
        <v>402</v>
      </c>
      <c r="I817" s="18">
        <v>44</v>
      </c>
      <c r="J817" s="19">
        <v>58.601134215500949</v>
      </c>
      <c r="K817" s="19">
        <v>13</v>
      </c>
      <c r="L817" s="19">
        <v>5.0583657587548636</v>
      </c>
      <c r="M817" s="18">
        <v>0</v>
      </c>
      <c r="N817" s="19">
        <v>0</v>
      </c>
      <c r="O817" s="19">
        <v>34</v>
      </c>
      <c r="P817" s="19">
        <v>85.294117647058826</v>
      </c>
      <c r="Q817" s="19">
        <v>16.317991631799163</v>
      </c>
      <c r="R817" s="18">
        <v>0</v>
      </c>
      <c r="S817" s="18">
        <v>0</v>
      </c>
      <c r="T817" s="18">
        <v>0</v>
      </c>
      <c r="U817" s="19">
        <v>0</v>
      </c>
      <c r="V817" s="18">
        <v>0</v>
      </c>
      <c r="W817" s="19">
        <v>0</v>
      </c>
      <c r="X817" s="19">
        <v>0</v>
      </c>
      <c r="Y817" s="19">
        <v>0</v>
      </c>
      <c r="Z817" s="19">
        <v>12.992125984251967</v>
      </c>
      <c r="AA817" s="19">
        <v>76.377952755905511</v>
      </c>
      <c r="AB817" s="18">
        <v>14</v>
      </c>
      <c r="AC817" s="19">
        <v>4.4585987261146496</v>
      </c>
      <c r="AD817" s="19">
        <v>81.578947368421055</v>
      </c>
      <c r="AE817" s="19">
        <v>65.250965250965251</v>
      </c>
      <c r="AF817" s="19">
        <v>41.025641025641022</v>
      </c>
      <c r="AG817" s="19">
        <v>76.068376068376068</v>
      </c>
      <c r="AH817" s="19">
        <v>12.671232876712329</v>
      </c>
      <c r="AI817" s="19">
        <v>50.684931506849317</v>
      </c>
      <c r="AJ817" s="3">
        <v>643.02325581395348</v>
      </c>
      <c r="AK817" s="6">
        <v>50</v>
      </c>
      <c r="AL817" s="6">
        <v>88</v>
      </c>
      <c r="AM817" s="6">
        <v>0</v>
      </c>
      <c r="AN817" s="6">
        <v>0</v>
      </c>
      <c r="AO817" s="6">
        <v>0</v>
      </c>
      <c r="AP817" s="6">
        <v>5</v>
      </c>
      <c r="AQ817" s="6">
        <v>376</v>
      </c>
      <c r="AR817" s="6">
        <v>83</v>
      </c>
      <c r="AS817" s="6">
        <v>15.689981096408317</v>
      </c>
      <c r="AT817" s="119">
        <v>0</v>
      </c>
      <c r="AU817" s="119">
        <v>0</v>
      </c>
      <c r="AV817" s="119">
        <v>0</v>
      </c>
      <c r="AW817" s="119">
        <v>0</v>
      </c>
      <c r="AX817" s="119">
        <v>0</v>
      </c>
      <c r="AY817" s="6">
        <v>6.0194174757281553</v>
      </c>
      <c r="AZ817" s="6">
        <v>0</v>
      </c>
      <c r="BA817" s="6">
        <v>0</v>
      </c>
      <c r="BB817" s="6">
        <v>3</v>
      </c>
      <c r="BC817" s="6">
        <v>105</v>
      </c>
      <c r="BD817" s="6">
        <v>19.924098671726757</v>
      </c>
      <c r="BE817" s="6">
        <v>0</v>
      </c>
      <c r="BF817" s="6">
        <v>0</v>
      </c>
      <c r="BG817" s="6">
        <v>74</v>
      </c>
      <c r="BH817" s="6">
        <v>16.444444444444446</v>
      </c>
      <c r="BI817" s="6">
        <v>26</v>
      </c>
      <c r="BJ817" s="6">
        <v>63.414634146341463</v>
      </c>
      <c r="BK817" s="6">
        <v>402</v>
      </c>
    </row>
    <row r="818" spans="1:63" x14ac:dyDescent="0.35">
      <c r="A818" s="27">
        <v>812</v>
      </c>
      <c r="C818" s="17" t="s">
        <v>2</v>
      </c>
      <c r="D818" s="15">
        <v>0</v>
      </c>
      <c r="E818" s="18">
        <v>0</v>
      </c>
      <c r="F818" s="18">
        <v>0</v>
      </c>
      <c r="G818" s="18">
        <v>0</v>
      </c>
      <c r="H818" s="18">
        <v>0</v>
      </c>
      <c r="I818" s="18">
        <v>0</v>
      </c>
      <c r="J818" s="19">
        <v>0</v>
      </c>
      <c r="K818" s="19">
        <v>0</v>
      </c>
      <c r="L818" s="19">
        <v>0</v>
      </c>
      <c r="M818" s="18">
        <v>0</v>
      </c>
      <c r="N818" s="19">
        <v>0</v>
      </c>
      <c r="O818" s="19">
        <v>0</v>
      </c>
      <c r="P818" s="19">
        <v>0</v>
      </c>
      <c r="Q818" s="19">
        <v>14.079422382671481</v>
      </c>
      <c r="R818" s="18">
        <v>0</v>
      </c>
      <c r="S818" s="18">
        <v>0</v>
      </c>
      <c r="T818" s="18">
        <v>0</v>
      </c>
      <c r="U818" s="19">
        <v>0</v>
      </c>
      <c r="V818" s="18">
        <v>0</v>
      </c>
      <c r="W818" s="19">
        <v>0</v>
      </c>
      <c r="X818" s="19">
        <v>0</v>
      </c>
      <c r="Y818" s="19">
        <v>0</v>
      </c>
      <c r="Z818" s="19">
        <v>0</v>
      </c>
      <c r="AA818" s="19">
        <v>0</v>
      </c>
      <c r="AB818" s="18">
        <v>0</v>
      </c>
      <c r="AC818" s="19">
        <v>0</v>
      </c>
      <c r="AD818" s="19">
        <v>0</v>
      </c>
      <c r="AE818" s="19">
        <v>0</v>
      </c>
      <c r="AF818" s="19">
        <v>0</v>
      </c>
      <c r="AG818" s="19">
        <v>0</v>
      </c>
      <c r="AH818" s="19">
        <v>0</v>
      </c>
      <c r="AI818" s="19">
        <v>0</v>
      </c>
      <c r="AJ818" s="3">
        <v>0</v>
      </c>
      <c r="AK818" s="6">
        <v>0</v>
      </c>
      <c r="AL818" s="6">
        <v>0</v>
      </c>
      <c r="AM818" s="6">
        <v>0</v>
      </c>
      <c r="AN818" s="6">
        <v>0</v>
      </c>
      <c r="AO818" s="6">
        <v>0</v>
      </c>
      <c r="AP818" s="6">
        <v>0</v>
      </c>
      <c r="AQ818" s="6">
        <v>0</v>
      </c>
      <c r="AR818" s="6">
        <v>0</v>
      </c>
      <c r="AS818" s="6">
        <v>0</v>
      </c>
      <c r="AT818" s="119">
        <v>0</v>
      </c>
      <c r="AU818" s="119">
        <v>0</v>
      </c>
      <c r="AV818" s="119">
        <v>0</v>
      </c>
      <c r="AW818" s="119">
        <v>0</v>
      </c>
      <c r="AX818" s="119">
        <v>0</v>
      </c>
      <c r="AY818" s="6">
        <v>0</v>
      </c>
      <c r="AZ818" s="6">
        <v>0</v>
      </c>
      <c r="BA818" s="6">
        <v>0</v>
      </c>
      <c r="BB818" s="6">
        <v>0</v>
      </c>
      <c r="BC818" s="6">
        <v>0</v>
      </c>
      <c r="BD818" s="6">
        <v>0</v>
      </c>
      <c r="BE818" s="6">
        <v>0</v>
      </c>
      <c r="BF818" s="6">
        <v>0</v>
      </c>
      <c r="BG818" s="6">
        <v>0</v>
      </c>
      <c r="BH818" s="6">
        <v>0</v>
      </c>
      <c r="BI818" s="6">
        <v>0</v>
      </c>
      <c r="BJ818" s="6">
        <v>0</v>
      </c>
      <c r="BK818" s="6">
        <v>0</v>
      </c>
    </row>
    <row r="819" spans="1:63" x14ac:dyDescent="0.35">
      <c r="A819" s="27">
        <v>813</v>
      </c>
      <c r="C819" s="17" t="s">
        <v>6</v>
      </c>
      <c r="D819" s="15">
        <v>109</v>
      </c>
      <c r="E819" s="18">
        <v>0</v>
      </c>
      <c r="F819" s="18">
        <v>0</v>
      </c>
      <c r="G819" s="18">
        <v>0</v>
      </c>
      <c r="H819" s="18">
        <v>56</v>
      </c>
      <c r="I819" s="18">
        <v>58</v>
      </c>
      <c r="J819" s="19">
        <v>63.302752293577981</v>
      </c>
      <c r="K819" s="19">
        <v>0</v>
      </c>
      <c r="L819" s="19">
        <v>0</v>
      </c>
      <c r="M819" s="18">
        <v>0</v>
      </c>
      <c r="N819" s="19">
        <v>0</v>
      </c>
      <c r="O819" s="19">
        <v>3</v>
      </c>
      <c r="P819" s="19">
        <v>100</v>
      </c>
      <c r="Q819" s="19">
        <v>6.8493150684931505</v>
      </c>
      <c r="R819" s="18">
        <v>0</v>
      </c>
      <c r="S819" s="18">
        <v>0</v>
      </c>
      <c r="T819" s="18">
        <v>0</v>
      </c>
      <c r="U819" s="19">
        <v>0</v>
      </c>
      <c r="V819" s="18">
        <v>0</v>
      </c>
      <c r="W819" s="19">
        <v>0</v>
      </c>
      <c r="X819" s="19">
        <v>0</v>
      </c>
      <c r="Y819" s="19">
        <v>0</v>
      </c>
      <c r="Z819" s="19">
        <v>100</v>
      </c>
      <c r="AA819" s="19">
        <v>0</v>
      </c>
      <c r="AB819" s="18">
        <v>0</v>
      </c>
      <c r="AC819" s="19">
        <v>0</v>
      </c>
      <c r="AD819" s="19">
        <v>76</v>
      </c>
      <c r="AE819" s="19">
        <v>90.322580645161281</v>
      </c>
      <c r="AF819" s="19">
        <v>0</v>
      </c>
      <c r="AG819" s="19">
        <v>81.481481481481481</v>
      </c>
      <c r="AH819" s="19">
        <v>12.121212121212121</v>
      </c>
      <c r="AI819" s="19">
        <v>60.606060606060609</v>
      </c>
      <c r="AJ819" s="3">
        <v>650</v>
      </c>
      <c r="AK819" s="6">
        <v>0</v>
      </c>
      <c r="AL819" s="6">
        <v>104</v>
      </c>
      <c r="AM819" s="6">
        <v>0</v>
      </c>
      <c r="AN819" s="6">
        <v>0</v>
      </c>
      <c r="AO819" s="6">
        <v>0</v>
      </c>
      <c r="AP819" s="6">
        <v>0</v>
      </c>
      <c r="AQ819" s="6">
        <v>10</v>
      </c>
      <c r="AR819" s="6">
        <v>0</v>
      </c>
      <c r="AS819" s="6">
        <v>0</v>
      </c>
      <c r="AT819" s="119">
        <v>0</v>
      </c>
      <c r="AU819" s="119">
        <v>0</v>
      </c>
      <c r="AV819" s="119">
        <v>0</v>
      </c>
      <c r="AW819" s="119">
        <v>0</v>
      </c>
      <c r="AX819" s="119">
        <v>0</v>
      </c>
      <c r="AY819" s="6">
        <v>0</v>
      </c>
      <c r="AZ819" s="6">
        <v>0</v>
      </c>
      <c r="BA819" s="6">
        <v>0</v>
      </c>
      <c r="BB819" s="6">
        <v>11</v>
      </c>
      <c r="BC819" s="6">
        <v>6</v>
      </c>
      <c r="BD819" s="6">
        <v>5.4545454545454541</v>
      </c>
      <c r="BE819" s="6">
        <v>0</v>
      </c>
      <c r="BF819" s="6">
        <v>0</v>
      </c>
      <c r="BG819" s="6">
        <v>0</v>
      </c>
      <c r="BH819" s="6">
        <v>0</v>
      </c>
      <c r="BI819" s="6">
        <v>6</v>
      </c>
      <c r="BJ819" s="6">
        <v>10.526315789473683</v>
      </c>
      <c r="BK819" s="6">
        <v>56</v>
      </c>
    </row>
    <row r="820" spans="1:63" x14ac:dyDescent="0.35">
      <c r="A820" s="27">
        <v>814</v>
      </c>
      <c r="C820" s="17" t="s">
        <v>10</v>
      </c>
      <c r="D820" s="15">
        <v>67</v>
      </c>
      <c r="E820" s="18">
        <v>0</v>
      </c>
      <c r="F820" s="18">
        <v>0</v>
      </c>
      <c r="G820" s="18">
        <v>3</v>
      </c>
      <c r="H820" s="18">
        <v>28</v>
      </c>
      <c r="I820" s="18">
        <v>37</v>
      </c>
      <c r="J820" s="19">
        <v>62.68656716417911</v>
      </c>
      <c r="K820" s="19">
        <v>0</v>
      </c>
      <c r="L820" s="19">
        <v>0</v>
      </c>
      <c r="M820" s="18">
        <v>0</v>
      </c>
      <c r="N820" s="19">
        <v>0</v>
      </c>
      <c r="O820" s="19">
        <v>3</v>
      </c>
      <c r="P820" s="19">
        <v>100</v>
      </c>
      <c r="Q820" s="19">
        <v>19.767441860465116</v>
      </c>
      <c r="R820" s="18">
        <v>0</v>
      </c>
      <c r="S820" s="18">
        <v>0</v>
      </c>
      <c r="T820" s="18">
        <v>0</v>
      </c>
      <c r="U820" s="19">
        <v>0</v>
      </c>
      <c r="V820" s="18">
        <v>0</v>
      </c>
      <c r="W820" s="19">
        <v>0</v>
      </c>
      <c r="X820" s="19">
        <v>0</v>
      </c>
      <c r="Y820" s="19">
        <v>0</v>
      </c>
      <c r="Z820" s="19">
        <v>0</v>
      </c>
      <c r="AA820" s="19">
        <v>100</v>
      </c>
      <c r="AB820" s="18">
        <v>3</v>
      </c>
      <c r="AC820" s="19">
        <v>13.636363636363635</v>
      </c>
      <c r="AD820" s="19">
        <v>76.923076923076934</v>
      </c>
      <c r="AE820" s="19">
        <v>80</v>
      </c>
      <c r="AF820" s="19">
        <v>0</v>
      </c>
      <c r="AG820" s="19">
        <v>75</v>
      </c>
      <c r="AH820" s="19">
        <v>0</v>
      </c>
      <c r="AI820" s="19">
        <v>65</v>
      </c>
      <c r="AJ820" s="3">
        <v>433.33333333333331</v>
      </c>
      <c r="AK820" s="6">
        <v>0</v>
      </c>
      <c r="AL820" s="6">
        <v>48</v>
      </c>
      <c r="AM820" s="6">
        <v>0</v>
      </c>
      <c r="AN820" s="6">
        <v>14</v>
      </c>
      <c r="AO820" s="6">
        <v>0</v>
      </c>
      <c r="AP820" s="6">
        <v>0</v>
      </c>
      <c r="AQ820" s="6">
        <v>9</v>
      </c>
      <c r="AR820" s="6">
        <v>0</v>
      </c>
      <c r="AS820" s="6">
        <v>0</v>
      </c>
      <c r="AT820" s="119">
        <v>0</v>
      </c>
      <c r="AU820" s="119">
        <v>0</v>
      </c>
      <c r="AV820" s="119">
        <v>0</v>
      </c>
      <c r="AW820" s="119">
        <v>0</v>
      </c>
      <c r="AX820" s="119">
        <v>0</v>
      </c>
      <c r="AY820" s="6">
        <v>0</v>
      </c>
      <c r="AZ820" s="6">
        <v>0</v>
      </c>
      <c r="BA820" s="6">
        <v>0</v>
      </c>
      <c r="BB820" s="6">
        <v>8</v>
      </c>
      <c r="BC820" s="6">
        <v>3</v>
      </c>
      <c r="BD820" s="6">
        <v>4.1666666666666661</v>
      </c>
      <c r="BE820" s="6">
        <v>0</v>
      </c>
      <c r="BF820" s="6">
        <v>0</v>
      </c>
      <c r="BG820" s="6">
        <v>0</v>
      </c>
      <c r="BH820" s="6">
        <v>0</v>
      </c>
      <c r="BI820" s="6">
        <v>0</v>
      </c>
      <c r="BJ820" s="6">
        <v>0</v>
      </c>
      <c r="BK820" s="6">
        <v>28</v>
      </c>
    </row>
    <row r="821" spans="1:63" x14ac:dyDescent="0.35">
      <c r="A821" s="27">
        <v>815</v>
      </c>
      <c r="C821" s="17" t="s">
        <v>272</v>
      </c>
      <c r="D821" s="15">
        <v>4</v>
      </c>
      <c r="E821" s="18">
        <v>0</v>
      </c>
      <c r="F821" s="18">
        <v>0</v>
      </c>
      <c r="G821" s="18">
        <v>0</v>
      </c>
      <c r="H821" s="18">
        <v>3</v>
      </c>
      <c r="I821" s="18">
        <v>0</v>
      </c>
      <c r="J821" s="19">
        <v>0</v>
      </c>
      <c r="K821" s="19">
        <v>0</v>
      </c>
      <c r="L821" s="19">
        <v>0</v>
      </c>
      <c r="M821" s="18">
        <v>0</v>
      </c>
      <c r="N821" s="19">
        <v>0</v>
      </c>
      <c r="O821" s="19">
        <v>0</v>
      </c>
      <c r="P821" s="19">
        <v>0</v>
      </c>
      <c r="Q821" s="19">
        <v>6.1904761904761907</v>
      </c>
      <c r="R821" s="18">
        <v>0</v>
      </c>
      <c r="S821" s="18">
        <v>0</v>
      </c>
      <c r="T821" s="18">
        <v>0</v>
      </c>
      <c r="U821" s="19">
        <v>0</v>
      </c>
      <c r="V821" s="18">
        <v>0</v>
      </c>
      <c r="W821" s="19">
        <v>0</v>
      </c>
      <c r="X821" s="19">
        <v>0</v>
      </c>
      <c r="Y821" s="19">
        <v>0</v>
      </c>
      <c r="Z821" s="19">
        <v>0</v>
      </c>
      <c r="AA821" s="19">
        <v>0</v>
      </c>
      <c r="AB821" s="18">
        <v>0</v>
      </c>
      <c r="AC821" s="19">
        <v>0</v>
      </c>
      <c r="AD821" s="19">
        <v>100</v>
      </c>
      <c r="AE821" s="19">
        <v>0</v>
      </c>
      <c r="AF821" s="19">
        <v>100</v>
      </c>
      <c r="AG821" s="19">
        <v>0</v>
      </c>
      <c r="AH821" s="19">
        <v>100</v>
      </c>
      <c r="AI821" s="19">
        <v>0</v>
      </c>
      <c r="AJ821" s="3">
        <v>0</v>
      </c>
      <c r="AK821" s="6">
        <v>0</v>
      </c>
      <c r="AL821" s="6">
        <v>3</v>
      </c>
      <c r="AM821" s="6">
        <v>0</v>
      </c>
      <c r="AN821" s="6">
        <v>0</v>
      </c>
      <c r="AO821" s="6">
        <v>0</v>
      </c>
      <c r="AP821" s="6">
        <v>0</v>
      </c>
      <c r="AQ821" s="6">
        <v>0</v>
      </c>
      <c r="AR821" s="6">
        <v>3</v>
      </c>
      <c r="AS821" s="6">
        <v>75</v>
      </c>
      <c r="AT821" s="119">
        <v>0</v>
      </c>
      <c r="AU821" s="119">
        <v>0</v>
      </c>
      <c r="AV821" s="119">
        <v>0</v>
      </c>
      <c r="AW821" s="119">
        <v>0</v>
      </c>
      <c r="AX821" s="119">
        <v>0</v>
      </c>
      <c r="AY821" s="6">
        <v>0</v>
      </c>
      <c r="AZ821" s="6">
        <v>0</v>
      </c>
      <c r="BA821" s="6">
        <v>0</v>
      </c>
      <c r="BB821" s="6">
        <v>0</v>
      </c>
      <c r="BC821" s="6">
        <v>0</v>
      </c>
      <c r="BD821" s="6">
        <v>0</v>
      </c>
      <c r="BE821" s="6">
        <v>0</v>
      </c>
      <c r="BF821" s="6">
        <v>0</v>
      </c>
      <c r="BG821" s="6">
        <v>0</v>
      </c>
      <c r="BH821" s="6">
        <v>0</v>
      </c>
      <c r="BI821" s="6">
        <v>0</v>
      </c>
      <c r="BJ821" s="6">
        <v>0</v>
      </c>
      <c r="BK821" s="6">
        <v>3</v>
      </c>
    </row>
    <row r="822" spans="1:63" x14ac:dyDescent="0.35">
      <c r="A822" s="27">
        <v>816</v>
      </c>
      <c r="C822" s="17" t="s">
        <v>1</v>
      </c>
      <c r="D822" s="15">
        <v>31</v>
      </c>
      <c r="E822" s="18">
        <v>0</v>
      </c>
      <c r="F822" s="18">
        <v>0</v>
      </c>
      <c r="G822" s="18">
        <v>0</v>
      </c>
      <c r="H822" s="18">
        <v>28</v>
      </c>
      <c r="I822" s="18">
        <v>3</v>
      </c>
      <c r="J822" s="19">
        <v>54.838709677419352</v>
      </c>
      <c r="K822" s="19">
        <v>0</v>
      </c>
      <c r="L822" s="19">
        <v>0</v>
      </c>
      <c r="M822" s="18">
        <v>0</v>
      </c>
      <c r="N822" s="19">
        <v>0</v>
      </c>
      <c r="O822" s="19">
        <v>0</v>
      </c>
      <c r="P822" s="19">
        <v>0</v>
      </c>
      <c r="Q822" s="19">
        <v>8.0586080586080584</v>
      </c>
      <c r="R822" s="18">
        <v>0</v>
      </c>
      <c r="S822" s="18">
        <v>0</v>
      </c>
      <c r="T822" s="18">
        <v>0</v>
      </c>
      <c r="U822" s="19">
        <v>0</v>
      </c>
      <c r="V822" s="18">
        <v>0</v>
      </c>
      <c r="W822" s="19">
        <v>0</v>
      </c>
      <c r="X822" s="19">
        <v>0</v>
      </c>
      <c r="Y822" s="19">
        <v>0</v>
      </c>
      <c r="Z822" s="19">
        <v>0</v>
      </c>
      <c r="AA822" s="19">
        <v>100</v>
      </c>
      <c r="AB822" s="18">
        <v>0</v>
      </c>
      <c r="AC822" s="19">
        <v>0</v>
      </c>
      <c r="AD822" s="19">
        <v>100</v>
      </c>
      <c r="AE822" s="19">
        <v>100</v>
      </c>
      <c r="AF822" s="19">
        <v>0</v>
      </c>
      <c r="AG822" s="19">
        <v>100</v>
      </c>
      <c r="AH822" s="19">
        <v>13.636363636363635</v>
      </c>
      <c r="AI822" s="19">
        <v>59.090909090909093</v>
      </c>
      <c r="AJ822" s="3">
        <v>665</v>
      </c>
      <c r="AK822" s="6">
        <v>0</v>
      </c>
      <c r="AL822" s="6">
        <v>13</v>
      </c>
      <c r="AM822" s="6">
        <v>9</v>
      </c>
      <c r="AN822" s="6">
        <v>0</v>
      </c>
      <c r="AO822" s="6">
        <v>0</v>
      </c>
      <c r="AP822" s="6">
        <v>0</v>
      </c>
      <c r="AQ822" s="6">
        <v>5</v>
      </c>
      <c r="AR822" s="6">
        <v>0</v>
      </c>
      <c r="AS822" s="6">
        <v>0</v>
      </c>
      <c r="AT822" s="119">
        <v>0</v>
      </c>
      <c r="AU822" s="119">
        <v>0</v>
      </c>
      <c r="AV822" s="119">
        <v>0</v>
      </c>
      <c r="AW822" s="119">
        <v>0</v>
      </c>
      <c r="AX822" s="119">
        <v>0</v>
      </c>
      <c r="AY822" s="6">
        <v>9.0909090909090917</v>
      </c>
      <c r="AZ822" s="6">
        <v>0</v>
      </c>
      <c r="BA822" s="6">
        <v>0</v>
      </c>
      <c r="BB822" s="6">
        <v>0</v>
      </c>
      <c r="BC822" s="6">
        <v>0</v>
      </c>
      <c r="BD822" s="6">
        <v>0</v>
      </c>
      <c r="BE822" s="6">
        <v>0</v>
      </c>
      <c r="BF822" s="6">
        <v>0</v>
      </c>
      <c r="BG822" s="6">
        <v>0</v>
      </c>
      <c r="BH822" s="6">
        <v>0</v>
      </c>
      <c r="BI822" s="6">
        <v>0</v>
      </c>
      <c r="BJ822" s="6">
        <v>0</v>
      </c>
      <c r="BK822" s="6">
        <v>28</v>
      </c>
    </row>
    <row r="823" spans="1:63" x14ac:dyDescent="0.35">
      <c r="A823" s="27">
        <v>817</v>
      </c>
      <c r="C823" s="17" t="s">
        <v>7</v>
      </c>
      <c r="D823" s="15">
        <v>203</v>
      </c>
      <c r="E823" s="18">
        <v>0</v>
      </c>
      <c r="F823" s="18">
        <v>0</v>
      </c>
      <c r="G823" s="18">
        <v>3</v>
      </c>
      <c r="H823" s="18">
        <v>92</v>
      </c>
      <c r="I823" s="18">
        <v>115</v>
      </c>
      <c r="J823" s="19">
        <v>47.290640394088669</v>
      </c>
      <c r="K823" s="19">
        <v>0</v>
      </c>
      <c r="L823" s="19">
        <v>0</v>
      </c>
      <c r="M823" s="18">
        <v>0</v>
      </c>
      <c r="N823" s="19">
        <v>0</v>
      </c>
      <c r="O823" s="19">
        <v>10</v>
      </c>
      <c r="P823" s="19">
        <v>100</v>
      </c>
      <c r="Q823" s="19">
        <v>5.4970760233918128</v>
      </c>
      <c r="R823" s="18">
        <v>0</v>
      </c>
      <c r="S823" s="18">
        <v>0</v>
      </c>
      <c r="T823" s="18">
        <v>0</v>
      </c>
      <c r="U823" s="19">
        <v>0</v>
      </c>
      <c r="V823" s="18">
        <v>0</v>
      </c>
      <c r="W823" s="19">
        <v>0</v>
      </c>
      <c r="X823" s="19">
        <v>0</v>
      </c>
      <c r="Y823" s="19">
        <v>0</v>
      </c>
      <c r="Z823" s="19">
        <v>0</v>
      </c>
      <c r="AA823" s="19">
        <v>100</v>
      </c>
      <c r="AB823" s="18">
        <v>7</v>
      </c>
      <c r="AC823" s="19">
        <v>9.2105263157894726</v>
      </c>
      <c r="AD823" s="19">
        <v>83.673469387755105</v>
      </c>
      <c r="AE823" s="19">
        <v>70</v>
      </c>
      <c r="AF823" s="19">
        <v>0</v>
      </c>
      <c r="AG823" s="19">
        <v>76.404494382022463</v>
      </c>
      <c r="AH823" s="19">
        <v>23.4375</v>
      </c>
      <c r="AI823" s="19">
        <v>32.8125</v>
      </c>
      <c r="AJ823" s="3">
        <v>581.25</v>
      </c>
      <c r="AK823" s="6">
        <v>0</v>
      </c>
      <c r="AL823" s="6">
        <v>188</v>
      </c>
      <c r="AM823" s="6">
        <v>0</v>
      </c>
      <c r="AN823" s="6">
        <v>0</v>
      </c>
      <c r="AO823" s="6">
        <v>0</v>
      </c>
      <c r="AP823" s="6">
        <v>0</v>
      </c>
      <c r="AQ823" s="6">
        <v>18</v>
      </c>
      <c r="AR823" s="6">
        <v>0</v>
      </c>
      <c r="AS823" s="6">
        <v>0</v>
      </c>
      <c r="AT823" s="119">
        <v>0</v>
      </c>
      <c r="AU823" s="119">
        <v>0</v>
      </c>
      <c r="AV823" s="119">
        <v>0</v>
      </c>
      <c r="AW823" s="119">
        <v>0</v>
      </c>
      <c r="AX823" s="119">
        <v>0</v>
      </c>
      <c r="AY823" s="6">
        <v>4.4334975369458132</v>
      </c>
      <c r="AZ823" s="6">
        <v>0</v>
      </c>
      <c r="BA823" s="6">
        <v>0</v>
      </c>
      <c r="BB823" s="6">
        <v>12</v>
      </c>
      <c r="BC823" s="6">
        <v>22</v>
      </c>
      <c r="BD823" s="6">
        <v>10.628019323671497</v>
      </c>
      <c r="BE823" s="6">
        <v>0</v>
      </c>
      <c r="BF823" s="6">
        <v>0</v>
      </c>
      <c r="BG823" s="6">
        <v>0</v>
      </c>
      <c r="BH823" s="6">
        <v>0</v>
      </c>
      <c r="BI823" s="6">
        <v>22</v>
      </c>
      <c r="BJ823" s="6">
        <v>20.37037037037037</v>
      </c>
      <c r="BK823" s="6">
        <v>92</v>
      </c>
    </row>
    <row r="824" spans="1:63" x14ac:dyDescent="0.35">
      <c r="A824" s="27">
        <v>818</v>
      </c>
      <c r="C824" s="17" t="s">
        <v>273</v>
      </c>
      <c r="D824" s="15">
        <v>84</v>
      </c>
      <c r="E824" s="18">
        <v>0</v>
      </c>
      <c r="F824" s="18">
        <v>5</v>
      </c>
      <c r="G824" s="18">
        <v>5</v>
      </c>
      <c r="H824" s="18">
        <v>60</v>
      </c>
      <c r="I824" s="18">
        <v>18</v>
      </c>
      <c r="J824" s="19">
        <v>52.380952380952387</v>
      </c>
      <c r="K824" s="19">
        <v>0</v>
      </c>
      <c r="L824" s="19">
        <v>0</v>
      </c>
      <c r="M824" s="18">
        <v>0</v>
      </c>
      <c r="N824" s="19">
        <v>0</v>
      </c>
      <c r="O824" s="19">
        <v>3</v>
      </c>
      <c r="P824" s="19">
        <v>100</v>
      </c>
      <c r="Q824" s="19">
        <v>17.482517482517483</v>
      </c>
      <c r="R824" s="18">
        <v>0</v>
      </c>
      <c r="S824" s="18">
        <v>0</v>
      </c>
      <c r="T824" s="18">
        <v>0</v>
      </c>
      <c r="U824" s="19">
        <v>0</v>
      </c>
      <c r="V824" s="18">
        <v>0</v>
      </c>
      <c r="W824" s="19">
        <v>0</v>
      </c>
      <c r="X824" s="19">
        <v>0</v>
      </c>
      <c r="Y824" s="19">
        <v>0</v>
      </c>
      <c r="Z824" s="19">
        <v>0</v>
      </c>
      <c r="AA824" s="19">
        <v>78.94736842105263</v>
      </c>
      <c r="AB824" s="18">
        <v>0</v>
      </c>
      <c r="AC824" s="19">
        <v>0</v>
      </c>
      <c r="AD824" s="19">
        <v>100</v>
      </c>
      <c r="AE824" s="19">
        <v>76.470588235294116</v>
      </c>
      <c r="AF824" s="19">
        <v>44.444444444444443</v>
      </c>
      <c r="AG824" s="19">
        <v>80.769230769230774</v>
      </c>
      <c r="AH824" s="19">
        <v>10.909090909090908</v>
      </c>
      <c r="AI824" s="19">
        <v>60</v>
      </c>
      <c r="AJ824" s="3">
        <v>789.28571428571422</v>
      </c>
      <c r="AK824" s="6">
        <v>5</v>
      </c>
      <c r="AL824" s="6">
        <v>34</v>
      </c>
      <c r="AM824" s="6">
        <v>0</v>
      </c>
      <c r="AN824" s="6">
        <v>0</v>
      </c>
      <c r="AO824" s="6">
        <v>0</v>
      </c>
      <c r="AP824" s="6">
        <v>0</v>
      </c>
      <c r="AQ824" s="6">
        <v>52</v>
      </c>
      <c r="AR824" s="6">
        <v>16</v>
      </c>
      <c r="AS824" s="6">
        <v>19.047619047619047</v>
      </c>
      <c r="AT824" s="119">
        <v>0</v>
      </c>
      <c r="AU824" s="119">
        <v>0</v>
      </c>
      <c r="AV824" s="119">
        <v>0</v>
      </c>
      <c r="AW824" s="119">
        <v>0</v>
      </c>
      <c r="AX824" s="119">
        <v>0</v>
      </c>
      <c r="AY824" s="6">
        <v>9.5238095238095237</v>
      </c>
      <c r="AZ824" s="6">
        <v>0</v>
      </c>
      <c r="BA824" s="6">
        <v>0</v>
      </c>
      <c r="BB824" s="6">
        <v>0</v>
      </c>
      <c r="BC824" s="6">
        <v>5</v>
      </c>
      <c r="BD824" s="6">
        <v>5.8823529411764701</v>
      </c>
      <c r="BE824" s="6">
        <v>0</v>
      </c>
      <c r="BF824" s="6">
        <v>0</v>
      </c>
      <c r="BG824" s="6">
        <v>5</v>
      </c>
      <c r="BH824" s="6">
        <v>7.1428571428571423</v>
      </c>
      <c r="BI824" s="6">
        <v>4</v>
      </c>
      <c r="BJ824" s="6">
        <v>22.222222222222221</v>
      </c>
      <c r="BK824" s="6">
        <v>60</v>
      </c>
    </row>
    <row r="825" spans="1:63" x14ac:dyDescent="0.35">
      <c r="A825" s="27">
        <v>819</v>
      </c>
      <c r="C825" s="17" t="s">
        <v>23</v>
      </c>
      <c r="D825" s="15">
        <v>380</v>
      </c>
      <c r="E825" s="18">
        <v>0</v>
      </c>
      <c r="F825" s="18">
        <v>17</v>
      </c>
      <c r="G825" s="18">
        <v>7</v>
      </c>
      <c r="H825" s="18">
        <v>288</v>
      </c>
      <c r="I825" s="18">
        <v>64</v>
      </c>
      <c r="J825" s="19">
        <v>50</v>
      </c>
      <c r="K825" s="19">
        <v>8</v>
      </c>
      <c r="L825" s="19">
        <v>3.9215686274509802</v>
      </c>
      <c r="M825" s="18">
        <v>0</v>
      </c>
      <c r="N825" s="19">
        <v>0</v>
      </c>
      <c r="O825" s="19">
        <v>12</v>
      </c>
      <c r="P825" s="19">
        <v>100</v>
      </c>
      <c r="Q825" s="19">
        <v>16.689098250336475</v>
      </c>
      <c r="R825" s="18">
        <v>0</v>
      </c>
      <c r="S825" s="18">
        <v>0</v>
      </c>
      <c r="T825" s="18">
        <v>0</v>
      </c>
      <c r="U825" s="19">
        <v>0</v>
      </c>
      <c r="V825" s="18">
        <v>0</v>
      </c>
      <c r="W825" s="19">
        <v>0</v>
      </c>
      <c r="X825" s="19">
        <v>0</v>
      </c>
      <c r="Y825" s="19">
        <v>0</v>
      </c>
      <c r="Z825" s="19">
        <v>7.7720207253886011</v>
      </c>
      <c r="AA825" s="19">
        <v>84.974093264248708</v>
      </c>
      <c r="AB825" s="18">
        <v>8</v>
      </c>
      <c r="AC825" s="19">
        <v>2.9850746268656714</v>
      </c>
      <c r="AD825" s="19">
        <v>97.241379310344826</v>
      </c>
      <c r="AE825" s="19">
        <v>84.892086330935257</v>
      </c>
      <c r="AF825" s="19">
        <v>75</v>
      </c>
      <c r="AG825" s="19">
        <v>92.075471698113205</v>
      </c>
      <c r="AH825" s="19">
        <v>7.8189300411522638</v>
      </c>
      <c r="AI825" s="19">
        <v>73.66255144032921</v>
      </c>
      <c r="AJ825" s="3">
        <v>1527.9605263157894</v>
      </c>
      <c r="AK825" s="6">
        <v>0</v>
      </c>
      <c r="AL825" s="6">
        <v>98</v>
      </c>
      <c r="AM825" s="6">
        <v>184</v>
      </c>
      <c r="AN825" s="6">
        <v>4</v>
      </c>
      <c r="AO825" s="6">
        <v>0</v>
      </c>
      <c r="AP825" s="6">
        <v>48</v>
      </c>
      <c r="AQ825" s="6">
        <v>41</v>
      </c>
      <c r="AR825" s="6">
        <v>21</v>
      </c>
      <c r="AS825" s="6">
        <v>5.5263157894736841</v>
      </c>
      <c r="AT825" s="119">
        <v>0</v>
      </c>
      <c r="AU825" s="119">
        <v>0</v>
      </c>
      <c r="AV825" s="119">
        <v>0</v>
      </c>
      <c r="AW825" s="119">
        <v>0</v>
      </c>
      <c r="AX825" s="119">
        <v>0</v>
      </c>
      <c r="AY825" s="6">
        <v>9.8404255319148941</v>
      </c>
      <c r="AZ825" s="6">
        <v>3</v>
      </c>
      <c r="BA825" s="6">
        <v>1.5463917525773196</v>
      </c>
      <c r="BB825" s="6">
        <v>3</v>
      </c>
      <c r="BC825" s="6">
        <v>3</v>
      </c>
      <c r="BD825" s="6">
        <v>0.7832898172323759</v>
      </c>
      <c r="BE825" s="6">
        <v>0</v>
      </c>
      <c r="BF825" s="6">
        <v>0</v>
      </c>
      <c r="BG825" s="6">
        <v>0</v>
      </c>
      <c r="BH825" s="6">
        <v>0</v>
      </c>
      <c r="BI825" s="6">
        <v>3</v>
      </c>
      <c r="BJ825" s="6">
        <v>4.7619047619047619</v>
      </c>
      <c r="BK825" s="6">
        <v>288</v>
      </c>
    </row>
    <row r="826" spans="1:63" x14ac:dyDescent="0.35">
      <c r="A826" s="27">
        <v>820</v>
      </c>
      <c r="C826" s="17" t="s">
        <v>19</v>
      </c>
      <c r="D826" s="15">
        <v>61</v>
      </c>
      <c r="E826" s="18">
        <v>0</v>
      </c>
      <c r="F826" s="18">
        <v>7</v>
      </c>
      <c r="G826" s="18">
        <v>0</v>
      </c>
      <c r="H826" s="18">
        <v>42</v>
      </c>
      <c r="I826" s="18">
        <v>11</v>
      </c>
      <c r="J826" s="19">
        <v>73.770491803278688</v>
      </c>
      <c r="K826" s="19">
        <v>3</v>
      </c>
      <c r="L826" s="19">
        <v>9.67741935483871</v>
      </c>
      <c r="M826" s="18">
        <v>0</v>
      </c>
      <c r="N826" s="19">
        <v>0</v>
      </c>
      <c r="O826" s="19">
        <v>0</v>
      </c>
      <c r="P826" s="19">
        <v>0</v>
      </c>
      <c r="Q826" s="19">
        <v>17.142857142857142</v>
      </c>
      <c r="R826" s="18">
        <v>0</v>
      </c>
      <c r="S826" s="18">
        <v>0</v>
      </c>
      <c r="T826" s="18">
        <v>0</v>
      </c>
      <c r="U826" s="19">
        <v>0</v>
      </c>
      <c r="V826" s="18">
        <v>0</v>
      </c>
      <c r="W826" s="19">
        <v>0</v>
      </c>
      <c r="X826" s="19">
        <v>0</v>
      </c>
      <c r="Y826" s="19">
        <v>0</v>
      </c>
      <c r="Z826" s="19">
        <v>0</v>
      </c>
      <c r="AA826" s="19">
        <v>100</v>
      </c>
      <c r="AB826" s="18">
        <v>0</v>
      </c>
      <c r="AC826" s="19">
        <v>0</v>
      </c>
      <c r="AD826" s="19">
        <v>100</v>
      </c>
      <c r="AE826" s="19">
        <v>88.888888888888886</v>
      </c>
      <c r="AF826" s="19">
        <v>0</v>
      </c>
      <c r="AG826" s="19">
        <v>83.720930232558146</v>
      </c>
      <c r="AH826" s="19">
        <v>0</v>
      </c>
      <c r="AI826" s="19">
        <v>70</v>
      </c>
      <c r="AJ826" s="3">
        <v>525</v>
      </c>
      <c r="AK826" s="6">
        <v>5</v>
      </c>
      <c r="AL826" s="6">
        <v>22</v>
      </c>
      <c r="AM826" s="6">
        <v>0</v>
      </c>
      <c r="AN826" s="6">
        <v>18</v>
      </c>
      <c r="AO826" s="6">
        <v>0</v>
      </c>
      <c r="AP826" s="6">
        <v>0</v>
      </c>
      <c r="AQ826" s="6">
        <v>19</v>
      </c>
      <c r="AR826" s="6">
        <v>0</v>
      </c>
      <c r="AS826" s="6">
        <v>0</v>
      </c>
      <c r="AT826" s="119">
        <v>0</v>
      </c>
      <c r="AU826" s="119">
        <v>0</v>
      </c>
      <c r="AV826" s="119">
        <v>0</v>
      </c>
      <c r="AW826" s="119">
        <v>0</v>
      </c>
      <c r="AX826" s="119">
        <v>0</v>
      </c>
      <c r="AY826" s="6">
        <v>4.838709677419355</v>
      </c>
      <c r="AZ826" s="6">
        <v>0</v>
      </c>
      <c r="BA826" s="6">
        <v>0</v>
      </c>
      <c r="BB826" s="6">
        <v>0</v>
      </c>
      <c r="BC826" s="6">
        <v>0</v>
      </c>
      <c r="BD826" s="6">
        <v>0</v>
      </c>
      <c r="BE826" s="6">
        <v>0</v>
      </c>
      <c r="BF826" s="6">
        <v>0</v>
      </c>
      <c r="BG826" s="6">
        <v>0</v>
      </c>
      <c r="BH826" s="6">
        <v>0</v>
      </c>
      <c r="BI826" s="6">
        <v>0</v>
      </c>
      <c r="BJ826" s="6">
        <v>0</v>
      </c>
      <c r="BK826" s="6">
        <v>42</v>
      </c>
    </row>
    <row r="827" spans="1:63" x14ac:dyDescent="0.35">
      <c r="A827" s="27">
        <v>821</v>
      </c>
      <c r="C827" s="17" t="s">
        <v>12</v>
      </c>
      <c r="D827" s="15">
        <v>260</v>
      </c>
      <c r="E827" s="18">
        <v>0</v>
      </c>
      <c r="F827" s="18">
        <v>11</v>
      </c>
      <c r="G827" s="18">
        <v>16</v>
      </c>
      <c r="H827" s="18">
        <v>222</v>
      </c>
      <c r="I827" s="18">
        <v>15</v>
      </c>
      <c r="J827" s="19">
        <v>51.153846153846146</v>
      </c>
      <c r="K827" s="19">
        <v>21</v>
      </c>
      <c r="L827" s="19">
        <v>12.352941176470589</v>
      </c>
      <c r="M827" s="18">
        <v>0</v>
      </c>
      <c r="N827" s="19">
        <v>0</v>
      </c>
      <c r="O827" s="19">
        <v>14</v>
      </c>
      <c r="P827" s="19">
        <v>100</v>
      </c>
      <c r="Q827" s="19">
        <v>7.8947368421052628</v>
      </c>
      <c r="R827" s="18">
        <v>0</v>
      </c>
      <c r="S827" s="18">
        <v>0</v>
      </c>
      <c r="T827" s="18">
        <v>0</v>
      </c>
      <c r="U827" s="19">
        <v>0</v>
      </c>
      <c r="V827" s="18">
        <v>0</v>
      </c>
      <c r="W827" s="19">
        <v>0</v>
      </c>
      <c r="X827" s="19">
        <v>0</v>
      </c>
      <c r="Y827" s="19">
        <v>0</v>
      </c>
      <c r="Z827" s="19">
        <v>13.461538461538462</v>
      </c>
      <c r="AA827" s="19">
        <v>78.205128205128204</v>
      </c>
      <c r="AB827" s="18">
        <v>9</v>
      </c>
      <c r="AC827" s="19">
        <v>4.6153846153846159</v>
      </c>
      <c r="AD827" s="19">
        <v>91.17647058823529</v>
      </c>
      <c r="AE827" s="19">
        <v>75.700934579439249</v>
      </c>
      <c r="AF827" s="19">
        <v>77.777777777777786</v>
      </c>
      <c r="AG827" s="19">
        <v>82.142857142857139</v>
      </c>
      <c r="AH827" s="19">
        <v>18.617021276595743</v>
      </c>
      <c r="AI827" s="19">
        <v>51.063829787234042</v>
      </c>
      <c r="AJ827" s="3">
        <v>1054.3478260869565</v>
      </c>
      <c r="AK827" s="6">
        <v>0</v>
      </c>
      <c r="AL827" s="6">
        <v>23</v>
      </c>
      <c r="AM827" s="6">
        <v>0</v>
      </c>
      <c r="AN827" s="6">
        <v>37</v>
      </c>
      <c r="AO827" s="6">
        <v>0</v>
      </c>
      <c r="AP827" s="6">
        <v>21</v>
      </c>
      <c r="AQ827" s="6">
        <v>150</v>
      </c>
      <c r="AR827" s="6">
        <v>23</v>
      </c>
      <c r="AS827" s="6">
        <v>8.8461538461538467</v>
      </c>
      <c r="AT827" s="119">
        <v>0</v>
      </c>
      <c r="AU827" s="119">
        <v>0</v>
      </c>
      <c r="AV827" s="119">
        <v>0</v>
      </c>
      <c r="AW827" s="119">
        <v>0</v>
      </c>
      <c r="AX827" s="119">
        <v>0</v>
      </c>
      <c r="AY827" s="6">
        <v>10.62992125984252</v>
      </c>
      <c r="AZ827" s="6">
        <v>5</v>
      </c>
      <c r="BA827" s="6">
        <v>3.0674846625766872</v>
      </c>
      <c r="BB827" s="6">
        <v>4</v>
      </c>
      <c r="BC827" s="6">
        <v>9</v>
      </c>
      <c r="BD827" s="6">
        <v>3.5019455252918288</v>
      </c>
      <c r="BE827" s="6">
        <v>0</v>
      </c>
      <c r="BF827" s="6">
        <v>0</v>
      </c>
      <c r="BG827" s="6">
        <v>9</v>
      </c>
      <c r="BH827" s="6">
        <v>3.8297872340425529</v>
      </c>
      <c r="BI827" s="6">
        <v>0</v>
      </c>
      <c r="BJ827" s="6">
        <v>0</v>
      </c>
      <c r="BK827" s="6">
        <v>222</v>
      </c>
    </row>
    <row r="828" spans="1:63" x14ac:dyDescent="0.35">
      <c r="A828" s="27">
        <v>822</v>
      </c>
      <c r="C828" s="17" t="s">
        <v>13</v>
      </c>
      <c r="D828" s="15">
        <v>28</v>
      </c>
      <c r="E828" s="18">
        <v>0</v>
      </c>
      <c r="F828" s="18">
        <v>0</v>
      </c>
      <c r="G828" s="18">
        <v>0</v>
      </c>
      <c r="H828" s="18">
        <v>24</v>
      </c>
      <c r="I828" s="18">
        <v>11</v>
      </c>
      <c r="J828" s="19">
        <v>64.285714285714292</v>
      </c>
      <c r="K828" s="19">
        <v>0</v>
      </c>
      <c r="L828" s="19">
        <v>0</v>
      </c>
      <c r="M828" s="18">
        <v>0</v>
      </c>
      <c r="N828" s="19">
        <v>0</v>
      </c>
      <c r="O828" s="19">
        <v>0</v>
      </c>
      <c r="P828" s="19">
        <v>0</v>
      </c>
      <c r="Q828" s="19">
        <v>17.599999999999998</v>
      </c>
      <c r="R828" s="18">
        <v>0</v>
      </c>
      <c r="S828" s="18">
        <v>0</v>
      </c>
      <c r="T828" s="18">
        <v>0</v>
      </c>
      <c r="U828" s="19">
        <v>0</v>
      </c>
      <c r="V828" s="18">
        <v>0</v>
      </c>
      <c r="W828" s="19">
        <v>0</v>
      </c>
      <c r="X828" s="19">
        <v>0</v>
      </c>
      <c r="Y828" s="19">
        <v>0</v>
      </c>
      <c r="Z828" s="19">
        <v>0</v>
      </c>
      <c r="AA828" s="19">
        <v>100</v>
      </c>
      <c r="AB828" s="18">
        <v>0</v>
      </c>
      <c r="AC828" s="19">
        <v>0</v>
      </c>
      <c r="AD828" s="19">
        <v>100</v>
      </c>
      <c r="AE828" s="19">
        <v>68.75</v>
      </c>
      <c r="AF828" s="19">
        <v>0</v>
      </c>
      <c r="AG828" s="19">
        <v>80</v>
      </c>
      <c r="AH828" s="19">
        <v>0</v>
      </c>
      <c r="AI828" s="19">
        <v>33.333333333333329</v>
      </c>
      <c r="AJ828" s="3">
        <v>575</v>
      </c>
      <c r="AK828" s="6">
        <v>0</v>
      </c>
      <c r="AL828" s="6">
        <v>13</v>
      </c>
      <c r="AM828" s="6">
        <v>0</v>
      </c>
      <c r="AN828" s="6">
        <v>8</v>
      </c>
      <c r="AO828" s="6">
        <v>0</v>
      </c>
      <c r="AP828" s="6">
        <v>0</v>
      </c>
      <c r="AQ828" s="6">
        <v>0</v>
      </c>
      <c r="AR828" s="6">
        <v>9</v>
      </c>
      <c r="AS828" s="6">
        <v>32.142857142857146</v>
      </c>
      <c r="AT828" s="119">
        <v>0</v>
      </c>
      <c r="AU828" s="119">
        <v>0</v>
      </c>
      <c r="AV828" s="119">
        <v>0</v>
      </c>
      <c r="AW828" s="119">
        <v>0</v>
      </c>
      <c r="AX828" s="119">
        <v>0</v>
      </c>
      <c r="AY828" s="6">
        <v>47.368421052631575</v>
      </c>
      <c r="AZ828" s="6">
        <v>0</v>
      </c>
      <c r="BA828" s="6">
        <v>0</v>
      </c>
      <c r="BB828" s="6">
        <v>0</v>
      </c>
      <c r="BC828" s="6">
        <v>7</v>
      </c>
      <c r="BD828" s="6">
        <v>29.166666666666668</v>
      </c>
      <c r="BE828" s="6">
        <v>0</v>
      </c>
      <c r="BF828" s="6">
        <v>0</v>
      </c>
      <c r="BG828" s="6">
        <v>8</v>
      </c>
      <c r="BH828" s="6">
        <v>30.76923076923077</v>
      </c>
      <c r="BI828" s="6">
        <v>8</v>
      </c>
      <c r="BJ828" s="6">
        <v>100</v>
      </c>
      <c r="BK828" s="6">
        <v>24</v>
      </c>
    </row>
    <row r="829" spans="1:63" x14ac:dyDescent="0.35">
      <c r="A829" s="27">
        <v>823</v>
      </c>
      <c r="C829" s="17" t="s">
        <v>4</v>
      </c>
      <c r="D829" s="15">
        <v>579</v>
      </c>
      <c r="E829" s="18">
        <v>0</v>
      </c>
      <c r="F829" s="18">
        <v>0</v>
      </c>
      <c r="G829" s="18">
        <v>0</v>
      </c>
      <c r="H829" s="18">
        <v>192</v>
      </c>
      <c r="I829" s="18">
        <v>380</v>
      </c>
      <c r="J829" s="19">
        <v>45.25043177892919</v>
      </c>
      <c r="K829" s="19">
        <v>0</v>
      </c>
      <c r="L829" s="19">
        <v>0</v>
      </c>
      <c r="M829" s="18">
        <v>0</v>
      </c>
      <c r="N829" s="19">
        <v>0</v>
      </c>
      <c r="O829" s="19">
        <v>23</v>
      </c>
      <c r="P829" s="19">
        <v>60.869565217391312</v>
      </c>
      <c r="Q829" s="19">
        <v>7.3913043478260869</v>
      </c>
      <c r="R829" s="18">
        <v>0</v>
      </c>
      <c r="S829" s="18">
        <v>0</v>
      </c>
      <c r="T829" s="18">
        <v>0</v>
      </c>
      <c r="U829" s="19">
        <v>0</v>
      </c>
      <c r="V829" s="18">
        <v>0</v>
      </c>
      <c r="W829" s="19">
        <v>0</v>
      </c>
      <c r="X829" s="19">
        <v>0</v>
      </c>
      <c r="Y829" s="19">
        <v>0</v>
      </c>
      <c r="Z829" s="19">
        <v>0</v>
      </c>
      <c r="AA829" s="19">
        <v>0</v>
      </c>
      <c r="AB829" s="18">
        <v>3</v>
      </c>
      <c r="AC829" s="19">
        <v>2.054794520547945</v>
      </c>
      <c r="AD829" s="19">
        <v>87.368421052631589</v>
      </c>
      <c r="AE829" s="19">
        <v>64.583333333333343</v>
      </c>
      <c r="AF829" s="19">
        <v>0</v>
      </c>
      <c r="AG829" s="19">
        <v>73.796791443850267</v>
      </c>
      <c r="AH829" s="19">
        <v>30.714285714285715</v>
      </c>
      <c r="AI829" s="19">
        <v>43.571428571428569</v>
      </c>
      <c r="AJ829" s="3">
        <v>623.07692307692309</v>
      </c>
      <c r="AK829" s="6">
        <v>0</v>
      </c>
      <c r="AL829" s="6">
        <v>487</v>
      </c>
      <c r="AM829" s="6">
        <v>0</v>
      </c>
      <c r="AN829" s="6">
        <v>0</v>
      </c>
      <c r="AO829" s="6">
        <v>0</v>
      </c>
      <c r="AP829" s="6">
        <v>0</v>
      </c>
      <c r="AQ829" s="6">
        <v>79</v>
      </c>
      <c r="AR829" s="6">
        <v>0</v>
      </c>
      <c r="AS829" s="6">
        <v>0</v>
      </c>
      <c r="AT829" s="119">
        <v>0</v>
      </c>
      <c r="AU829" s="119">
        <v>0</v>
      </c>
      <c r="AV829" s="119">
        <v>0</v>
      </c>
      <c r="AW829" s="119">
        <v>0</v>
      </c>
      <c r="AX829" s="119">
        <v>0</v>
      </c>
      <c r="AY829" s="6">
        <v>2.1543985637342908</v>
      </c>
      <c r="AZ829" s="6">
        <v>0</v>
      </c>
      <c r="BA829" s="6">
        <v>0</v>
      </c>
      <c r="BB829" s="6">
        <v>58</v>
      </c>
      <c r="BC829" s="6">
        <v>32</v>
      </c>
      <c r="BD829" s="6">
        <v>5.6042031523642732</v>
      </c>
      <c r="BE829" s="6">
        <v>0</v>
      </c>
      <c r="BF829" s="6">
        <v>0</v>
      </c>
      <c r="BG829" s="6">
        <v>0</v>
      </c>
      <c r="BH829" s="6">
        <v>0</v>
      </c>
      <c r="BI829" s="6">
        <v>35</v>
      </c>
      <c r="BJ829" s="6">
        <v>9.3085106382978715</v>
      </c>
      <c r="BK829" s="6">
        <v>192</v>
      </c>
    </row>
    <row r="830" spans="1:63" x14ac:dyDescent="0.35">
      <c r="A830" s="27">
        <v>824</v>
      </c>
      <c r="C830" s="17" t="s">
        <v>274</v>
      </c>
      <c r="D830" s="15">
        <v>40</v>
      </c>
      <c r="E830" s="18">
        <v>0</v>
      </c>
      <c r="F830" s="18">
        <v>0</v>
      </c>
      <c r="G830" s="18">
        <v>8</v>
      </c>
      <c r="H830" s="18">
        <v>26</v>
      </c>
      <c r="I830" s="18">
        <v>5</v>
      </c>
      <c r="J830" s="19">
        <v>40</v>
      </c>
      <c r="K830" s="19">
        <v>0</v>
      </c>
      <c r="L830" s="19">
        <v>0</v>
      </c>
      <c r="M830" s="18">
        <v>0</v>
      </c>
      <c r="N830" s="19">
        <v>0</v>
      </c>
      <c r="O830" s="19">
        <v>3</v>
      </c>
      <c r="P830" s="19">
        <v>100</v>
      </c>
      <c r="Q830" s="19">
        <v>13.541666666666666</v>
      </c>
      <c r="R830" s="18">
        <v>0</v>
      </c>
      <c r="S830" s="18">
        <v>0</v>
      </c>
      <c r="T830" s="18">
        <v>0</v>
      </c>
      <c r="U830" s="19">
        <v>0</v>
      </c>
      <c r="V830" s="18">
        <v>0</v>
      </c>
      <c r="W830" s="19">
        <v>0</v>
      </c>
      <c r="X830" s="19">
        <v>0</v>
      </c>
      <c r="Y830" s="19">
        <v>0</v>
      </c>
      <c r="Z830" s="19">
        <v>0</v>
      </c>
      <c r="AA830" s="19">
        <v>100</v>
      </c>
      <c r="AB830" s="18">
        <v>4</v>
      </c>
      <c r="AC830" s="19">
        <v>15.384615384615385</v>
      </c>
      <c r="AD830" s="19">
        <v>100</v>
      </c>
      <c r="AE830" s="19">
        <v>77.777777777777786</v>
      </c>
      <c r="AF830" s="19">
        <v>0</v>
      </c>
      <c r="AG830" s="19">
        <v>81.481481481481481</v>
      </c>
      <c r="AH830" s="19">
        <v>0</v>
      </c>
      <c r="AI830" s="19">
        <v>58.82352941176471</v>
      </c>
      <c r="AJ830" s="3">
        <v>575</v>
      </c>
      <c r="AK830" s="6">
        <v>6</v>
      </c>
      <c r="AL830" s="6">
        <v>24</v>
      </c>
      <c r="AM830" s="6">
        <v>0</v>
      </c>
      <c r="AN830" s="6">
        <v>0</v>
      </c>
      <c r="AO830" s="6">
        <v>0</v>
      </c>
      <c r="AP830" s="6">
        <v>0</v>
      </c>
      <c r="AQ830" s="6">
        <v>18</v>
      </c>
      <c r="AR830" s="6">
        <v>0</v>
      </c>
      <c r="AS830" s="6">
        <v>0</v>
      </c>
      <c r="AT830" s="119">
        <v>0</v>
      </c>
      <c r="AU830" s="119">
        <v>0</v>
      </c>
      <c r="AV830" s="119">
        <v>0</v>
      </c>
      <c r="AW830" s="119">
        <v>0</v>
      </c>
      <c r="AX830" s="119">
        <v>0</v>
      </c>
      <c r="AY830" s="6">
        <v>7.8947368421052628</v>
      </c>
      <c r="AZ830" s="6">
        <v>0</v>
      </c>
      <c r="BA830" s="6">
        <v>0</v>
      </c>
      <c r="BB830" s="6">
        <v>0</v>
      </c>
      <c r="BC830" s="6">
        <v>3</v>
      </c>
      <c r="BD830" s="6">
        <v>8.3333333333333321</v>
      </c>
      <c r="BE830" s="6">
        <v>0</v>
      </c>
      <c r="BF830" s="6">
        <v>0</v>
      </c>
      <c r="BG830" s="6">
        <v>3</v>
      </c>
      <c r="BH830" s="6">
        <v>9.0909090909090917</v>
      </c>
      <c r="BI830" s="6">
        <v>3</v>
      </c>
      <c r="BJ830" s="6">
        <v>33.333333333333329</v>
      </c>
      <c r="BK830" s="6">
        <v>26</v>
      </c>
    </row>
    <row r="831" spans="1:63" x14ac:dyDescent="0.35">
      <c r="A831" s="27">
        <v>825</v>
      </c>
      <c r="C831" s="17" t="s">
        <v>15</v>
      </c>
      <c r="D831" s="15">
        <v>55</v>
      </c>
      <c r="E831" s="18">
        <v>0</v>
      </c>
      <c r="F831" s="18">
        <v>3</v>
      </c>
      <c r="G831" s="18">
        <v>0</v>
      </c>
      <c r="H831" s="18">
        <v>29</v>
      </c>
      <c r="I831" s="18">
        <v>17</v>
      </c>
      <c r="J831" s="19">
        <v>54.54545454545454</v>
      </c>
      <c r="K831" s="19">
        <v>0</v>
      </c>
      <c r="L831" s="19">
        <v>0</v>
      </c>
      <c r="M831" s="18">
        <v>0</v>
      </c>
      <c r="N831" s="19">
        <v>0</v>
      </c>
      <c r="O831" s="19">
        <v>9</v>
      </c>
      <c r="P831" s="19">
        <v>100</v>
      </c>
      <c r="Q831" s="19">
        <v>15.306122448979592</v>
      </c>
      <c r="R831" s="18">
        <v>0</v>
      </c>
      <c r="S831" s="18">
        <v>0</v>
      </c>
      <c r="T831" s="18">
        <v>0</v>
      </c>
      <c r="U831" s="19">
        <v>0</v>
      </c>
      <c r="V831" s="18">
        <v>0</v>
      </c>
      <c r="W831" s="19">
        <v>0</v>
      </c>
      <c r="X831" s="19">
        <v>0</v>
      </c>
      <c r="Y831" s="19">
        <v>0</v>
      </c>
      <c r="Z831" s="19">
        <v>100</v>
      </c>
      <c r="AA831" s="19">
        <v>0</v>
      </c>
      <c r="AB831" s="18">
        <v>0</v>
      </c>
      <c r="AC831" s="19">
        <v>0</v>
      </c>
      <c r="AD831" s="19">
        <v>100</v>
      </c>
      <c r="AE831" s="19">
        <v>58.82352941176471</v>
      </c>
      <c r="AF831" s="19">
        <v>0</v>
      </c>
      <c r="AG831" s="19">
        <v>65.217391304347828</v>
      </c>
      <c r="AH831" s="19">
        <v>27.27272727272727</v>
      </c>
      <c r="AI831" s="19">
        <v>27.27272727272727</v>
      </c>
      <c r="AJ831" s="3">
        <v>600</v>
      </c>
      <c r="AK831" s="6">
        <v>0</v>
      </c>
      <c r="AL831" s="6">
        <v>32</v>
      </c>
      <c r="AM831" s="6">
        <v>0</v>
      </c>
      <c r="AN831" s="6">
        <v>7</v>
      </c>
      <c r="AO831" s="6">
        <v>0</v>
      </c>
      <c r="AP831" s="6">
        <v>4</v>
      </c>
      <c r="AQ831" s="6">
        <v>6</v>
      </c>
      <c r="AR831" s="6">
        <v>6</v>
      </c>
      <c r="AS831" s="6">
        <v>10.909090909090908</v>
      </c>
      <c r="AT831" s="119">
        <v>0</v>
      </c>
      <c r="AU831" s="119">
        <v>0</v>
      </c>
      <c r="AV831" s="119">
        <v>0</v>
      </c>
      <c r="AW831" s="119">
        <v>0</v>
      </c>
      <c r="AX831" s="119">
        <v>0</v>
      </c>
      <c r="AY831" s="6">
        <v>37.254901960784316</v>
      </c>
      <c r="AZ831" s="6">
        <v>0</v>
      </c>
      <c r="BA831" s="6">
        <v>0</v>
      </c>
      <c r="BB831" s="6">
        <v>0</v>
      </c>
      <c r="BC831" s="6">
        <v>9</v>
      </c>
      <c r="BD831" s="6">
        <v>17.307692307692307</v>
      </c>
      <c r="BE831" s="6">
        <v>0</v>
      </c>
      <c r="BF831" s="6">
        <v>0</v>
      </c>
      <c r="BG831" s="6">
        <v>0</v>
      </c>
      <c r="BH831" s="6">
        <v>0</v>
      </c>
      <c r="BI831" s="6">
        <v>9</v>
      </c>
      <c r="BJ831" s="6">
        <v>42.857142857142854</v>
      </c>
      <c r="BK831" s="6">
        <v>29</v>
      </c>
    </row>
    <row r="832" spans="1:63" x14ac:dyDescent="0.35">
      <c r="A832" s="27">
        <v>826</v>
      </c>
      <c r="C832" s="17" t="s">
        <v>134</v>
      </c>
      <c r="D832" s="15">
        <v>243</v>
      </c>
      <c r="E832" s="18">
        <v>0</v>
      </c>
      <c r="F832" s="18">
        <v>13</v>
      </c>
      <c r="G832" s="18">
        <v>10</v>
      </c>
      <c r="H832" s="18">
        <v>140</v>
      </c>
      <c r="I832" s="18">
        <v>78</v>
      </c>
      <c r="J832" s="19">
        <v>55.967078189300409</v>
      </c>
      <c r="K832" s="19">
        <v>0</v>
      </c>
      <c r="L832" s="19">
        <v>0</v>
      </c>
      <c r="M832" s="18">
        <v>0</v>
      </c>
      <c r="N832" s="19">
        <v>0</v>
      </c>
      <c r="O832" s="19">
        <v>8</v>
      </c>
      <c r="P832" s="19">
        <v>100</v>
      </c>
      <c r="Q832" s="19">
        <v>11.428571428571429</v>
      </c>
      <c r="R832" s="18">
        <v>0</v>
      </c>
      <c r="S832" s="18">
        <v>0</v>
      </c>
      <c r="T832" s="18">
        <v>0</v>
      </c>
      <c r="U832" s="19">
        <v>0</v>
      </c>
      <c r="V832" s="18">
        <v>0</v>
      </c>
      <c r="W832" s="19">
        <v>0</v>
      </c>
      <c r="X832" s="19">
        <v>0</v>
      </c>
      <c r="Y832" s="19">
        <v>0</v>
      </c>
      <c r="Z832" s="19">
        <v>27.27272727272727</v>
      </c>
      <c r="AA832" s="19">
        <v>36.363636363636367</v>
      </c>
      <c r="AB832" s="18">
        <v>0</v>
      </c>
      <c r="AC832" s="19">
        <v>0</v>
      </c>
      <c r="AD832" s="19">
        <v>74.193548387096769</v>
      </c>
      <c r="AE832" s="19">
        <v>73.68421052631578</v>
      </c>
      <c r="AF832" s="19">
        <v>0</v>
      </c>
      <c r="AG832" s="19">
        <v>66.153846153846146</v>
      </c>
      <c r="AH832" s="19">
        <v>27.586206896551722</v>
      </c>
      <c r="AI832" s="19">
        <v>44.827586206896555</v>
      </c>
      <c r="AJ832" s="3">
        <v>787.90322580645159</v>
      </c>
      <c r="AK832" s="6">
        <v>46</v>
      </c>
      <c r="AL832" s="6">
        <v>93</v>
      </c>
      <c r="AM832" s="6">
        <v>6</v>
      </c>
      <c r="AN832" s="6">
        <v>8</v>
      </c>
      <c r="AO832" s="6">
        <v>0</v>
      </c>
      <c r="AP832" s="6">
        <v>4</v>
      </c>
      <c r="AQ832" s="6">
        <v>87</v>
      </c>
      <c r="AR832" s="6">
        <v>8</v>
      </c>
      <c r="AS832" s="6">
        <v>3.2921810699588478</v>
      </c>
      <c r="AT832" s="119">
        <v>0</v>
      </c>
      <c r="AU832" s="119">
        <v>0</v>
      </c>
      <c r="AV832" s="119">
        <v>0</v>
      </c>
      <c r="AW832" s="119">
        <v>0</v>
      </c>
      <c r="AX832" s="119">
        <v>0</v>
      </c>
      <c r="AY832" s="6">
        <v>3.278688524590164</v>
      </c>
      <c r="AZ832" s="6">
        <v>0</v>
      </c>
      <c r="BA832" s="6">
        <v>0</v>
      </c>
      <c r="BB832" s="6">
        <v>9</v>
      </c>
      <c r="BC832" s="6">
        <v>4</v>
      </c>
      <c r="BD832" s="6">
        <v>1.6326530612244898</v>
      </c>
      <c r="BE832" s="6">
        <v>0</v>
      </c>
      <c r="BF832" s="6">
        <v>0</v>
      </c>
      <c r="BG832" s="6">
        <v>3</v>
      </c>
      <c r="BH832" s="6">
        <v>2</v>
      </c>
      <c r="BI832" s="6">
        <v>0</v>
      </c>
      <c r="BJ832" s="6">
        <v>0</v>
      </c>
      <c r="BK832" s="6">
        <v>140</v>
      </c>
    </row>
    <row r="833" spans="1:63" x14ac:dyDescent="0.35">
      <c r="A833" s="27">
        <v>827</v>
      </c>
      <c r="C833" s="17" t="s">
        <v>20</v>
      </c>
      <c r="D833" s="15">
        <v>45</v>
      </c>
      <c r="E833" s="18">
        <v>0</v>
      </c>
      <c r="F833" s="18">
        <v>0</v>
      </c>
      <c r="G833" s="18">
        <v>0</v>
      </c>
      <c r="H833" s="18">
        <v>31</v>
      </c>
      <c r="I833" s="18">
        <v>11</v>
      </c>
      <c r="J833" s="19">
        <v>53.333333333333336</v>
      </c>
      <c r="K833" s="19">
        <v>0</v>
      </c>
      <c r="L833" s="19">
        <v>0</v>
      </c>
      <c r="M833" s="18">
        <v>0</v>
      </c>
      <c r="N833" s="19">
        <v>0</v>
      </c>
      <c r="O833" s="19">
        <v>0</v>
      </c>
      <c r="P833" s="19">
        <v>0</v>
      </c>
      <c r="Q833" s="19">
        <v>10.855263157894738</v>
      </c>
      <c r="R833" s="18">
        <v>0</v>
      </c>
      <c r="S833" s="18">
        <v>0</v>
      </c>
      <c r="T833" s="18">
        <v>0</v>
      </c>
      <c r="U833" s="19">
        <v>0</v>
      </c>
      <c r="V833" s="18">
        <v>0</v>
      </c>
      <c r="W833" s="19">
        <v>0</v>
      </c>
      <c r="X833" s="19">
        <v>0</v>
      </c>
      <c r="Y833" s="19">
        <v>0</v>
      </c>
      <c r="Z833" s="19">
        <v>20</v>
      </c>
      <c r="AA833" s="19">
        <v>75.384615384615387</v>
      </c>
      <c r="AB833" s="18">
        <v>3</v>
      </c>
      <c r="AC833" s="19">
        <v>2.5641025641025639</v>
      </c>
      <c r="AD833" s="19">
        <v>80.952380952380949</v>
      </c>
      <c r="AE833" s="19">
        <v>77.631578947368425</v>
      </c>
      <c r="AF833" s="19">
        <v>100</v>
      </c>
      <c r="AG833" s="19">
        <v>77.099236641221367</v>
      </c>
      <c r="AH833" s="19">
        <v>13.793103448275861</v>
      </c>
      <c r="AI833" s="19">
        <v>57.758620689655174</v>
      </c>
      <c r="AJ833" s="3">
        <v>575</v>
      </c>
      <c r="AK833" s="6">
        <v>0</v>
      </c>
      <c r="AL833" s="6">
        <v>30</v>
      </c>
      <c r="AM833" s="6">
        <v>3</v>
      </c>
      <c r="AN833" s="6">
        <v>0</v>
      </c>
      <c r="AO833" s="6">
        <v>0</v>
      </c>
      <c r="AP833" s="6">
        <v>0</v>
      </c>
      <c r="AQ833" s="6">
        <v>12</v>
      </c>
      <c r="AR833" s="6">
        <v>0</v>
      </c>
      <c r="AS833" s="6">
        <v>0</v>
      </c>
      <c r="AT833" s="119">
        <v>0</v>
      </c>
      <c r="AU833" s="119">
        <v>0</v>
      </c>
      <c r="AV833" s="119">
        <v>0</v>
      </c>
      <c r="AW833" s="119">
        <v>0</v>
      </c>
      <c r="AX833" s="119">
        <v>0</v>
      </c>
      <c r="AY833" s="6">
        <v>6.7510548523206744</v>
      </c>
      <c r="AZ833" s="6">
        <v>0</v>
      </c>
      <c r="BA833" s="6">
        <v>0</v>
      </c>
      <c r="BB833" s="6">
        <v>0</v>
      </c>
      <c r="BC833" s="6">
        <v>0</v>
      </c>
      <c r="BD833" s="6">
        <v>0</v>
      </c>
      <c r="BE833" s="6">
        <v>0</v>
      </c>
      <c r="BF833" s="6">
        <v>0</v>
      </c>
      <c r="BG833" s="6">
        <v>0</v>
      </c>
      <c r="BH833" s="6">
        <v>0</v>
      </c>
      <c r="BI833" s="6">
        <v>0</v>
      </c>
      <c r="BJ833" s="6">
        <v>0</v>
      </c>
      <c r="BK833" s="6">
        <v>31</v>
      </c>
    </row>
    <row r="834" spans="1:63" x14ac:dyDescent="0.35">
      <c r="A834" s="27">
        <v>828</v>
      </c>
      <c r="C834" s="17" t="s">
        <v>29</v>
      </c>
      <c r="D834" s="15">
        <v>117</v>
      </c>
      <c r="E834" s="18">
        <v>0</v>
      </c>
      <c r="F834" s="18">
        <v>0</v>
      </c>
      <c r="G834" s="18">
        <v>0</v>
      </c>
      <c r="H834" s="18">
        <v>68</v>
      </c>
      <c r="I834" s="18">
        <v>49</v>
      </c>
      <c r="J834" s="19">
        <v>57.26495726495726</v>
      </c>
      <c r="K834" s="19">
        <v>0</v>
      </c>
      <c r="L834" s="19">
        <v>0</v>
      </c>
      <c r="M834" s="18">
        <v>0</v>
      </c>
      <c r="N834" s="19">
        <v>0</v>
      </c>
      <c r="O834" s="19">
        <v>8</v>
      </c>
      <c r="P834" s="19">
        <v>50</v>
      </c>
      <c r="Q834" s="19">
        <v>9.5808383233532943</v>
      </c>
      <c r="R834" s="18">
        <v>0</v>
      </c>
      <c r="S834" s="18">
        <v>0</v>
      </c>
      <c r="T834" s="18">
        <v>0</v>
      </c>
      <c r="U834" s="19">
        <v>0</v>
      </c>
      <c r="V834" s="18">
        <v>0</v>
      </c>
      <c r="W834" s="19">
        <v>0</v>
      </c>
      <c r="X834" s="19">
        <v>0</v>
      </c>
      <c r="Y834" s="19">
        <v>0</v>
      </c>
      <c r="Z834" s="19">
        <v>57.142857142857139</v>
      </c>
      <c r="AA834" s="19">
        <v>42.857142857142854</v>
      </c>
      <c r="AB834" s="18">
        <v>0</v>
      </c>
      <c r="AC834" s="19">
        <v>0</v>
      </c>
      <c r="AD834" s="19">
        <v>80</v>
      </c>
      <c r="AE834" s="19">
        <v>76.470588235294116</v>
      </c>
      <c r="AF834" s="19">
        <v>0</v>
      </c>
      <c r="AG834" s="19">
        <v>80.645161290322577</v>
      </c>
      <c r="AH834" s="19">
        <v>42.857142857142854</v>
      </c>
      <c r="AI834" s="19">
        <v>21.428571428571427</v>
      </c>
      <c r="AJ834" s="3">
        <v>597.5</v>
      </c>
      <c r="AK834" s="6">
        <v>0</v>
      </c>
      <c r="AL834" s="6">
        <v>98</v>
      </c>
      <c r="AM834" s="6">
        <v>0</v>
      </c>
      <c r="AN834" s="6">
        <v>10</v>
      </c>
      <c r="AO834" s="6">
        <v>0</v>
      </c>
      <c r="AP834" s="6">
        <v>0</v>
      </c>
      <c r="AQ834" s="6">
        <v>16</v>
      </c>
      <c r="AR834" s="6">
        <v>0</v>
      </c>
      <c r="AS834" s="6">
        <v>0</v>
      </c>
      <c r="AT834" s="119">
        <v>0</v>
      </c>
      <c r="AU834" s="119">
        <v>0</v>
      </c>
      <c r="AV834" s="119">
        <v>0</v>
      </c>
      <c r="AW834" s="119">
        <v>0</v>
      </c>
      <c r="AX834" s="119">
        <v>0</v>
      </c>
      <c r="AY834" s="6">
        <v>18.604651162790699</v>
      </c>
      <c r="AZ834" s="6">
        <v>0</v>
      </c>
      <c r="BA834" s="6">
        <v>0</v>
      </c>
      <c r="BB834" s="6">
        <v>4</v>
      </c>
      <c r="BC834" s="6">
        <v>11</v>
      </c>
      <c r="BD834" s="6">
        <v>8.9430894308943092</v>
      </c>
      <c r="BE834" s="6">
        <v>0</v>
      </c>
      <c r="BF834" s="6">
        <v>0</v>
      </c>
      <c r="BG834" s="6">
        <v>0</v>
      </c>
      <c r="BH834" s="6">
        <v>0</v>
      </c>
      <c r="BI834" s="6">
        <v>7</v>
      </c>
      <c r="BJ834" s="6">
        <v>13.461538461538462</v>
      </c>
      <c r="BK834" s="6">
        <v>68</v>
      </c>
    </row>
    <row r="835" spans="1:63" x14ac:dyDescent="0.35">
      <c r="A835" s="27">
        <v>829</v>
      </c>
      <c r="C835" s="17" t="s">
        <v>24</v>
      </c>
      <c r="D835" s="15">
        <v>29</v>
      </c>
      <c r="E835" s="18">
        <v>0</v>
      </c>
      <c r="F835" s="18">
        <v>5</v>
      </c>
      <c r="G835" s="18">
        <v>4</v>
      </c>
      <c r="H835" s="18">
        <v>18</v>
      </c>
      <c r="I835" s="18">
        <v>4</v>
      </c>
      <c r="J835" s="19">
        <v>62.068965517241381</v>
      </c>
      <c r="K835" s="19">
        <v>0</v>
      </c>
      <c r="L835" s="19">
        <v>0</v>
      </c>
      <c r="M835" s="18">
        <v>0</v>
      </c>
      <c r="N835" s="19">
        <v>0</v>
      </c>
      <c r="O835" s="19">
        <v>0</v>
      </c>
      <c r="P835" s="19">
        <v>0</v>
      </c>
      <c r="Q835" s="19">
        <v>10.844892812105927</v>
      </c>
      <c r="R835" s="18">
        <v>0</v>
      </c>
      <c r="S835" s="18">
        <v>0</v>
      </c>
      <c r="T835" s="18">
        <v>0</v>
      </c>
      <c r="U835" s="19">
        <v>0</v>
      </c>
      <c r="V835" s="18">
        <v>0</v>
      </c>
      <c r="W835" s="19">
        <v>0</v>
      </c>
      <c r="X835" s="19">
        <v>0</v>
      </c>
      <c r="Y835" s="19">
        <v>0</v>
      </c>
      <c r="Z835" s="19">
        <v>0</v>
      </c>
      <c r="AA835" s="19">
        <v>100</v>
      </c>
      <c r="AB835" s="18">
        <v>0</v>
      </c>
      <c r="AC835" s="19">
        <v>0</v>
      </c>
      <c r="AD835" s="19">
        <v>100</v>
      </c>
      <c r="AE835" s="19">
        <v>100</v>
      </c>
      <c r="AF835" s="19">
        <v>100</v>
      </c>
      <c r="AG835" s="19">
        <v>100</v>
      </c>
      <c r="AH835" s="19">
        <v>0</v>
      </c>
      <c r="AI835" s="19">
        <v>72.727272727272734</v>
      </c>
      <c r="AJ835" s="3">
        <v>1763.8888888888889</v>
      </c>
      <c r="AK835" s="6">
        <v>0</v>
      </c>
      <c r="AL835" s="6">
        <v>0</v>
      </c>
      <c r="AM835" s="6">
        <v>0</v>
      </c>
      <c r="AN835" s="6">
        <v>27</v>
      </c>
      <c r="AO835" s="6">
        <v>0</v>
      </c>
      <c r="AP835" s="6">
        <v>0</v>
      </c>
      <c r="AQ835" s="6">
        <v>0</v>
      </c>
      <c r="AR835" s="6">
        <v>4</v>
      </c>
      <c r="AS835" s="6">
        <v>13.793103448275861</v>
      </c>
      <c r="AT835" s="119">
        <v>0</v>
      </c>
      <c r="AU835" s="119">
        <v>0</v>
      </c>
      <c r="AV835" s="119">
        <v>0</v>
      </c>
      <c r="AW835" s="119">
        <v>0</v>
      </c>
      <c r="AX835" s="119">
        <v>0</v>
      </c>
      <c r="AY835" s="6">
        <v>0</v>
      </c>
      <c r="AZ835" s="6">
        <v>0</v>
      </c>
      <c r="BA835" s="6">
        <v>0</v>
      </c>
      <c r="BB835" s="6">
        <v>0</v>
      </c>
      <c r="BC835" s="6">
        <v>3</v>
      </c>
      <c r="BD835" s="6">
        <v>10.714285714285714</v>
      </c>
      <c r="BE835" s="6">
        <v>0</v>
      </c>
      <c r="BF835" s="6">
        <v>0</v>
      </c>
      <c r="BG835" s="6">
        <v>0</v>
      </c>
      <c r="BH835" s="6">
        <v>0</v>
      </c>
      <c r="BI835" s="6">
        <v>0</v>
      </c>
      <c r="BJ835" s="6">
        <v>0</v>
      </c>
      <c r="BK835" s="6">
        <v>18</v>
      </c>
    </row>
    <row r="836" spans="1:63" x14ac:dyDescent="0.35">
      <c r="A836" s="27">
        <v>830</v>
      </c>
      <c r="C836" s="17" t="s">
        <v>21</v>
      </c>
      <c r="D836" s="15">
        <v>140</v>
      </c>
      <c r="E836" s="18">
        <v>5</v>
      </c>
      <c r="F836" s="18">
        <v>7</v>
      </c>
      <c r="G836" s="18">
        <v>12</v>
      </c>
      <c r="H836" s="18">
        <v>105</v>
      </c>
      <c r="I836" s="18">
        <v>20</v>
      </c>
      <c r="J836" s="19">
        <v>70.714285714285722</v>
      </c>
      <c r="K836" s="19">
        <v>3</v>
      </c>
      <c r="L836" s="19">
        <v>4.918032786885246</v>
      </c>
      <c r="M836" s="18">
        <v>0</v>
      </c>
      <c r="N836" s="19">
        <v>0</v>
      </c>
      <c r="O836" s="19">
        <v>6</v>
      </c>
      <c r="P836" s="19">
        <v>100</v>
      </c>
      <c r="Q836" s="19">
        <v>9.2857142857142865</v>
      </c>
      <c r="R836" s="18">
        <v>0</v>
      </c>
      <c r="S836" s="18">
        <v>0</v>
      </c>
      <c r="T836" s="18">
        <v>0</v>
      </c>
      <c r="U836" s="19">
        <v>0</v>
      </c>
      <c r="V836" s="18">
        <v>0</v>
      </c>
      <c r="W836" s="19">
        <v>0</v>
      </c>
      <c r="X836" s="19">
        <v>0</v>
      </c>
      <c r="Y836" s="19">
        <v>0</v>
      </c>
      <c r="Z836" s="19">
        <v>37.037037037037038</v>
      </c>
      <c r="AA836" s="19">
        <v>46.296296296296298</v>
      </c>
      <c r="AB836" s="18">
        <v>0</v>
      </c>
      <c r="AC836" s="19">
        <v>0</v>
      </c>
      <c r="AD836" s="19">
        <v>100</v>
      </c>
      <c r="AE836" s="19">
        <v>83.78378378378379</v>
      </c>
      <c r="AF836" s="19">
        <v>78.571428571428569</v>
      </c>
      <c r="AG836" s="19">
        <v>86.746987951807228</v>
      </c>
      <c r="AH836" s="19">
        <v>22.826086956521738</v>
      </c>
      <c r="AI836" s="19">
        <v>32.608695652173914</v>
      </c>
      <c r="AJ836" s="3">
        <v>830.76923076923072</v>
      </c>
      <c r="AK836" s="6">
        <v>0</v>
      </c>
      <c r="AL836" s="6">
        <v>117</v>
      </c>
      <c r="AM836" s="6">
        <v>0</v>
      </c>
      <c r="AN836" s="6">
        <v>0</v>
      </c>
      <c r="AO836" s="6">
        <v>0</v>
      </c>
      <c r="AP836" s="6">
        <v>0</v>
      </c>
      <c r="AQ836" s="6">
        <v>19</v>
      </c>
      <c r="AR836" s="6">
        <v>20</v>
      </c>
      <c r="AS836" s="6">
        <v>14.285714285714285</v>
      </c>
      <c r="AT836" s="119">
        <v>0</v>
      </c>
      <c r="AU836" s="119">
        <v>0</v>
      </c>
      <c r="AV836" s="119">
        <v>0</v>
      </c>
      <c r="AW836" s="119">
        <v>0</v>
      </c>
      <c r="AX836" s="119">
        <v>0</v>
      </c>
      <c r="AY836" s="6">
        <v>11.971830985915492</v>
      </c>
      <c r="AZ836" s="6">
        <v>0</v>
      </c>
      <c r="BA836" s="6">
        <v>0</v>
      </c>
      <c r="BB836" s="6">
        <v>0</v>
      </c>
      <c r="BC836" s="6">
        <v>0</v>
      </c>
      <c r="BD836" s="6">
        <v>0</v>
      </c>
      <c r="BE836" s="6">
        <v>0</v>
      </c>
      <c r="BF836" s="6">
        <v>0</v>
      </c>
      <c r="BG836" s="6">
        <v>0</v>
      </c>
      <c r="BH836" s="6">
        <v>0</v>
      </c>
      <c r="BI836" s="6">
        <v>0</v>
      </c>
      <c r="BJ836" s="6">
        <v>0</v>
      </c>
      <c r="BK836" s="6">
        <v>105</v>
      </c>
    </row>
    <row r="837" spans="1:63" x14ac:dyDescent="0.35">
      <c r="A837" s="27">
        <v>831</v>
      </c>
      <c r="C837" s="17" t="s">
        <v>9</v>
      </c>
      <c r="D837" s="15">
        <v>82</v>
      </c>
      <c r="E837" s="18">
        <v>0</v>
      </c>
      <c r="F837" s="18">
        <v>0</v>
      </c>
      <c r="G837" s="18">
        <v>3</v>
      </c>
      <c r="H837" s="18">
        <v>54</v>
      </c>
      <c r="I837" s="18">
        <v>20</v>
      </c>
      <c r="J837" s="19">
        <v>64.634146341463421</v>
      </c>
      <c r="K837" s="19">
        <v>8</v>
      </c>
      <c r="L837" s="19">
        <v>33.333333333333329</v>
      </c>
      <c r="M837" s="18">
        <v>0</v>
      </c>
      <c r="N837" s="19">
        <v>0</v>
      </c>
      <c r="O837" s="19">
        <v>0</v>
      </c>
      <c r="P837" s="19">
        <v>0</v>
      </c>
      <c r="Q837" s="19">
        <v>2.726602800294768</v>
      </c>
      <c r="R837" s="18">
        <v>0</v>
      </c>
      <c r="S837" s="18">
        <v>0</v>
      </c>
      <c r="T837" s="18">
        <v>0</v>
      </c>
      <c r="U837" s="19">
        <v>0</v>
      </c>
      <c r="V837" s="18">
        <v>0</v>
      </c>
      <c r="W837" s="19">
        <v>0</v>
      </c>
      <c r="X837" s="19">
        <v>0</v>
      </c>
      <c r="Y837" s="19">
        <v>0</v>
      </c>
      <c r="Z837" s="19">
        <v>20</v>
      </c>
      <c r="AA837" s="19">
        <v>80</v>
      </c>
      <c r="AB837" s="18">
        <v>4</v>
      </c>
      <c r="AC837" s="19">
        <v>7.2727272727272725</v>
      </c>
      <c r="AD837" s="19">
        <v>70.370370370370367</v>
      </c>
      <c r="AE837" s="19">
        <v>80</v>
      </c>
      <c r="AF837" s="19">
        <v>0</v>
      </c>
      <c r="AG837" s="19">
        <v>75.862068965517238</v>
      </c>
      <c r="AH837" s="19">
        <v>16.666666666666664</v>
      </c>
      <c r="AI837" s="19">
        <v>58.333333333333336</v>
      </c>
      <c r="AJ837" s="3">
        <v>900</v>
      </c>
      <c r="AK837" s="6">
        <v>0</v>
      </c>
      <c r="AL837" s="6">
        <v>46</v>
      </c>
      <c r="AM837" s="6">
        <v>0</v>
      </c>
      <c r="AN837" s="6">
        <v>0</v>
      </c>
      <c r="AO837" s="6">
        <v>0</v>
      </c>
      <c r="AP837" s="6">
        <v>0</v>
      </c>
      <c r="AQ837" s="6">
        <v>33</v>
      </c>
      <c r="AR837" s="6">
        <v>0</v>
      </c>
      <c r="AS837" s="6">
        <v>0</v>
      </c>
      <c r="AT837" s="119">
        <v>0</v>
      </c>
      <c r="AU837" s="119">
        <v>0</v>
      </c>
      <c r="AV837" s="119">
        <v>0</v>
      </c>
      <c r="AW837" s="119">
        <v>0</v>
      </c>
      <c r="AX837" s="119">
        <v>0</v>
      </c>
      <c r="AY837" s="6">
        <v>8.75</v>
      </c>
      <c r="AZ837" s="6">
        <v>0</v>
      </c>
      <c r="BA837" s="6">
        <v>0</v>
      </c>
      <c r="BB837" s="6">
        <v>4</v>
      </c>
      <c r="BC837" s="6">
        <v>8</v>
      </c>
      <c r="BD837" s="6">
        <v>9.3023255813953494</v>
      </c>
      <c r="BE837" s="6">
        <v>0</v>
      </c>
      <c r="BF837" s="6">
        <v>0</v>
      </c>
      <c r="BG837" s="6">
        <v>3</v>
      </c>
      <c r="BH837" s="6">
        <v>4.6875</v>
      </c>
      <c r="BI837" s="6">
        <v>0</v>
      </c>
      <c r="BJ837" s="6">
        <v>0</v>
      </c>
      <c r="BK837" s="6">
        <v>54</v>
      </c>
    </row>
    <row r="838" spans="1:63" x14ac:dyDescent="0.35">
      <c r="A838" s="27">
        <v>832</v>
      </c>
      <c r="C838" s="17" t="s">
        <v>3</v>
      </c>
      <c r="D838" s="15">
        <v>0</v>
      </c>
      <c r="E838" s="18">
        <v>0</v>
      </c>
      <c r="F838" s="18">
        <v>0</v>
      </c>
      <c r="G838" s="18">
        <v>0</v>
      </c>
      <c r="H838" s="18">
        <v>0</v>
      </c>
      <c r="I838" s="18">
        <v>0</v>
      </c>
      <c r="J838" s="19">
        <v>0</v>
      </c>
      <c r="K838" s="19">
        <v>0</v>
      </c>
      <c r="L838" s="19">
        <v>0</v>
      </c>
      <c r="M838" s="18">
        <v>0</v>
      </c>
      <c r="N838" s="19">
        <v>0</v>
      </c>
      <c r="O838" s="19">
        <v>0</v>
      </c>
      <c r="P838" s="19">
        <v>0</v>
      </c>
      <c r="Q838" s="19">
        <v>8.2191780821917799</v>
      </c>
      <c r="R838" s="18">
        <v>0</v>
      </c>
      <c r="S838" s="18">
        <v>0</v>
      </c>
      <c r="T838" s="18">
        <v>0</v>
      </c>
      <c r="U838" s="19">
        <v>0</v>
      </c>
      <c r="V838" s="18">
        <v>0</v>
      </c>
      <c r="W838" s="19">
        <v>0</v>
      </c>
      <c r="X838" s="19">
        <v>0</v>
      </c>
      <c r="Y838" s="19">
        <v>0</v>
      </c>
      <c r="Z838" s="19">
        <v>0</v>
      </c>
      <c r="AA838" s="19">
        <v>0</v>
      </c>
      <c r="AB838" s="18">
        <v>0</v>
      </c>
      <c r="AC838" s="19">
        <v>0</v>
      </c>
      <c r="AD838" s="19">
        <v>0</v>
      </c>
      <c r="AE838" s="19">
        <v>0</v>
      </c>
      <c r="AF838" s="19">
        <v>0</v>
      </c>
      <c r="AG838" s="19">
        <v>0</v>
      </c>
      <c r="AH838" s="19">
        <v>0</v>
      </c>
      <c r="AI838" s="19">
        <v>0</v>
      </c>
      <c r="AJ838" s="3">
        <v>0</v>
      </c>
      <c r="AK838" s="6">
        <v>0</v>
      </c>
      <c r="AL838" s="6">
        <v>0</v>
      </c>
      <c r="AM838" s="6">
        <v>0</v>
      </c>
      <c r="AN838" s="6">
        <v>0</v>
      </c>
      <c r="AO838" s="6">
        <v>0</v>
      </c>
      <c r="AP838" s="6">
        <v>0</v>
      </c>
      <c r="AQ838" s="6">
        <v>0</v>
      </c>
      <c r="AR838" s="6">
        <v>0</v>
      </c>
      <c r="AS838" s="6">
        <v>0</v>
      </c>
      <c r="AT838" s="119">
        <v>0</v>
      </c>
      <c r="AU838" s="119">
        <v>0</v>
      </c>
      <c r="AV838" s="119">
        <v>0</v>
      </c>
      <c r="AW838" s="119">
        <v>0</v>
      </c>
      <c r="AX838" s="119">
        <v>0</v>
      </c>
      <c r="AY838" s="6">
        <v>0</v>
      </c>
      <c r="AZ838" s="6">
        <v>0</v>
      </c>
      <c r="BA838" s="6">
        <v>0</v>
      </c>
      <c r="BB838" s="6">
        <v>0</v>
      </c>
      <c r="BC838" s="6">
        <v>0</v>
      </c>
      <c r="BD838" s="6">
        <v>0</v>
      </c>
      <c r="BE838" s="6">
        <v>0</v>
      </c>
      <c r="BF838" s="6">
        <v>0</v>
      </c>
      <c r="BG838" s="6">
        <v>0</v>
      </c>
      <c r="BH838" s="6">
        <v>0</v>
      </c>
      <c r="BI838" s="6">
        <v>0</v>
      </c>
      <c r="BJ838" s="6">
        <v>0</v>
      </c>
      <c r="BK838" s="6">
        <v>0</v>
      </c>
    </row>
    <row r="839" spans="1:63" x14ac:dyDescent="0.35">
      <c r="A839" s="27">
        <v>833</v>
      </c>
      <c r="C839" s="17" t="s">
        <v>275</v>
      </c>
      <c r="D839" s="15">
        <v>122</v>
      </c>
      <c r="E839" s="18">
        <v>0</v>
      </c>
      <c r="F839" s="18">
        <v>21</v>
      </c>
      <c r="G839" s="18">
        <v>14</v>
      </c>
      <c r="H839" s="18">
        <v>62</v>
      </c>
      <c r="I839" s="18">
        <v>20</v>
      </c>
      <c r="J839" s="19">
        <v>54.918032786885249</v>
      </c>
      <c r="K839" s="19">
        <v>0</v>
      </c>
      <c r="L839" s="19">
        <v>0</v>
      </c>
      <c r="M839" s="18">
        <v>0</v>
      </c>
      <c r="N839" s="19">
        <v>0</v>
      </c>
      <c r="O839" s="19">
        <v>4</v>
      </c>
      <c r="P839" s="19">
        <v>100</v>
      </c>
      <c r="Q839" s="19">
        <v>13.83399209486166</v>
      </c>
      <c r="R839" s="18">
        <v>0</v>
      </c>
      <c r="S839" s="18">
        <v>0</v>
      </c>
      <c r="T839" s="18">
        <v>0</v>
      </c>
      <c r="U839" s="19">
        <v>0</v>
      </c>
      <c r="V839" s="18">
        <v>0</v>
      </c>
      <c r="W839" s="19">
        <v>0</v>
      </c>
      <c r="X839" s="19">
        <v>0</v>
      </c>
      <c r="Y839" s="19">
        <v>0</v>
      </c>
      <c r="Z839" s="19">
        <v>0</v>
      </c>
      <c r="AA839" s="19">
        <v>85.714285714285708</v>
      </c>
      <c r="AB839" s="18">
        <v>0</v>
      </c>
      <c r="AC839" s="19">
        <v>0</v>
      </c>
      <c r="AD839" s="19">
        <v>100</v>
      </c>
      <c r="AE839" s="19">
        <v>65.789473684210535</v>
      </c>
      <c r="AF839" s="19">
        <v>0</v>
      </c>
      <c r="AG839" s="19">
        <v>75.384615384615387</v>
      </c>
      <c r="AH839" s="19">
        <v>30.76923076923077</v>
      </c>
      <c r="AI839" s="19">
        <v>51.923076923076927</v>
      </c>
      <c r="AJ839" s="3">
        <v>706.25</v>
      </c>
      <c r="AK839" s="6">
        <v>9</v>
      </c>
      <c r="AL839" s="6">
        <v>62</v>
      </c>
      <c r="AM839" s="6">
        <v>7</v>
      </c>
      <c r="AN839" s="6">
        <v>4</v>
      </c>
      <c r="AO839" s="6">
        <v>0</v>
      </c>
      <c r="AP839" s="6">
        <v>0</v>
      </c>
      <c r="AQ839" s="6">
        <v>41</v>
      </c>
      <c r="AR839" s="6">
        <v>9</v>
      </c>
      <c r="AS839" s="6">
        <v>7.3770491803278686</v>
      </c>
      <c r="AT839" s="119">
        <v>0</v>
      </c>
      <c r="AU839" s="119">
        <v>0</v>
      </c>
      <c r="AV839" s="119">
        <v>0</v>
      </c>
      <c r="AW839" s="119">
        <v>0</v>
      </c>
      <c r="AX839" s="119">
        <v>0</v>
      </c>
      <c r="AY839" s="6">
        <v>10.92436974789916</v>
      </c>
      <c r="AZ839" s="6">
        <v>0</v>
      </c>
      <c r="BA839" s="6">
        <v>0</v>
      </c>
      <c r="BB839" s="6">
        <v>4</v>
      </c>
      <c r="BC839" s="6">
        <v>0</v>
      </c>
      <c r="BD839" s="6">
        <v>0</v>
      </c>
      <c r="BE839" s="6">
        <v>0</v>
      </c>
      <c r="BF839" s="6">
        <v>0</v>
      </c>
      <c r="BG839" s="6">
        <v>0</v>
      </c>
      <c r="BH839" s="6">
        <v>0</v>
      </c>
      <c r="BI839" s="6">
        <v>0</v>
      </c>
      <c r="BJ839" s="6">
        <v>0</v>
      </c>
      <c r="BK839" s="6">
        <v>62</v>
      </c>
    </row>
    <row r="840" spans="1:63" x14ac:dyDescent="0.35">
      <c r="A840" s="27">
        <v>834</v>
      </c>
      <c r="C840" s="17" t="s">
        <v>28</v>
      </c>
      <c r="D840" s="15">
        <v>0</v>
      </c>
      <c r="E840" s="18">
        <v>0</v>
      </c>
      <c r="F840" s="18">
        <v>0</v>
      </c>
      <c r="G840" s="18">
        <v>0</v>
      </c>
      <c r="H840" s="18">
        <v>0</v>
      </c>
      <c r="I840" s="18">
        <v>0</v>
      </c>
      <c r="J840" s="19">
        <v>0</v>
      </c>
      <c r="K840" s="19">
        <v>0</v>
      </c>
      <c r="L840" s="19">
        <v>0</v>
      </c>
      <c r="M840" s="18">
        <v>0</v>
      </c>
      <c r="N840" s="19">
        <v>0</v>
      </c>
      <c r="O840" s="19">
        <v>0</v>
      </c>
      <c r="P840" s="19">
        <v>0</v>
      </c>
      <c r="Q840" s="19">
        <v>8.8372093023255811</v>
      </c>
      <c r="R840" s="18">
        <v>0</v>
      </c>
      <c r="S840" s="18">
        <v>0</v>
      </c>
      <c r="T840" s="18">
        <v>0</v>
      </c>
      <c r="U840" s="19">
        <v>0</v>
      </c>
      <c r="V840" s="18">
        <v>0</v>
      </c>
      <c r="W840" s="19">
        <v>0</v>
      </c>
      <c r="X840" s="18">
        <v>0</v>
      </c>
      <c r="Y840" s="19">
        <v>0</v>
      </c>
      <c r="Z840" s="19">
        <v>0</v>
      </c>
      <c r="AA840" s="19">
        <v>0</v>
      </c>
      <c r="AB840" s="18">
        <v>0</v>
      </c>
      <c r="AC840" s="19">
        <v>0</v>
      </c>
      <c r="AD840" s="19">
        <v>0</v>
      </c>
      <c r="AE840" s="19">
        <v>0</v>
      </c>
      <c r="AF840" s="19">
        <v>0</v>
      </c>
      <c r="AG840" s="19">
        <v>0</v>
      </c>
      <c r="AH840" s="19">
        <v>0</v>
      </c>
      <c r="AI840" s="19">
        <v>0</v>
      </c>
      <c r="AJ840" s="3">
        <v>0</v>
      </c>
      <c r="AK840" s="6">
        <v>0</v>
      </c>
      <c r="AL840" s="6">
        <v>0</v>
      </c>
      <c r="AM840" s="6">
        <v>0</v>
      </c>
      <c r="AN840" s="6">
        <v>0</v>
      </c>
      <c r="AO840" s="6">
        <v>0</v>
      </c>
      <c r="AP840" s="6">
        <v>0</v>
      </c>
      <c r="AQ840" s="6">
        <v>0</v>
      </c>
      <c r="AR840" s="6">
        <v>0</v>
      </c>
      <c r="AS840" s="6">
        <v>0</v>
      </c>
      <c r="AT840" s="119">
        <v>0</v>
      </c>
      <c r="AU840" s="119">
        <v>0</v>
      </c>
      <c r="AV840" s="119">
        <v>0</v>
      </c>
      <c r="AW840" s="119">
        <v>0</v>
      </c>
      <c r="AX840" s="119">
        <v>0</v>
      </c>
      <c r="AY840" s="6">
        <v>0</v>
      </c>
      <c r="AZ840" s="6">
        <v>0</v>
      </c>
      <c r="BA840" s="6">
        <v>0</v>
      </c>
      <c r="BB840" s="6">
        <v>0</v>
      </c>
      <c r="BC840" s="6">
        <v>0</v>
      </c>
      <c r="BD840" s="6">
        <v>0</v>
      </c>
      <c r="BE840" s="6">
        <v>0</v>
      </c>
      <c r="BF840" s="6">
        <v>0</v>
      </c>
      <c r="BG840" s="6">
        <v>0</v>
      </c>
      <c r="BH840" s="6">
        <v>0</v>
      </c>
      <c r="BI840" s="6">
        <v>0</v>
      </c>
      <c r="BJ840" s="6">
        <v>0</v>
      </c>
      <c r="BK840" s="6">
        <v>0</v>
      </c>
    </row>
    <row r="841" spans="1:63" x14ac:dyDescent="0.35">
      <c r="A841" s="27">
        <v>835</v>
      </c>
      <c r="C841" s="17" t="s">
        <v>25</v>
      </c>
      <c r="D841" s="15">
        <v>0</v>
      </c>
      <c r="E841" s="18">
        <v>0</v>
      </c>
      <c r="F841" s="18">
        <v>0</v>
      </c>
      <c r="G841" s="18">
        <v>0</v>
      </c>
      <c r="H841" s="18">
        <v>0</v>
      </c>
      <c r="I841" s="18">
        <v>0</v>
      </c>
      <c r="J841" s="19">
        <v>0</v>
      </c>
      <c r="K841" s="19">
        <v>0</v>
      </c>
      <c r="L841" s="19">
        <v>0</v>
      </c>
      <c r="M841" s="18">
        <v>0</v>
      </c>
      <c r="N841" s="19">
        <v>0</v>
      </c>
      <c r="O841" s="19">
        <v>0</v>
      </c>
      <c r="P841" s="19">
        <v>0</v>
      </c>
      <c r="Q841" s="19">
        <v>4.2895442359249332</v>
      </c>
      <c r="R841" s="18">
        <v>0</v>
      </c>
      <c r="S841" s="18">
        <v>0</v>
      </c>
      <c r="T841" s="18">
        <v>0</v>
      </c>
      <c r="U841" s="19">
        <v>0</v>
      </c>
      <c r="V841" s="18">
        <v>0</v>
      </c>
      <c r="W841" s="19">
        <v>0</v>
      </c>
      <c r="X841" s="19">
        <v>0</v>
      </c>
      <c r="Y841" s="19">
        <v>0</v>
      </c>
      <c r="Z841" s="19">
        <v>0</v>
      </c>
      <c r="AA841" s="19">
        <v>0</v>
      </c>
      <c r="AB841" s="18">
        <v>0</v>
      </c>
      <c r="AC841" s="19">
        <v>0</v>
      </c>
      <c r="AD841" s="19">
        <v>0</v>
      </c>
      <c r="AE841" s="19">
        <v>0</v>
      </c>
      <c r="AF841" s="19">
        <v>0</v>
      </c>
      <c r="AG841" s="19">
        <v>0</v>
      </c>
      <c r="AH841" s="19">
        <v>0</v>
      </c>
      <c r="AI841" s="19">
        <v>0</v>
      </c>
      <c r="AJ841" s="3">
        <v>0</v>
      </c>
      <c r="AK841" s="6">
        <v>0</v>
      </c>
      <c r="AL841" s="6">
        <v>0</v>
      </c>
      <c r="AM841" s="6">
        <v>0</v>
      </c>
      <c r="AN841" s="6">
        <v>0</v>
      </c>
      <c r="AO841" s="6">
        <v>0</v>
      </c>
      <c r="AP841" s="6">
        <v>0</v>
      </c>
      <c r="AQ841" s="6">
        <v>0</v>
      </c>
      <c r="AR841" s="6">
        <v>0</v>
      </c>
      <c r="AS841" s="6">
        <v>0</v>
      </c>
      <c r="AT841" s="119">
        <v>0</v>
      </c>
      <c r="AU841" s="119">
        <v>0</v>
      </c>
      <c r="AV841" s="119">
        <v>0</v>
      </c>
      <c r="AW841" s="119">
        <v>0</v>
      </c>
      <c r="AX841" s="119">
        <v>0</v>
      </c>
      <c r="AY841" s="6">
        <v>7.5268817204301079</v>
      </c>
      <c r="AZ841" s="6">
        <v>0</v>
      </c>
      <c r="BA841" s="6">
        <v>0</v>
      </c>
      <c r="BB841" s="6">
        <v>0</v>
      </c>
      <c r="BC841" s="6">
        <v>0</v>
      </c>
      <c r="BD841" s="6">
        <v>0</v>
      </c>
      <c r="BE841" s="6">
        <v>0</v>
      </c>
      <c r="BF841" s="6">
        <v>0</v>
      </c>
      <c r="BG841" s="6">
        <v>0</v>
      </c>
      <c r="BH841" s="6">
        <v>0</v>
      </c>
      <c r="BI841" s="6">
        <v>0</v>
      </c>
      <c r="BJ841" s="6">
        <v>0</v>
      </c>
      <c r="BK841" s="6">
        <v>0</v>
      </c>
    </row>
    <row r="842" spans="1:63" x14ac:dyDescent="0.35">
      <c r="A842" s="27">
        <v>836</v>
      </c>
      <c r="C842" s="17" t="s">
        <v>11</v>
      </c>
      <c r="D842" s="15">
        <v>190</v>
      </c>
      <c r="E842" s="18">
        <v>0</v>
      </c>
      <c r="F842" s="18">
        <v>3</v>
      </c>
      <c r="G842" s="18">
        <v>5</v>
      </c>
      <c r="H842" s="18">
        <v>135</v>
      </c>
      <c r="I842" s="18">
        <v>47</v>
      </c>
      <c r="J842" s="19">
        <v>50</v>
      </c>
      <c r="K842" s="19">
        <v>5</v>
      </c>
      <c r="L842" s="19">
        <v>9.0909090909090917</v>
      </c>
      <c r="M842" s="18">
        <v>0</v>
      </c>
      <c r="N842" s="19">
        <v>0</v>
      </c>
      <c r="O842" s="19">
        <v>9</v>
      </c>
      <c r="P842" s="19">
        <v>100</v>
      </c>
      <c r="Q842" s="19">
        <v>7.5691411935953425</v>
      </c>
      <c r="R842" s="18">
        <v>0</v>
      </c>
      <c r="S842" s="18">
        <v>0</v>
      </c>
      <c r="T842" s="18">
        <v>0</v>
      </c>
      <c r="U842" s="19">
        <v>0</v>
      </c>
      <c r="V842" s="18">
        <v>0</v>
      </c>
      <c r="W842" s="19">
        <v>0</v>
      </c>
      <c r="X842" s="19">
        <v>0</v>
      </c>
      <c r="Y842" s="19">
        <v>0</v>
      </c>
      <c r="Z842" s="19">
        <v>20.408163265306122</v>
      </c>
      <c r="AA842" s="19">
        <v>73.469387755102048</v>
      </c>
      <c r="AB842" s="18">
        <v>3</v>
      </c>
      <c r="AC842" s="19">
        <v>2.5210084033613445</v>
      </c>
      <c r="AD842" s="19">
        <v>93.333333333333329</v>
      </c>
      <c r="AE842" s="19">
        <v>76.5625</v>
      </c>
      <c r="AF842" s="19">
        <v>0</v>
      </c>
      <c r="AG842" s="19">
        <v>85.15625</v>
      </c>
      <c r="AH842" s="19">
        <v>9.433962264150944</v>
      </c>
      <c r="AI842" s="19">
        <v>67.924528301886795</v>
      </c>
      <c r="AJ842" s="3">
        <v>1093.75</v>
      </c>
      <c r="AK842" s="6">
        <v>67</v>
      </c>
      <c r="AL842" s="6">
        <v>86</v>
      </c>
      <c r="AM842" s="6">
        <v>10</v>
      </c>
      <c r="AN842" s="6">
        <v>0</v>
      </c>
      <c r="AO842" s="6">
        <v>0</v>
      </c>
      <c r="AP842" s="6">
        <v>0</v>
      </c>
      <c r="AQ842" s="6">
        <v>13</v>
      </c>
      <c r="AR842" s="6">
        <v>8</v>
      </c>
      <c r="AS842" s="6">
        <v>4.2105263157894735</v>
      </c>
      <c r="AT842" s="119">
        <v>0</v>
      </c>
      <c r="AU842" s="119">
        <v>0</v>
      </c>
      <c r="AV842" s="119">
        <v>0</v>
      </c>
      <c r="AW842" s="119">
        <v>0</v>
      </c>
      <c r="AX842" s="119">
        <v>0</v>
      </c>
      <c r="AY842" s="6">
        <v>0</v>
      </c>
      <c r="AZ842" s="6">
        <v>0</v>
      </c>
      <c r="BA842" s="6">
        <v>0</v>
      </c>
      <c r="BB842" s="6">
        <v>8</v>
      </c>
      <c r="BC842" s="6">
        <v>4</v>
      </c>
      <c r="BD842" s="6">
        <v>2.1276595744680851</v>
      </c>
      <c r="BE842" s="6">
        <v>0</v>
      </c>
      <c r="BF842" s="6">
        <v>0</v>
      </c>
      <c r="BG842" s="6">
        <v>0</v>
      </c>
      <c r="BH842" s="6">
        <v>0</v>
      </c>
      <c r="BI842" s="6">
        <v>0</v>
      </c>
      <c r="BJ842" s="6">
        <v>0</v>
      </c>
      <c r="BK842" s="6">
        <v>135</v>
      </c>
    </row>
    <row r="843" spans="1:63" x14ac:dyDescent="0.35">
      <c r="A843" s="27">
        <v>837</v>
      </c>
      <c r="C843" s="17" t="s">
        <v>276</v>
      </c>
      <c r="D843" s="15">
        <v>9</v>
      </c>
      <c r="E843" s="18">
        <v>0</v>
      </c>
      <c r="F843" s="18">
        <v>0</v>
      </c>
      <c r="G843" s="18">
        <v>0</v>
      </c>
      <c r="H843" s="18">
        <v>8</v>
      </c>
      <c r="I843" s="18">
        <v>0</v>
      </c>
      <c r="J843" s="19">
        <v>44.444444444444443</v>
      </c>
      <c r="K843" s="19">
        <v>0</v>
      </c>
      <c r="L843" s="19">
        <v>0</v>
      </c>
      <c r="M843" s="18">
        <v>0</v>
      </c>
      <c r="N843" s="19">
        <v>0</v>
      </c>
      <c r="O843" s="19">
        <v>0</v>
      </c>
      <c r="P843" s="19">
        <v>0</v>
      </c>
      <c r="Q843" s="19">
        <v>8.0495356037151709</v>
      </c>
      <c r="R843" s="18">
        <v>0</v>
      </c>
      <c r="S843" s="18">
        <v>0</v>
      </c>
      <c r="T843" s="18">
        <v>0</v>
      </c>
      <c r="U843" s="19">
        <v>0</v>
      </c>
      <c r="V843" s="18">
        <v>0</v>
      </c>
      <c r="W843" s="19">
        <v>0</v>
      </c>
      <c r="X843" s="19">
        <v>0</v>
      </c>
      <c r="Y843" s="19">
        <v>0</v>
      </c>
      <c r="Z843" s="19">
        <v>0</v>
      </c>
      <c r="AA843" s="19">
        <v>0</v>
      </c>
      <c r="AB843" s="18">
        <v>0</v>
      </c>
      <c r="AC843" s="19">
        <v>0</v>
      </c>
      <c r="AD843" s="19">
        <v>0</v>
      </c>
      <c r="AE843" s="19">
        <v>100</v>
      </c>
      <c r="AF843" s="19">
        <v>0</v>
      </c>
      <c r="AG843" s="19">
        <v>100</v>
      </c>
      <c r="AH843" s="19">
        <v>0</v>
      </c>
      <c r="AI843" s="19">
        <v>0</v>
      </c>
      <c r="AJ843" s="3">
        <v>575</v>
      </c>
      <c r="AK843" s="6">
        <v>4</v>
      </c>
      <c r="AL843" s="6">
        <v>6</v>
      </c>
      <c r="AM843" s="6">
        <v>0</v>
      </c>
      <c r="AN843" s="6">
        <v>0</v>
      </c>
      <c r="AO843" s="6">
        <v>0</v>
      </c>
      <c r="AP843" s="6">
        <v>0</v>
      </c>
      <c r="AQ843" s="6">
        <v>5</v>
      </c>
      <c r="AR843" s="6">
        <v>0</v>
      </c>
      <c r="AS843" s="6">
        <v>0</v>
      </c>
      <c r="AT843" s="119">
        <v>0</v>
      </c>
      <c r="AU843" s="119">
        <v>0</v>
      </c>
      <c r="AV843" s="119">
        <v>0</v>
      </c>
      <c r="AW843" s="119">
        <v>0</v>
      </c>
      <c r="AX843" s="119">
        <v>0</v>
      </c>
      <c r="AY843" s="6">
        <v>0</v>
      </c>
      <c r="AZ843" s="6">
        <v>0</v>
      </c>
      <c r="BA843" s="6">
        <v>0</v>
      </c>
      <c r="BB843" s="6">
        <v>0</v>
      </c>
      <c r="BC843" s="6">
        <v>4</v>
      </c>
      <c r="BD843" s="6">
        <v>57.142857142857139</v>
      </c>
      <c r="BE843" s="6">
        <v>0</v>
      </c>
      <c r="BF843" s="6">
        <v>0</v>
      </c>
      <c r="BG843" s="6">
        <v>0</v>
      </c>
      <c r="BH843" s="6">
        <v>0</v>
      </c>
      <c r="BI843" s="6">
        <v>0</v>
      </c>
      <c r="BJ843" s="6">
        <v>0</v>
      </c>
      <c r="BK843" s="6">
        <v>8</v>
      </c>
    </row>
    <row r="844" spans="1:63" x14ac:dyDescent="0.35">
      <c r="A844" s="27">
        <v>838</v>
      </c>
      <c r="C844" s="17" t="s">
        <v>14</v>
      </c>
      <c r="D844" s="15">
        <v>66</v>
      </c>
      <c r="E844" s="18">
        <v>0</v>
      </c>
      <c r="F844" s="18">
        <v>4</v>
      </c>
      <c r="G844" s="18">
        <v>0</v>
      </c>
      <c r="H844" s="18">
        <v>51</v>
      </c>
      <c r="I844" s="18">
        <v>13</v>
      </c>
      <c r="J844" s="19">
        <v>40.909090909090914</v>
      </c>
      <c r="K844" s="19">
        <v>0</v>
      </c>
      <c r="L844" s="19">
        <v>0</v>
      </c>
      <c r="M844" s="18">
        <v>0</v>
      </c>
      <c r="N844" s="19">
        <v>0</v>
      </c>
      <c r="O844" s="19">
        <v>0</v>
      </c>
      <c r="P844" s="19">
        <v>0</v>
      </c>
      <c r="Q844" s="19">
        <v>16.666666666666664</v>
      </c>
      <c r="R844" s="18">
        <v>0</v>
      </c>
      <c r="S844" s="18">
        <v>0</v>
      </c>
      <c r="T844" s="18">
        <v>0</v>
      </c>
      <c r="U844" s="19">
        <v>0</v>
      </c>
      <c r="V844" s="18">
        <v>0</v>
      </c>
      <c r="W844" s="19">
        <v>0</v>
      </c>
      <c r="X844" s="19">
        <v>0</v>
      </c>
      <c r="Y844" s="19">
        <v>0</v>
      </c>
      <c r="Z844" s="19">
        <v>15.789473684210526</v>
      </c>
      <c r="AA844" s="19">
        <v>68.421052631578945</v>
      </c>
      <c r="AB844" s="18">
        <v>0</v>
      </c>
      <c r="AC844" s="19">
        <v>0</v>
      </c>
      <c r="AD844" s="19">
        <v>100</v>
      </c>
      <c r="AE844" s="19">
        <v>62.962962962962962</v>
      </c>
      <c r="AF844" s="19">
        <v>100</v>
      </c>
      <c r="AG844" s="19">
        <v>82.222222222222214</v>
      </c>
      <c r="AH844" s="19">
        <v>23.684210526315788</v>
      </c>
      <c r="AI844" s="19">
        <v>68.421052631578945</v>
      </c>
      <c r="AJ844" s="3">
        <v>814.28571428571433</v>
      </c>
      <c r="AK844" s="6">
        <v>0</v>
      </c>
      <c r="AL844" s="6">
        <v>0</v>
      </c>
      <c r="AM844" s="6">
        <v>0</v>
      </c>
      <c r="AN844" s="6">
        <v>32</v>
      </c>
      <c r="AO844" s="6">
        <v>0</v>
      </c>
      <c r="AP844" s="6">
        <v>0</v>
      </c>
      <c r="AQ844" s="6">
        <v>31</v>
      </c>
      <c r="AR844" s="6">
        <v>7</v>
      </c>
      <c r="AS844" s="6">
        <v>10.606060606060606</v>
      </c>
      <c r="AT844" s="119">
        <v>0</v>
      </c>
      <c r="AU844" s="119">
        <v>0</v>
      </c>
      <c r="AV844" s="119">
        <v>0</v>
      </c>
      <c r="AW844" s="119">
        <v>0</v>
      </c>
      <c r="AX844" s="119">
        <v>0</v>
      </c>
      <c r="AY844" s="6">
        <v>4.838709677419355</v>
      </c>
      <c r="AZ844" s="6">
        <v>0</v>
      </c>
      <c r="BA844" s="6">
        <v>0</v>
      </c>
      <c r="BB844" s="6">
        <v>0</v>
      </c>
      <c r="BC844" s="6">
        <v>10</v>
      </c>
      <c r="BD844" s="6">
        <v>16.393442622950818</v>
      </c>
      <c r="BE844" s="6">
        <v>0</v>
      </c>
      <c r="BF844" s="6">
        <v>0</v>
      </c>
      <c r="BG844" s="6">
        <v>0</v>
      </c>
      <c r="BH844" s="6">
        <v>0</v>
      </c>
      <c r="BI844" s="6">
        <v>6</v>
      </c>
      <c r="BJ844" s="6">
        <v>100</v>
      </c>
      <c r="BK844" s="6">
        <v>51</v>
      </c>
    </row>
    <row r="845" spans="1:63" x14ac:dyDescent="0.35">
      <c r="A845" s="27">
        <v>839</v>
      </c>
      <c r="C845" s="17" t="s">
        <v>18</v>
      </c>
      <c r="D845" s="15">
        <v>77</v>
      </c>
      <c r="E845" s="18">
        <v>0</v>
      </c>
      <c r="F845" s="18">
        <v>5</v>
      </c>
      <c r="G845" s="18">
        <v>10</v>
      </c>
      <c r="H845" s="18">
        <v>64</v>
      </c>
      <c r="I845" s="18">
        <v>0</v>
      </c>
      <c r="J845" s="19">
        <v>63.636363636363633</v>
      </c>
      <c r="K845" s="19">
        <v>4</v>
      </c>
      <c r="L845" s="19">
        <v>11.76470588235294</v>
      </c>
      <c r="M845" s="18">
        <v>0</v>
      </c>
      <c r="N845" s="19">
        <v>0</v>
      </c>
      <c r="O845" s="19">
        <v>3</v>
      </c>
      <c r="P845" s="19">
        <v>100</v>
      </c>
      <c r="Q845" s="19">
        <v>12.631578947368421</v>
      </c>
      <c r="R845" s="18">
        <v>0</v>
      </c>
      <c r="S845" s="19">
        <v>0</v>
      </c>
      <c r="T845" s="18">
        <v>0</v>
      </c>
      <c r="U845" s="19">
        <v>0</v>
      </c>
      <c r="V845" s="18">
        <v>0</v>
      </c>
      <c r="W845" s="19">
        <v>0</v>
      </c>
      <c r="X845" s="19">
        <v>0</v>
      </c>
      <c r="Y845" s="19">
        <v>0</v>
      </c>
      <c r="Z845" s="19">
        <v>13.793103448275861</v>
      </c>
      <c r="AA845" s="19">
        <v>58.620689655172406</v>
      </c>
      <c r="AB845" s="18">
        <v>0</v>
      </c>
      <c r="AC845" s="19">
        <v>0</v>
      </c>
      <c r="AD845" s="19">
        <v>100</v>
      </c>
      <c r="AE845" s="19">
        <v>68.181818181818173</v>
      </c>
      <c r="AF845" s="19">
        <v>100</v>
      </c>
      <c r="AG845" s="19">
        <v>74.603174603174608</v>
      </c>
      <c r="AH845" s="19">
        <v>16.666666666666664</v>
      </c>
      <c r="AI845" s="19">
        <v>64.583333333333343</v>
      </c>
      <c r="AJ845" s="3">
        <v>494.44444444444446</v>
      </c>
      <c r="AK845" s="6">
        <v>24</v>
      </c>
      <c r="AL845" s="6">
        <v>17</v>
      </c>
      <c r="AM845" s="6">
        <v>0</v>
      </c>
      <c r="AN845" s="6">
        <v>0</v>
      </c>
      <c r="AO845" s="6">
        <v>0</v>
      </c>
      <c r="AP845" s="6">
        <v>0</v>
      </c>
      <c r="AQ845" s="6">
        <v>32</v>
      </c>
      <c r="AR845" s="6">
        <v>13</v>
      </c>
      <c r="AS845" s="6">
        <v>16.883116883116884</v>
      </c>
      <c r="AT845" s="119">
        <v>0</v>
      </c>
      <c r="AU845" s="119">
        <v>0</v>
      </c>
      <c r="AV845" s="119">
        <v>0</v>
      </c>
      <c r="AW845" s="119">
        <v>0</v>
      </c>
      <c r="AX845" s="119">
        <v>0</v>
      </c>
      <c r="AY845" s="6">
        <v>7.7922077922077921</v>
      </c>
      <c r="AZ845" s="6">
        <v>0</v>
      </c>
      <c r="BA845" s="6">
        <v>0</v>
      </c>
      <c r="BB845" s="6">
        <v>0</v>
      </c>
      <c r="BC845" s="6">
        <v>9</v>
      </c>
      <c r="BD845" s="6">
        <v>11.111111111111111</v>
      </c>
      <c r="BE845" s="6">
        <v>0</v>
      </c>
      <c r="BF845" s="6">
        <v>0</v>
      </c>
      <c r="BG845" s="6">
        <v>6</v>
      </c>
      <c r="BH845" s="6">
        <v>8.4507042253521121</v>
      </c>
      <c r="BI845" s="6">
        <v>0</v>
      </c>
      <c r="BJ845" s="6">
        <v>0</v>
      </c>
      <c r="BK845" s="6">
        <v>64</v>
      </c>
    </row>
    <row r="846" spans="1:63" x14ac:dyDescent="0.35">
      <c r="A846" s="27">
        <v>840</v>
      </c>
      <c r="C846" s="17"/>
      <c r="D846" s="15">
        <v>5293</v>
      </c>
      <c r="E846" s="18">
        <v>121</v>
      </c>
      <c r="F846" s="18">
        <v>413</v>
      </c>
      <c r="G846" s="18">
        <v>290</v>
      </c>
      <c r="H846" s="18">
        <v>3093</v>
      </c>
      <c r="I846" s="18">
        <v>1498</v>
      </c>
      <c r="J846" s="19">
        <v>52.465520498771966</v>
      </c>
      <c r="K846" s="19">
        <v>92</v>
      </c>
      <c r="L846" s="19">
        <v>6.2627637848876789</v>
      </c>
      <c r="M846" s="18">
        <v>0</v>
      </c>
      <c r="N846" s="19">
        <v>0</v>
      </c>
      <c r="O846" s="19">
        <v>179</v>
      </c>
      <c r="P846" s="19">
        <v>84.357541899441344</v>
      </c>
      <c r="Q846" s="19">
        <v>7.5078206465067785</v>
      </c>
      <c r="R846" s="18">
        <v>3</v>
      </c>
      <c r="S846" s="19">
        <v>6.25</v>
      </c>
      <c r="T846" s="18">
        <v>4</v>
      </c>
      <c r="U846" s="19">
        <v>12.5</v>
      </c>
      <c r="V846" s="18">
        <v>5</v>
      </c>
      <c r="W846" s="19">
        <v>26.315789473684209</v>
      </c>
      <c r="X846" s="19">
        <v>9</v>
      </c>
      <c r="Y846" s="19">
        <v>17.647058823529413</v>
      </c>
      <c r="Z846" s="19">
        <v>17.518248175182482</v>
      </c>
      <c r="AA846" s="19">
        <v>71.897810218978094</v>
      </c>
      <c r="AB846" s="18">
        <v>77</v>
      </c>
      <c r="AC846" s="19">
        <v>3.8213399503722085</v>
      </c>
      <c r="AD846" s="19">
        <v>87.13339640491958</v>
      </c>
      <c r="AE846" s="19">
        <v>71.802543006731483</v>
      </c>
      <c r="AF846" s="19">
        <v>67.123287671232873</v>
      </c>
      <c r="AG846" s="19">
        <v>80.096153846153854</v>
      </c>
      <c r="AH846" s="19">
        <v>18.037135278514587</v>
      </c>
      <c r="AI846" s="19">
        <v>53.050397877984089</v>
      </c>
      <c r="AJ846" s="3">
        <v>752.31788079470198</v>
      </c>
      <c r="AK846" s="6">
        <v>228</v>
      </c>
      <c r="AL846" s="6">
        <v>1888</v>
      </c>
      <c r="AM846" s="6">
        <v>226</v>
      </c>
      <c r="AN846" s="6">
        <v>175</v>
      </c>
      <c r="AO846" s="6">
        <v>0</v>
      </c>
      <c r="AP846" s="6">
        <v>91</v>
      </c>
      <c r="AQ846" s="6">
        <v>1199</v>
      </c>
      <c r="AR846" s="6">
        <v>238</v>
      </c>
      <c r="AS846" s="6">
        <v>4.496504817683733</v>
      </c>
      <c r="AT846" s="6">
        <v>0</v>
      </c>
      <c r="AU846" s="6">
        <v>0</v>
      </c>
      <c r="AV846" s="6">
        <v>0</v>
      </c>
      <c r="AW846" s="6">
        <v>0</v>
      </c>
      <c r="AX846" s="6">
        <v>0</v>
      </c>
      <c r="AY846" s="6">
        <v>7.4631101021566408</v>
      </c>
      <c r="AZ846" s="6">
        <v>12</v>
      </c>
      <c r="BA846" s="6">
        <v>1.0762331838565022</v>
      </c>
      <c r="BB846" s="6">
        <v>160</v>
      </c>
      <c r="BC846" s="6">
        <v>277</v>
      </c>
      <c r="BD846" s="6">
        <v>7.1892032182714765</v>
      </c>
      <c r="BE846" s="6">
        <v>4</v>
      </c>
      <c r="BF846" s="6">
        <v>2.547770700636943</v>
      </c>
      <c r="BG846" s="6">
        <v>130</v>
      </c>
      <c r="BH846" s="6">
        <v>5.1181102362204722</v>
      </c>
      <c r="BI846" s="6">
        <v>143</v>
      </c>
      <c r="BJ846" s="6">
        <v>12.338222605694565</v>
      </c>
      <c r="BK846" s="6">
        <v>3093</v>
      </c>
    </row>
    <row r="847" spans="1:63" x14ac:dyDescent="0.35">
      <c r="A847" s="27">
        <v>841</v>
      </c>
      <c r="B847" s="20" t="s">
        <v>52</v>
      </c>
      <c r="C847" s="17" t="s">
        <v>26</v>
      </c>
      <c r="D847" s="15">
        <v>28</v>
      </c>
      <c r="E847" s="18">
        <v>0</v>
      </c>
      <c r="F847" s="18">
        <v>0</v>
      </c>
      <c r="G847" s="18">
        <v>0</v>
      </c>
      <c r="H847" s="18">
        <v>24</v>
      </c>
      <c r="I847" s="18">
        <v>0</v>
      </c>
      <c r="J847" s="19">
        <v>28.571428571428569</v>
      </c>
      <c r="K847" s="19">
        <v>0</v>
      </c>
      <c r="L847" s="19">
        <v>0</v>
      </c>
      <c r="M847" s="18">
        <v>0</v>
      </c>
      <c r="N847" s="19">
        <v>0</v>
      </c>
      <c r="O847" s="19">
        <v>0</v>
      </c>
      <c r="P847" s="19">
        <v>0</v>
      </c>
      <c r="Q847" s="19">
        <v>1.7421602787456445</v>
      </c>
      <c r="R847" s="18">
        <v>0</v>
      </c>
      <c r="S847" s="19">
        <v>0</v>
      </c>
      <c r="T847" s="18">
        <v>0</v>
      </c>
      <c r="U847" s="19">
        <v>0</v>
      </c>
      <c r="V847" s="18">
        <v>0</v>
      </c>
      <c r="W847" s="19">
        <v>0</v>
      </c>
      <c r="X847" s="19">
        <v>0</v>
      </c>
      <c r="Y847" s="19">
        <v>0</v>
      </c>
      <c r="Z847" s="19">
        <v>0</v>
      </c>
      <c r="AA847" s="19">
        <v>50</v>
      </c>
      <c r="AB847" s="18">
        <v>0</v>
      </c>
      <c r="AC847" s="19">
        <v>0</v>
      </c>
      <c r="AD847" s="19">
        <v>58.333333333333336</v>
      </c>
      <c r="AE847" s="19">
        <v>37.5</v>
      </c>
      <c r="AF847" s="19">
        <v>100</v>
      </c>
      <c r="AG847" s="19">
        <v>65</v>
      </c>
      <c r="AH847" s="19">
        <v>23.809523809523807</v>
      </c>
      <c r="AI847" s="19">
        <v>47.619047619047613</v>
      </c>
      <c r="AJ847" s="3">
        <v>1425</v>
      </c>
      <c r="AK847" s="6">
        <v>0</v>
      </c>
      <c r="AL847" s="6">
        <v>0</v>
      </c>
      <c r="AM847" s="6">
        <v>0</v>
      </c>
      <c r="AN847" s="6">
        <v>19</v>
      </c>
      <c r="AO847" s="6">
        <v>0</v>
      </c>
      <c r="AP847" s="6">
        <v>0</v>
      </c>
      <c r="AQ847" s="6">
        <v>8</v>
      </c>
      <c r="AR847" s="6">
        <v>4</v>
      </c>
      <c r="AS847" s="6">
        <v>14.285714285714285</v>
      </c>
      <c r="AT847" s="119">
        <v>0</v>
      </c>
      <c r="AU847" s="119">
        <v>0</v>
      </c>
      <c r="AV847" s="119">
        <v>0</v>
      </c>
      <c r="AW847" s="119">
        <v>0</v>
      </c>
      <c r="AX847" s="119">
        <v>0</v>
      </c>
      <c r="AY847" s="6">
        <v>70.370370370370367</v>
      </c>
      <c r="AZ847" s="6">
        <v>0</v>
      </c>
      <c r="BA847" s="6">
        <v>0</v>
      </c>
      <c r="BB847" s="6">
        <v>0</v>
      </c>
      <c r="BC847" s="6">
        <v>4</v>
      </c>
      <c r="BD847" s="6">
        <v>13.333333333333334</v>
      </c>
      <c r="BE847" s="6">
        <v>0</v>
      </c>
      <c r="BF847" s="6">
        <v>0</v>
      </c>
      <c r="BG847" s="6">
        <v>3</v>
      </c>
      <c r="BH847" s="6">
        <v>11.538461538461538</v>
      </c>
      <c r="BI847" s="6">
        <v>0</v>
      </c>
      <c r="BJ847" s="6">
        <v>0</v>
      </c>
      <c r="BK847" s="6">
        <v>24</v>
      </c>
    </row>
    <row r="848" spans="1:63" x14ac:dyDescent="0.35">
      <c r="A848" s="27">
        <v>842</v>
      </c>
      <c r="C848" s="17" t="s">
        <v>22</v>
      </c>
      <c r="D848" s="15">
        <v>42</v>
      </c>
      <c r="E848" s="18">
        <v>0</v>
      </c>
      <c r="F848" s="18">
        <v>0</v>
      </c>
      <c r="G848" s="18">
        <v>3</v>
      </c>
      <c r="H848" s="18">
        <v>34</v>
      </c>
      <c r="I848" s="18">
        <v>4</v>
      </c>
      <c r="J848" s="19">
        <v>35.714285714285715</v>
      </c>
      <c r="K848" s="19">
        <v>0</v>
      </c>
      <c r="L848" s="19">
        <v>0</v>
      </c>
      <c r="M848" s="18">
        <v>0</v>
      </c>
      <c r="N848" s="19">
        <v>0</v>
      </c>
      <c r="O848" s="19">
        <v>0</v>
      </c>
      <c r="P848" s="19">
        <v>0</v>
      </c>
      <c r="Q848" s="19">
        <v>10.975609756097562</v>
      </c>
      <c r="R848" s="18">
        <v>0</v>
      </c>
      <c r="S848" s="19">
        <v>0</v>
      </c>
      <c r="T848" s="18">
        <v>0</v>
      </c>
      <c r="U848" s="19">
        <v>0</v>
      </c>
      <c r="V848" s="18">
        <v>0</v>
      </c>
      <c r="W848" s="19">
        <v>0</v>
      </c>
      <c r="X848" s="19">
        <v>0</v>
      </c>
      <c r="Y848" s="19">
        <v>0</v>
      </c>
      <c r="Z848" s="19">
        <v>16.129032258064516</v>
      </c>
      <c r="AA848" s="19">
        <v>74.193548387096769</v>
      </c>
      <c r="AB848" s="18">
        <v>0</v>
      </c>
      <c r="AC848" s="19">
        <v>0</v>
      </c>
      <c r="AD848" s="19">
        <v>100</v>
      </c>
      <c r="AE848" s="19">
        <v>100</v>
      </c>
      <c r="AF848" s="19">
        <v>100</v>
      </c>
      <c r="AG848" s="19">
        <v>100</v>
      </c>
      <c r="AH848" s="19">
        <v>21.428571428571427</v>
      </c>
      <c r="AI848" s="19">
        <v>57.142857142857139</v>
      </c>
      <c r="AJ848" s="3">
        <v>1078.125</v>
      </c>
      <c r="AK848" s="6">
        <v>0</v>
      </c>
      <c r="AL848" s="6">
        <v>0</v>
      </c>
      <c r="AM848" s="6">
        <v>6</v>
      </c>
      <c r="AN848" s="6">
        <v>25</v>
      </c>
      <c r="AO848" s="6">
        <v>0</v>
      </c>
      <c r="AP848" s="6">
        <v>0</v>
      </c>
      <c r="AQ848" s="6">
        <v>8</v>
      </c>
      <c r="AR848" s="6">
        <v>10</v>
      </c>
      <c r="AS848" s="6">
        <v>23.809523809523807</v>
      </c>
      <c r="AT848" s="119">
        <v>0</v>
      </c>
      <c r="AU848" s="119">
        <v>0</v>
      </c>
      <c r="AV848" s="119">
        <v>0</v>
      </c>
      <c r="AW848" s="119">
        <v>0</v>
      </c>
      <c r="AX848" s="119">
        <v>0</v>
      </c>
      <c r="AY848" s="6">
        <v>85</v>
      </c>
      <c r="AZ848" s="6">
        <v>0</v>
      </c>
      <c r="BA848" s="6">
        <v>0</v>
      </c>
      <c r="BB848" s="6">
        <v>0</v>
      </c>
      <c r="BC848" s="6">
        <v>0</v>
      </c>
      <c r="BD848" s="6">
        <v>0</v>
      </c>
      <c r="BE848" s="6">
        <v>0</v>
      </c>
      <c r="BF848" s="6">
        <v>0</v>
      </c>
      <c r="BG848" s="6">
        <v>0</v>
      </c>
      <c r="BH848" s="6">
        <v>0</v>
      </c>
      <c r="BI848" s="6">
        <v>0</v>
      </c>
      <c r="BJ848" s="6">
        <v>0</v>
      </c>
      <c r="BK848" s="6">
        <v>34</v>
      </c>
    </row>
    <row r="849" spans="1:63" x14ac:dyDescent="0.35">
      <c r="A849" s="27">
        <v>843</v>
      </c>
      <c r="C849" s="17" t="s">
        <v>133</v>
      </c>
      <c r="D849" s="15">
        <v>117</v>
      </c>
      <c r="E849" s="18">
        <v>3</v>
      </c>
      <c r="F849" s="18">
        <v>3</v>
      </c>
      <c r="G849" s="18">
        <v>0</v>
      </c>
      <c r="H849" s="18">
        <v>92</v>
      </c>
      <c r="I849" s="18">
        <v>26</v>
      </c>
      <c r="J849" s="19">
        <v>59.82905982905983</v>
      </c>
      <c r="K849" s="19">
        <v>0</v>
      </c>
      <c r="L849" s="19">
        <v>0</v>
      </c>
      <c r="M849" s="18">
        <v>0</v>
      </c>
      <c r="N849" s="19">
        <v>0</v>
      </c>
      <c r="O849" s="19">
        <v>0</v>
      </c>
      <c r="P849" s="19">
        <v>0</v>
      </c>
      <c r="Q849" s="19">
        <v>11.027568922305765</v>
      </c>
      <c r="R849" s="18">
        <v>0</v>
      </c>
      <c r="S849" s="19">
        <v>0</v>
      </c>
      <c r="T849" s="18">
        <v>0</v>
      </c>
      <c r="U849" s="19">
        <v>0</v>
      </c>
      <c r="V849" s="18">
        <v>0</v>
      </c>
      <c r="W849" s="19">
        <v>0</v>
      </c>
      <c r="X849" s="19">
        <v>0</v>
      </c>
      <c r="Y849" s="19">
        <v>0</v>
      </c>
      <c r="Z849" s="19">
        <v>21.428571428571427</v>
      </c>
      <c r="AA849" s="19">
        <v>69.642857142857139</v>
      </c>
      <c r="AB849" s="18">
        <v>0</v>
      </c>
      <c r="AC849" s="19">
        <v>0</v>
      </c>
      <c r="AD849" s="19">
        <v>78.787878787878782</v>
      </c>
      <c r="AE849" s="19">
        <v>85.18518518518519</v>
      </c>
      <c r="AF849" s="19">
        <v>100</v>
      </c>
      <c r="AG849" s="19">
        <v>80.434782608695656</v>
      </c>
      <c r="AH849" s="19">
        <v>6.25</v>
      </c>
      <c r="AI849" s="19">
        <v>81.25</v>
      </c>
      <c r="AJ849" s="3">
        <v>1093.75</v>
      </c>
      <c r="AK849" s="6">
        <v>0</v>
      </c>
      <c r="AL849" s="6">
        <v>40</v>
      </c>
      <c r="AM849" s="6">
        <v>0</v>
      </c>
      <c r="AN849" s="6">
        <v>29</v>
      </c>
      <c r="AO849" s="6">
        <v>0</v>
      </c>
      <c r="AP849" s="6">
        <v>4</v>
      </c>
      <c r="AQ849" s="6">
        <v>51</v>
      </c>
      <c r="AR849" s="6">
        <v>9</v>
      </c>
      <c r="AS849" s="6">
        <v>7.6923076923076925</v>
      </c>
      <c r="AT849" s="119">
        <v>0</v>
      </c>
      <c r="AU849" s="119">
        <v>0</v>
      </c>
      <c r="AV849" s="119">
        <v>0</v>
      </c>
      <c r="AW849" s="119">
        <v>0</v>
      </c>
      <c r="AX849" s="119">
        <v>0</v>
      </c>
      <c r="AY849" s="6">
        <v>54.782608695652172</v>
      </c>
      <c r="AZ849" s="6">
        <v>0</v>
      </c>
      <c r="BA849" s="6">
        <v>0</v>
      </c>
      <c r="BB849" s="6">
        <v>9</v>
      </c>
      <c r="BC849" s="6">
        <v>17</v>
      </c>
      <c r="BD849" s="6">
        <v>13.709677419354838</v>
      </c>
      <c r="BE849" s="6">
        <v>0</v>
      </c>
      <c r="BF849" s="6">
        <v>0</v>
      </c>
      <c r="BG849" s="6">
        <v>6</v>
      </c>
      <c r="BH849" s="6">
        <v>6.25</v>
      </c>
      <c r="BI849" s="6">
        <v>12</v>
      </c>
      <c r="BJ849" s="6">
        <v>48</v>
      </c>
      <c r="BK849" s="6">
        <v>92</v>
      </c>
    </row>
    <row r="850" spans="1:63" x14ac:dyDescent="0.35">
      <c r="A850" s="27">
        <v>844</v>
      </c>
      <c r="C850" s="17" t="s">
        <v>136</v>
      </c>
      <c r="D850" s="15">
        <v>17</v>
      </c>
      <c r="E850" s="18">
        <v>0</v>
      </c>
      <c r="F850" s="18">
        <v>0</v>
      </c>
      <c r="G850" s="18">
        <v>0</v>
      </c>
      <c r="H850" s="18">
        <v>13</v>
      </c>
      <c r="I850" s="18">
        <v>3</v>
      </c>
      <c r="J850" s="19">
        <v>52.941176470588239</v>
      </c>
      <c r="K850" s="19">
        <v>0</v>
      </c>
      <c r="L850" s="19">
        <v>0</v>
      </c>
      <c r="M850" s="18">
        <v>0</v>
      </c>
      <c r="N850" s="19">
        <v>0</v>
      </c>
      <c r="O850" s="19">
        <v>0</v>
      </c>
      <c r="P850" s="19">
        <v>0</v>
      </c>
      <c r="Q850" s="19">
        <v>7.042253521126761</v>
      </c>
      <c r="R850" s="18">
        <v>0</v>
      </c>
      <c r="S850" s="19">
        <v>0</v>
      </c>
      <c r="T850" s="18">
        <v>0</v>
      </c>
      <c r="U850" s="19">
        <v>0</v>
      </c>
      <c r="V850" s="18">
        <v>0</v>
      </c>
      <c r="W850" s="19">
        <v>0</v>
      </c>
      <c r="X850" s="19">
        <v>0</v>
      </c>
      <c r="Y850" s="19">
        <v>0</v>
      </c>
      <c r="Z850" s="19">
        <v>0</v>
      </c>
      <c r="AA850" s="19">
        <v>100</v>
      </c>
      <c r="AB850" s="18">
        <v>3</v>
      </c>
      <c r="AC850" s="19">
        <v>33.333333333333329</v>
      </c>
      <c r="AD850" s="19">
        <v>100</v>
      </c>
      <c r="AE850" s="19">
        <v>0</v>
      </c>
      <c r="AF850" s="19">
        <v>0</v>
      </c>
      <c r="AG850" s="19">
        <v>69.230769230769226</v>
      </c>
      <c r="AH850" s="19">
        <v>0</v>
      </c>
      <c r="AI850" s="19">
        <v>100</v>
      </c>
      <c r="AJ850" s="3">
        <v>1875</v>
      </c>
      <c r="AK850" s="6">
        <v>7</v>
      </c>
      <c r="AL850" s="6">
        <v>3</v>
      </c>
      <c r="AM850" s="6">
        <v>0</v>
      </c>
      <c r="AN850" s="6">
        <v>0</v>
      </c>
      <c r="AO850" s="6">
        <v>0</v>
      </c>
      <c r="AP850" s="6">
        <v>0</v>
      </c>
      <c r="AQ850" s="6">
        <v>4</v>
      </c>
      <c r="AR850" s="6">
        <v>4</v>
      </c>
      <c r="AS850" s="6">
        <v>23.52941176470588</v>
      </c>
      <c r="AT850" s="119">
        <v>0</v>
      </c>
      <c r="AU850" s="119">
        <v>0</v>
      </c>
      <c r="AV850" s="119">
        <v>0</v>
      </c>
      <c r="AW850" s="119">
        <v>0</v>
      </c>
      <c r="AX850" s="119">
        <v>0</v>
      </c>
      <c r="AY850" s="6">
        <v>68.421052631578945</v>
      </c>
      <c r="AZ850" s="6">
        <v>0</v>
      </c>
      <c r="BA850" s="6">
        <v>0</v>
      </c>
      <c r="BB850" s="6">
        <v>3</v>
      </c>
      <c r="BC850" s="6">
        <v>0</v>
      </c>
      <c r="BD850" s="6">
        <v>0</v>
      </c>
      <c r="BE850" s="6">
        <v>0</v>
      </c>
      <c r="BF850" s="6">
        <v>0</v>
      </c>
      <c r="BG850" s="6">
        <v>0</v>
      </c>
      <c r="BH850" s="6">
        <v>0</v>
      </c>
      <c r="BI850" s="6">
        <v>0</v>
      </c>
      <c r="BJ850" s="6">
        <v>0</v>
      </c>
      <c r="BK850" s="6">
        <v>13</v>
      </c>
    </row>
    <row r="851" spans="1:63" x14ac:dyDescent="0.35">
      <c r="A851" s="27">
        <v>845</v>
      </c>
      <c r="C851" s="17" t="s">
        <v>16</v>
      </c>
      <c r="D851" s="15">
        <v>39</v>
      </c>
      <c r="E851" s="18">
        <v>0</v>
      </c>
      <c r="F851" s="18">
        <v>3</v>
      </c>
      <c r="G851" s="18">
        <v>4</v>
      </c>
      <c r="H851" s="18">
        <v>31</v>
      </c>
      <c r="I851" s="18">
        <v>9</v>
      </c>
      <c r="J851" s="19">
        <v>64.102564102564102</v>
      </c>
      <c r="K851" s="19">
        <v>0</v>
      </c>
      <c r="L851" s="19">
        <v>0</v>
      </c>
      <c r="M851" s="18">
        <v>0</v>
      </c>
      <c r="N851" s="19">
        <v>0</v>
      </c>
      <c r="O851" s="19">
        <v>0</v>
      </c>
      <c r="P851" s="19">
        <v>0</v>
      </c>
      <c r="Q851" s="19">
        <v>3.9637599093997737</v>
      </c>
      <c r="R851" s="18">
        <v>0</v>
      </c>
      <c r="S851" s="19">
        <v>0</v>
      </c>
      <c r="T851" s="18">
        <v>0</v>
      </c>
      <c r="U851" s="19">
        <v>0</v>
      </c>
      <c r="V851" s="18">
        <v>0</v>
      </c>
      <c r="W851" s="19">
        <v>0</v>
      </c>
      <c r="X851" s="19">
        <v>0</v>
      </c>
      <c r="Y851" s="19">
        <v>0</v>
      </c>
      <c r="Z851" s="19">
        <v>41.379310344827587</v>
      </c>
      <c r="AA851" s="19">
        <v>41.379310344827587</v>
      </c>
      <c r="AB851" s="18">
        <v>5</v>
      </c>
      <c r="AC851" s="19">
        <v>20</v>
      </c>
      <c r="AD851" s="19">
        <v>42.857142857142854</v>
      </c>
      <c r="AE851" s="19">
        <v>76.923076923076934</v>
      </c>
      <c r="AF851" s="19">
        <v>100</v>
      </c>
      <c r="AG851" s="19">
        <v>57.142857142857139</v>
      </c>
      <c r="AH851" s="19">
        <v>0</v>
      </c>
      <c r="AI851" s="19">
        <v>63.636363636363633</v>
      </c>
      <c r="AJ851" s="3">
        <v>1000</v>
      </c>
      <c r="AK851" s="6">
        <v>16</v>
      </c>
      <c r="AL851" s="6">
        <v>6</v>
      </c>
      <c r="AM851" s="6">
        <v>0</v>
      </c>
      <c r="AN851" s="6">
        <v>0</v>
      </c>
      <c r="AO851" s="6">
        <v>0</v>
      </c>
      <c r="AP851" s="6">
        <v>0</v>
      </c>
      <c r="AQ851" s="6">
        <v>19</v>
      </c>
      <c r="AR851" s="6">
        <v>9</v>
      </c>
      <c r="AS851" s="6">
        <v>23.076923076923077</v>
      </c>
      <c r="AT851" s="119">
        <v>0</v>
      </c>
      <c r="AU851" s="119">
        <v>0</v>
      </c>
      <c r="AV851" s="119">
        <v>0</v>
      </c>
      <c r="AW851" s="119">
        <v>0</v>
      </c>
      <c r="AX851" s="119">
        <v>0</v>
      </c>
      <c r="AY851" s="6">
        <v>48.571428571428569</v>
      </c>
      <c r="AZ851" s="6">
        <v>0</v>
      </c>
      <c r="BA851" s="6">
        <v>0</v>
      </c>
      <c r="BB851" s="6">
        <v>0</v>
      </c>
      <c r="BC851" s="6">
        <v>7</v>
      </c>
      <c r="BD851" s="6">
        <v>17.5</v>
      </c>
      <c r="BE851" s="6">
        <v>0</v>
      </c>
      <c r="BF851" s="6">
        <v>0</v>
      </c>
      <c r="BG851" s="6">
        <v>4</v>
      </c>
      <c r="BH851" s="6">
        <v>12.903225806451612</v>
      </c>
      <c r="BI851" s="6">
        <v>3</v>
      </c>
      <c r="BJ851" s="6">
        <v>100</v>
      </c>
      <c r="BK851" s="6">
        <v>31</v>
      </c>
    </row>
    <row r="852" spans="1:63" x14ac:dyDescent="0.35">
      <c r="A852" s="27">
        <v>846</v>
      </c>
      <c r="C852" s="17" t="s">
        <v>137</v>
      </c>
      <c r="D852" s="15">
        <v>1658</v>
      </c>
      <c r="E852" s="18">
        <v>10</v>
      </c>
      <c r="F852" s="18">
        <v>58</v>
      </c>
      <c r="G852" s="18">
        <v>197</v>
      </c>
      <c r="H852" s="18">
        <v>1230</v>
      </c>
      <c r="I852" s="18">
        <v>170</v>
      </c>
      <c r="J852" s="19">
        <v>61.580217129071166</v>
      </c>
      <c r="K852" s="19">
        <v>71</v>
      </c>
      <c r="L852" s="19">
        <v>7.3422957600827301</v>
      </c>
      <c r="M852" s="18">
        <v>0</v>
      </c>
      <c r="N852" s="19">
        <v>0</v>
      </c>
      <c r="O852" s="19">
        <v>127</v>
      </c>
      <c r="P852" s="19">
        <v>92.125984251968504</v>
      </c>
      <c r="Q852" s="19">
        <v>8.360128617363344</v>
      </c>
      <c r="R852" s="18">
        <v>0</v>
      </c>
      <c r="S852" s="19">
        <v>0</v>
      </c>
      <c r="T852" s="18">
        <v>7</v>
      </c>
      <c r="U852" s="19">
        <v>12.280701754385964</v>
      </c>
      <c r="V852" s="18">
        <v>8</v>
      </c>
      <c r="W852" s="19">
        <v>11.940298507462686</v>
      </c>
      <c r="X852" s="19">
        <v>15</v>
      </c>
      <c r="Y852" s="19">
        <v>12.820512820512819</v>
      </c>
      <c r="Z852" s="19">
        <v>10.220673635307783</v>
      </c>
      <c r="AA852" s="19">
        <v>82.346109175377464</v>
      </c>
      <c r="AB852" s="18">
        <v>89</v>
      </c>
      <c r="AC852" s="19">
        <v>9.2132505175983432</v>
      </c>
      <c r="AD852" s="19">
        <v>69.907407407407405</v>
      </c>
      <c r="AE852" s="19">
        <v>64.698331193838257</v>
      </c>
      <c r="AF852" s="19">
        <v>56.796116504854368</v>
      </c>
      <c r="AG852" s="19">
        <v>68.982880161127895</v>
      </c>
      <c r="AH852" s="19">
        <v>11.40861466821886</v>
      </c>
      <c r="AI852" s="19">
        <v>57.508731082654251</v>
      </c>
      <c r="AJ852" s="3">
        <v>695.69536423841055</v>
      </c>
      <c r="AK852" s="6">
        <v>148</v>
      </c>
      <c r="AL852" s="6">
        <v>139</v>
      </c>
      <c r="AM852" s="6">
        <v>0</v>
      </c>
      <c r="AN852" s="6">
        <v>4</v>
      </c>
      <c r="AO852" s="6">
        <v>0</v>
      </c>
      <c r="AP852" s="6">
        <v>5</v>
      </c>
      <c r="AQ852" s="6">
        <v>1316</v>
      </c>
      <c r="AR852" s="6">
        <v>324</v>
      </c>
      <c r="AS852" s="6">
        <v>19.5416164053076</v>
      </c>
      <c r="AT852" s="119">
        <v>0</v>
      </c>
      <c r="AU852" s="119">
        <v>0</v>
      </c>
      <c r="AV852" s="119">
        <v>0</v>
      </c>
      <c r="AW852" s="119">
        <v>0</v>
      </c>
      <c r="AX852" s="119">
        <v>0</v>
      </c>
      <c r="AY852" s="6">
        <v>42.707692307692305</v>
      </c>
      <c r="AZ852" s="6">
        <v>4</v>
      </c>
      <c r="BA852" s="6">
        <v>0.45924225028702642</v>
      </c>
      <c r="BB852" s="6">
        <v>43</v>
      </c>
      <c r="BC852" s="6">
        <v>306</v>
      </c>
      <c r="BD852" s="6">
        <v>18.567961165048544</v>
      </c>
      <c r="BE852" s="6">
        <v>12</v>
      </c>
      <c r="BF852" s="6">
        <v>6.1855670103092786</v>
      </c>
      <c r="BG852" s="6">
        <v>206</v>
      </c>
      <c r="BH852" s="6">
        <v>14.496833216045038</v>
      </c>
      <c r="BI852" s="6">
        <v>98</v>
      </c>
      <c r="BJ852" s="6">
        <v>59.036144578313255</v>
      </c>
      <c r="BK852" s="6">
        <v>1230</v>
      </c>
    </row>
    <row r="853" spans="1:63" x14ac:dyDescent="0.35">
      <c r="A853" s="27">
        <v>847</v>
      </c>
      <c r="C853" s="17" t="s">
        <v>2</v>
      </c>
      <c r="D853" s="15">
        <v>0</v>
      </c>
      <c r="E853" s="18">
        <v>0</v>
      </c>
      <c r="F853" s="18">
        <v>0</v>
      </c>
      <c r="G853" s="18">
        <v>0</v>
      </c>
      <c r="H853" s="18">
        <v>0</v>
      </c>
      <c r="I853" s="18">
        <v>0</v>
      </c>
      <c r="J853" s="19">
        <v>0</v>
      </c>
      <c r="K853" s="19">
        <v>0</v>
      </c>
      <c r="L853" s="19">
        <v>0</v>
      </c>
      <c r="M853" s="18">
        <v>0</v>
      </c>
      <c r="N853" s="19">
        <v>0</v>
      </c>
      <c r="O853" s="19">
        <v>0</v>
      </c>
      <c r="P853" s="19">
        <v>0</v>
      </c>
      <c r="Q853" s="19">
        <v>4.9538610976202042</v>
      </c>
      <c r="R853" s="18">
        <v>0</v>
      </c>
      <c r="S853" s="19">
        <v>0</v>
      </c>
      <c r="T853" s="18">
        <v>0</v>
      </c>
      <c r="U853" s="19">
        <v>0</v>
      </c>
      <c r="V853" s="18">
        <v>0</v>
      </c>
      <c r="W853" s="19">
        <v>0</v>
      </c>
      <c r="X853" s="19">
        <v>0</v>
      </c>
      <c r="Y853" s="19">
        <v>0</v>
      </c>
      <c r="Z853" s="19">
        <v>0</v>
      </c>
      <c r="AA853" s="19">
        <v>0</v>
      </c>
      <c r="AB853" s="18">
        <v>0</v>
      </c>
      <c r="AC853" s="19">
        <v>0</v>
      </c>
      <c r="AD853" s="19">
        <v>0</v>
      </c>
      <c r="AE853" s="19">
        <v>0</v>
      </c>
      <c r="AF853" s="19">
        <v>0</v>
      </c>
      <c r="AG853" s="19">
        <v>0</v>
      </c>
      <c r="AH853" s="19">
        <v>0</v>
      </c>
      <c r="AI853" s="19">
        <v>0</v>
      </c>
      <c r="AJ853" s="3">
        <v>0</v>
      </c>
      <c r="AK853" s="6">
        <v>0</v>
      </c>
      <c r="AL853" s="6">
        <v>0</v>
      </c>
      <c r="AM853" s="6">
        <v>0</v>
      </c>
      <c r="AN853" s="6">
        <v>0</v>
      </c>
      <c r="AO853" s="6">
        <v>0</v>
      </c>
      <c r="AP853" s="6">
        <v>0</v>
      </c>
      <c r="AQ853" s="6">
        <v>0</v>
      </c>
      <c r="AR853" s="6">
        <v>0</v>
      </c>
      <c r="AS853" s="6">
        <v>0</v>
      </c>
      <c r="AT853" s="119">
        <v>0</v>
      </c>
      <c r="AU853" s="119">
        <v>0</v>
      </c>
      <c r="AV853" s="119">
        <v>0</v>
      </c>
      <c r="AW853" s="119">
        <v>0</v>
      </c>
      <c r="AX853" s="119">
        <v>0</v>
      </c>
      <c r="AY853" s="6">
        <v>0</v>
      </c>
      <c r="AZ853" s="6">
        <v>0</v>
      </c>
      <c r="BA853" s="6">
        <v>0</v>
      </c>
      <c r="BB853" s="6">
        <v>0</v>
      </c>
      <c r="BC853" s="6">
        <v>0</v>
      </c>
      <c r="BD853" s="6">
        <v>0</v>
      </c>
      <c r="BE853" s="6">
        <v>0</v>
      </c>
      <c r="BF853" s="6">
        <v>0</v>
      </c>
      <c r="BG853" s="6">
        <v>0</v>
      </c>
      <c r="BH853" s="6">
        <v>0</v>
      </c>
      <c r="BI853" s="6">
        <v>0</v>
      </c>
      <c r="BJ853" s="6">
        <v>0</v>
      </c>
      <c r="BK853" s="6">
        <v>0</v>
      </c>
    </row>
    <row r="854" spans="1:63" x14ac:dyDescent="0.35">
      <c r="A854" s="27">
        <v>848</v>
      </c>
      <c r="C854" s="17" t="s">
        <v>6</v>
      </c>
      <c r="D854" s="15">
        <v>157</v>
      </c>
      <c r="E854" s="18">
        <v>0</v>
      </c>
      <c r="F854" s="18">
        <v>0</v>
      </c>
      <c r="G854" s="18">
        <v>0</v>
      </c>
      <c r="H854" s="18">
        <v>98</v>
      </c>
      <c r="I854" s="18">
        <v>58</v>
      </c>
      <c r="J854" s="19">
        <v>45.859872611464972</v>
      </c>
      <c r="K854" s="19">
        <v>0</v>
      </c>
      <c r="L854" s="19">
        <v>0</v>
      </c>
      <c r="M854" s="18">
        <v>0</v>
      </c>
      <c r="N854" s="19">
        <v>0</v>
      </c>
      <c r="O854" s="19">
        <v>13</v>
      </c>
      <c r="P854" s="19">
        <v>76.923076923076934</v>
      </c>
      <c r="Q854" s="19">
        <v>14.046822742474916</v>
      </c>
      <c r="R854" s="18">
        <v>0</v>
      </c>
      <c r="S854" s="19">
        <v>0</v>
      </c>
      <c r="T854" s="18">
        <v>0</v>
      </c>
      <c r="U854" s="19">
        <v>0</v>
      </c>
      <c r="V854" s="18">
        <v>0</v>
      </c>
      <c r="W854" s="19">
        <v>0</v>
      </c>
      <c r="X854" s="19">
        <v>0</v>
      </c>
      <c r="Y854" s="19">
        <v>0</v>
      </c>
      <c r="Z854" s="19">
        <v>20</v>
      </c>
      <c r="AA854" s="19">
        <v>54.285714285714285</v>
      </c>
      <c r="AB854" s="18">
        <v>5</v>
      </c>
      <c r="AC854" s="19">
        <v>6.5789473684210522</v>
      </c>
      <c r="AD854" s="19">
        <v>62.264150943396224</v>
      </c>
      <c r="AE854" s="19">
        <v>80.851063829787222</v>
      </c>
      <c r="AF854" s="19">
        <v>100</v>
      </c>
      <c r="AG854" s="19">
        <v>68.421052631578945</v>
      </c>
      <c r="AH854" s="19">
        <v>6.4516129032258061</v>
      </c>
      <c r="AI854" s="19">
        <v>67.741935483870961</v>
      </c>
      <c r="AJ854" s="3">
        <v>742.64705882352939</v>
      </c>
      <c r="AK854" s="6">
        <v>0</v>
      </c>
      <c r="AL854" s="6">
        <v>116</v>
      </c>
      <c r="AM854" s="6">
        <v>0</v>
      </c>
      <c r="AN854" s="6">
        <v>0</v>
      </c>
      <c r="AO854" s="6">
        <v>0</v>
      </c>
      <c r="AP854" s="6">
        <v>0</v>
      </c>
      <c r="AQ854" s="6">
        <v>30</v>
      </c>
      <c r="AR854" s="6">
        <v>4</v>
      </c>
      <c r="AS854" s="6">
        <v>2.547770700636943</v>
      </c>
      <c r="AT854" s="119">
        <v>0</v>
      </c>
      <c r="AU854" s="119">
        <v>0</v>
      </c>
      <c r="AV854" s="119">
        <v>0</v>
      </c>
      <c r="AW854" s="119">
        <v>0</v>
      </c>
      <c r="AX854" s="119">
        <v>0</v>
      </c>
      <c r="AY854" s="6">
        <v>47.586206896551722</v>
      </c>
      <c r="AZ854" s="6">
        <v>0</v>
      </c>
      <c r="BA854" s="6">
        <v>0</v>
      </c>
      <c r="BB854" s="6">
        <v>27</v>
      </c>
      <c r="BC854" s="6">
        <v>8</v>
      </c>
      <c r="BD854" s="6">
        <v>5.161290322580645</v>
      </c>
      <c r="BE854" s="6">
        <v>0</v>
      </c>
      <c r="BF854" s="6">
        <v>0</v>
      </c>
      <c r="BG854" s="6">
        <v>5</v>
      </c>
      <c r="BH854" s="6">
        <v>4.716981132075472</v>
      </c>
      <c r="BI854" s="6">
        <v>4</v>
      </c>
      <c r="BJ854" s="6">
        <v>7.4074074074074066</v>
      </c>
      <c r="BK854" s="6">
        <v>98</v>
      </c>
    </row>
    <row r="855" spans="1:63" x14ac:dyDescent="0.35">
      <c r="A855" s="27">
        <v>849</v>
      </c>
      <c r="C855" s="17" t="s">
        <v>10</v>
      </c>
      <c r="D855" s="15">
        <v>180</v>
      </c>
      <c r="E855" s="18">
        <v>0</v>
      </c>
      <c r="F855" s="18">
        <v>3</v>
      </c>
      <c r="G855" s="18">
        <v>6</v>
      </c>
      <c r="H855" s="18">
        <v>92</v>
      </c>
      <c r="I855" s="18">
        <v>88</v>
      </c>
      <c r="J855" s="19">
        <v>51.666666666666671</v>
      </c>
      <c r="K855" s="19">
        <v>5</v>
      </c>
      <c r="L855" s="19">
        <v>10.416666666666668</v>
      </c>
      <c r="M855" s="18">
        <v>0</v>
      </c>
      <c r="N855" s="19">
        <v>0</v>
      </c>
      <c r="O855" s="19">
        <v>7</v>
      </c>
      <c r="P855" s="19">
        <v>57.142857142857139</v>
      </c>
      <c r="Q855" s="19">
        <v>3.0030030030030028</v>
      </c>
      <c r="R855" s="18">
        <v>0</v>
      </c>
      <c r="S855" s="19">
        <v>0</v>
      </c>
      <c r="T855" s="18">
        <v>0</v>
      </c>
      <c r="U855" s="19">
        <v>0</v>
      </c>
      <c r="V855" s="18">
        <v>0</v>
      </c>
      <c r="W855" s="19">
        <v>0</v>
      </c>
      <c r="X855" s="19">
        <v>0</v>
      </c>
      <c r="Y855" s="19">
        <v>0</v>
      </c>
      <c r="Z855" s="19">
        <v>9.0909090909090917</v>
      </c>
      <c r="AA855" s="19">
        <v>84.090909090909093</v>
      </c>
      <c r="AB855" s="18">
        <v>8</v>
      </c>
      <c r="AC855" s="19">
        <v>10.95890410958904</v>
      </c>
      <c r="AD855" s="19">
        <v>79.166666666666657</v>
      </c>
      <c r="AE855" s="19">
        <v>60.784313725490193</v>
      </c>
      <c r="AF855" s="19">
        <v>75</v>
      </c>
      <c r="AG855" s="19">
        <v>76.056338028169009</v>
      </c>
      <c r="AH855" s="19">
        <v>0</v>
      </c>
      <c r="AI855" s="19">
        <v>69.696969696969703</v>
      </c>
      <c r="AJ855" s="3">
        <v>609.09090909090912</v>
      </c>
      <c r="AK855" s="6">
        <v>0</v>
      </c>
      <c r="AL855" s="6">
        <v>114</v>
      </c>
      <c r="AM855" s="6">
        <v>0</v>
      </c>
      <c r="AN855" s="6">
        <v>23</v>
      </c>
      <c r="AO855" s="6">
        <v>9</v>
      </c>
      <c r="AP855" s="6">
        <v>0</v>
      </c>
      <c r="AQ855" s="6">
        <v>25</v>
      </c>
      <c r="AR855" s="6">
        <v>16</v>
      </c>
      <c r="AS855" s="6">
        <v>8.8888888888888893</v>
      </c>
      <c r="AT855" s="119">
        <v>0</v>
      </c>
      <c r="AU855" s="119">
        <v>0</v>
      </c>
      <c r="AV855" s="119">
        <v>0</v>
      </c>
      <c r="AW855" s="119">
        <v>0</v>
      </c>
      <c r="AX855" s="119">
        <v>0</v>
      </c>
      <c r="AY855" s="6">
        <v>45.762711864406782</v>
      </c>
      <c r="AZ855" s="6">
        <v>0</v>
      </c>
      <c r="BA855" s="6">
        <v>0</v>
      </c>
      <c r="BB855" s="6">
        <v>42</v>
      </c>
      <c r="BC855" s="6">
        <v>4</v>
      </c>
      <c r="BD855" s="6">
        <v>2.3121387283236992</v>
      </c>
      <c r="BE855" s="6">
        <v>0</v>
      </c>
      <c r="BF855" s="6">
        <v>0</v>
      </c>
      <c r="BG855" s="6">
        <v>0</v>
      </c>
      <c r="BH855" s="6">
        <v>0</v>
      </c>
      <c r="BI855" s="6">
        <v>4</v>
      </c>
      <c r="BJ855" s="6">
        <v>4.8192771084337354</v>
      </c>
      <c r="BK855" s="6">
        <v>92</v>
      </c>
    </row>
    <row r="856" spans="1:63" x14ac:dyDescent="0.35">
      <c r="A856" s="27">
        <v>850</v>
      </c>
      <c r="C856" s="17" t="s">
        <v>272</v>
      </c>
      <c r="D856" s="15">
        <v>96</v>
      </c>
      <c r="E856" s="18">
        <v>0</v>
      </c>
      <c r="F856" s="18">
        <v>9</v>
      </c>
      <c r="G856" s="18">
        <v>26</v>
      </c>
      <c r="H856" s="18">
        <v>65</v>
      </c>
      <c r="I856" s="18">
        <v>0</v>
      </c>
      <c r="J856" s="19">
        <v>50</v>
      </c>
      <c r="K856" s="19">
        <v>17</v>
      </c>
      <c r="L856" s="19">
        <v>35.416666666666671</v>
      </c>
      <c r="M856" s="18">
        <v>0</v>
      </c>
      <c r="N856" s="19">
        <v>0</v>
      </c>
      <c r="O856" s="19">
        <v>16</v>
      </c>
      <c r="P856" s="19">
        <v>100</v>
      </c>
      <c r="Q856" s="19">
        <v>5.5970149253731343</v>
      </c>
      <c r="R856" s="18">
        <v>0</v>
      </c>
      <c r="S856" s="19">
        <v>0</v>
      </c>
      <c r="T856" s="18">
        <v>0</v>
      </c>
      <c r="U856" s="19">
        <v>0</v>
      </c>
      <c r="V856" s="18">
        <v>0</v>
      </c>
      <c r="W856" s="19">
        <v>0</v>
      </c>
      <c r="X856" s="19">
        <v>0</v>
      </c>
      <c r="Y856" s="19">
        <v>0</v>
      </c>
      <c r="Z856" s="19">
        <v>14.893617021276595</v>
      </c>
      <c r="AA856" s="19">
        <v>14.893617021276595</v>
      </c>
      <c r="AB856" s="18">
        <v>9</v>
      </c>
      <c r="AC856" s="19">
        <v>17.647058823529413</v>
      </c>
      <c r="AD856" s="19">
        <v>57.692307692307686</v>
      </c>
      <c r="AE856" s="19">
        <v>33.333333333333329</v>
      </c>
      <c r="AF856" s="19">
        <v>62.5</v>
      </c>
      <c r="AG856" s="19">
        <v>55.555555555555557</v>
      </c>
      <c r="AH856" s="19">
        <v>36.84210526315789</v>
      </c>
      <c r="AI856" s="19">
        <v>19.298245614035086</v>
      </c>
      <c r="AJ856" s="3">
        <v>279.54545454545456</v>
      </c>
      <c r="AK856" s="6">
        <v>0</v>
      </c>
      <c r="AL856" s="6">
        <v>31</v>
      </c>
      <c r="AM856" s="6">
        <v>0</v>
      </c>
      <c r="AN856" s="6">
        <v>45</v>
      </c>
      <c r="AO856" s="6">
        <v>0</v>
      </c>
      <c r="AP856" s="6">
        <v>0</v>
      </c>
      <c r="AQ856" s="6">
        <v>13</v>
      </c>
      <c r="AR856" s="6">
        <v>23</v>
      </c>
      <c r="AS856" s="6">
        <v>23.958333333333336</v>
      </c>
      <c r="AT856" s="119">
        <v>0</v>
      </c>
      <c r="AU856" s="119">
        <v>0</v>
      </c>
      <c r="AV856" s="119">
        <v>0</v>
      </c>
      <c r="AW856" s="119">
        <v>0</v>
      </c>
      <c r="AX856" s="119">
        <v>0</v>
      </c>
      <c r="AY856" s="6">
        <v>76.470588235294116</v>
      </c>
      <c r="AZ856" s="6">
        <v>3</v>
      </c>
      <c r="BA856" s="6">
        <v>6.5217391304347823</v>
      </c>
      <c r="BB856" s="6">
        <v>0</v>
      </c>
      <c r="BC856" s="6">
        <v>18</v>
      </c>
      <c r="BD856" s="6">
        <v>19.148936170212767</v>
      </c>
      <c r="BE856" s="6">
        <v>0</v>
      </c>
      <c r="BF856" s="6">
        <v>0</v>
      </c>
      <c r="BG856" s="6">
        <v>16</v>
      </c>
      <c r="BH856" s="6">
        <v>17.20430107526882</v>
      </c>
      <c r="BI856" s="6">
        <v>0</v>
      </c>
      <c r="BJ856" s="6">
        <v>0</v>
      </c>
      <c r="BK856" s="6">
        <v>65</v>
      </c>
    </row>
    <row r="857" spans="1:63" x14ac:dyDescent="0.35">
      <c r="A857" s="27">
        <v>851</v>
      </c>
      <c r="C857" s="17" t="s">
        <v>1</v>
      </c>
      <c r="D857" s="15">
        <v>116</v>
      </c>
      <c r="E857" s="18">
        <v>0</v>
      </c>
      <c r="F857" s="18">
        <v>0</v>
      </c>
      <c r="G857" s="18">
        <v>4</v>
      </c>
      <c r="H857" s="18">
        <v>96</v>
      </c>
      <c r="I857" s="18">
        <v>14</v>
      </c>
      <c r="J857" s="19">
        <v>55.172413793103445</v>
      </c>
      <c r="K857" s="19">
        <v>3</v>
      </c>
      <c r="L857" s="19">
        <v>6.3829787234042552</v>
      </c>
      <c r="M857" s="18">
        <v>0</v>
      </c>
      <c r="N857" s="19">
        <v>0</v>
      </c>
      <c r="O857" s="19">
        <v>7</v>
      </c>
      <c r="P857" s="19">
        <v>100</v>
      </c>
      <c r="Q857" s="19">
        <v>7.9558652729384436</v>
      </c>
      <c r="R857" s="18">
        <v>0</v>
      </c>
      <c r="S857" s="19">
        <v>0</v>
      </c>
      <c r="T857" s="18">
        <v>0</v>
      </c>
      <c r="U857" s="19">
        <v>0</v>
      </c>
      <c r="V857" s="18">
        <v>0</v>
      </c>
      <c r="W857" s="19">
        <v>0</v>
      </c>
      <c r="X857" s="19">
        <v>0</v>
      </c>
      <c r="Y857" s="19">
        <v>0</v>
      </c>
      <c r="Z857" s="19">
        <v>6.9767441860465116</v>
      </c>
      <c r="AA857" s="19">
        <v>72.093023255813947</v>
      </c>
      <c r="AB857" s="18">
        <v>0</v>
      </c>
      <c r="AC857" s="19">
        <v>0</v>
      </c>
      <c r="AD857" s="19">
        <v>80.487804878048792</v>
      </c>
      <c r="AE857" s="19">
        <v>83.333333333333343</v>
      </c>
      <c r="AF857" s="19">
        <v>100</v>
      </c>
      <c r="AG857" s="19">
        <v>87.912087912087912</v>
      </c>
      <c r="AH857" s="19">
        <v>8.8607594936708853</v>
      </c>
      <c r="AI857" s="19">
        <v>64.556962025316452</v>
      </c>
      <c r="AJ857" s="3">
        <v>1526.7857142857142</v>
      </c>
      <c r="AK857" s="6">
        <v>6</v>
      </c>
      <c r="AL857" s="6">
        <v>34</v>
      </c>
      <c r="AM857" s="6">
        <v>27</v>
      </c>
      <c r="AN857" s="6">
        <v>9</v>
      </c>
      <c r="AO857" s="6">
        <v>0</v>
      </c>
      <c r="AP857" s="6">
        <v>0</v>
      </c>
      <c r="AQ857" s="6">
        <v>40</v>
      </c>
      <c r="AR857" s="6">
        <v>5</v>
      </c>
      <c r="AS857" s="6">
        <v>4.3103448275862073</v>
      </c>
      <c r="AT857" s="119">
        <v>0</v>
      </c>
      <c r="AU857" s="119">
        <v>0</v>
      </c>
      <c r="AV857" s="119">
        <v>0</v>
      </c>
      <c r="AW857" s="119">
        <v>0</v>
      </c>
      <c r="AX857" s="119">
        <v>0</v>
      </c>
      <c r="AY857" s="6">
        <v>57.142857142857139</v>
      </c>
      <c r="AZ857" s="6">
        <v>0</v>
      </c>
      <c r="BA857" s="6">
        <v>0</v>
      </c>
      <c r="BB857" s="6">
        <v>6</v>
      </c>
      <c r="BC857" s="6">
        <v>0</v>
      </c>
      <c r="BD857" s="6">
        <v>0</v>
      </c>
      <c r="BE857" s="6">
        <v>0</v>
      </c>
      <c r="BF857" s="6">
        <v>0</v>
      </c>
      <c r="BG857" s="6">
        <v>0</v>
      </c>
      <c r="BH857" s="6">
        <v>0</v>
      </c>
      <c r="BI857" s="6">
        <v>0</v>
      </c>
      <c r="BJ857" s="6">
        <v>0</v>
      </c>
      <c r="BK857" s="6">
        <v>96</v>
      </c>
    </row>
    <row r="858" spans="1:63" x14ac:dyDescent="0.35">
      <c r="A858" s="27">
        <v>852</v>
      </c>
      <c r="C858" s="17" t="s">
        <v>7</v>
      </c>
      <c r="D858" s="15">
        <v>1071</v>
      </c>
      <c r="E858" s="18">
        <v>3</v>
      </c>
      <c r="F858" s="18">
        <v>5</v>
      </c>
      <c r="G858" s="18">
        <v>18</v>
      </c>
      <c r="H858" s="18">
        <v>255</v>
      </c>
      <c r="I858" s="18">
        <v>794</v>
      </c>
      <c r="J858" s="19">
        <v>54.621848739495796</v>
      </c>
      <c r="K858" s="19">
        <v>0</v>
      </c>
      <c r="L858" s="19">
        <v>0</v>
      </c>
      <c r="M858" s="18">
        <v>0</v>
      </c>
      <c r="N858" s="19">
        <v>0</v>
      </c>
      <c r="O858" s="19">
        <v>84</v>
      </c>
      <c r="P858" s="19">
        <v>83.333333333333343</v>
      </c>
      <c r="Q858" s="19">
        <v>13.286713286713287</v>
      </c>
      <c r="R858" s="18">
        <v>0</v>
      </c>
      <c r="S858" s="19">
        <v>0</v>
      </c>
      <c r="T858" s="18">
        <v>0</v>
      </c>
      <c r="U858" s="19">
        <v>0</v>
      </c>
      <c r="V858" s="18">
        <v>0</v>
      </c>
      <c r="W858" s="19">
        <v>0</v>
      </c>
      <c r="X858" s="18">
        <v>0</v>
      </c>
      <c r="Y858" s="19">
        <v>0</v>
      </c>
      <c r="Z858" s="19">
        <v>26.315789473684209</v>
      </c>
      <c r="AA858" s="19">
        <v>56.140350877192979</v>
      </c>
      <c r="AB858" s="18">
        <v>6</v>
      </c>
      <c r="AC858" s="19">
        <v>3.3149171270718232</v>
      </c>
      <c r="AD858" s="19">
        <v>70.34482758620689</v>
      </c>
      <c r="AE858" s="19">
        <v>60.683760683760681</v>
      </c>
      <c r="AF858" s="19">
        <v>76.923076923076934</v>
      </c>
      <c r="AG858" s="19">
        <v>66.228070175438589</v>
      </c>
      <c r="AH858" s="19">
        <v>26.011560693641616</v>
      </c>
      <c r="AI858" s="19">
        <v>39.306358381502889</v>
      </c>
      <c r="AJ858" s="3">
        <v>249.73821989528795</v>
      </c>
      <c r="AK858" s="6">
        <v>0</v>
      </c>
      <c r="AL858" s="6">
        <v>988</v>
      </c>
      <c r="AM858" s="6">
        <v>0</v>
      </c>
      <c r="AN858" s="6">
        <v>14</v>
      </c>
      <c r="AO858" s="6">
        <v>0</v>
      </c>
      <c r="AP858" s="6">
        <v>3</v>
      </c>
      <c r="AQ858" s="6">
        <v>54</v>
      </c>
      <c r="AR858" s="6">
        <v>20</v>
      </c>
      <c r="AS858" s="6">
        <v>1.8674136321195145</v>
      </c>
      <c r="AT858" s="119">
        <v>0</v>
      </c>
      <c r="AU858" s="119">
        <v>0</v>
      </c>
      <c r="AV858" s="119">
        <v>0</v>
      </c>
      <c r="AW858" s="119">
        <v>0</v>
      </c>
      <c r="AX858" s="119">
        <v>0</v>
      </c>
      <c r="AY858" s="6">
        <v>12.415130940834143</v>
      </c>
      <c r="AZ858" s="6">
        <v>0</v>
      </c>
      <c r="BA858" s="6">
        <v>0</v>
      </c>
      <c r="BB858" s="6">
        <v>165</v>
      </c>
      <c r="BC858" s="6">
        <v>401</v>
      </c>
      <c r="BD858" s="6">
        <v>37.652582159624416</v>
      </c>
      <c r="BE858" s="6">
        <v>3</v>
      </c>
      <c r="BF858" s="6">
        <v>15.789473684210526</v>
      </c>
      <c r="BG858" s="6">
        <v>14</v>
      </c>
      <c r="BH858" s="6">
        <v>5.1094890510948909</v>
      </c>
      <c r="BI858" s="6">
        <v>384</v>
      </c>
      <c r="BJ858" s="6">
        <v>48.854961832061065</v>
      </c>
      <c r="BK858" s="6">
        <v>255</v>
      </c>
    </row>
    <row r="859" spans="1:63" x14ac:dyDescent="0.35">
      <c r="A859" s="27">
        <v>853</v>
      </c>
      <c r="C859" s="17" t="s">
        <v>273</v>
      </c>
      <c r="D859" s="15">
        <v>352</v>
      </c>
      <c r="E859" s="18">
        <v>5</v>
      </c>
      <c r="F859" s="18">
        <v>22</v>
      </c>
      <c r="G859" s="18">
        <v>36</v>
      </c>
      <c r="H859" s="18">
        <v>247</v>
      </c>
      <c r="I859" s="18">
        <v>46</v>
      </c>
      <c r="J859" s="19">
        <v>55.68181818181818</v>
      </c>
      <c r="K859" s="19">
        <v>7</v>
      </c>
      <c r="L859" s="19">
        <v>3.5532994923857872</v>
      </c>
      <c r="M859" s="18">
        <v>0</v>
      </c>
      <c r="N859" s="19">
        <v>0</v>
      </c>
      <c r="O859" s="19">
        <v>16</v>
      </c>
      <c r="P859" s="19">
        <v>62.5</v>
      </c>
      <c r="Q859" s="19">
        <v>12.001375515818431</v>
      </c>
      <c r="R859" s="18">
        <v>0</v>
      </c>
      <c r="S859" s="19">
        <v>0</v>
      </c>
      <c r="T859" s="18">
        <v>0</v>
      </c>
      <c r="U859" s="19">
        <v>0</v>
      </c>
      <c r="V859" s="18">
        <v>0</v>
      </c>
      <c r="W859" s="19">
        <v>0</v>
      </c>
      <c r="X859" s="19">
        <v>0</v>
      </c>
      <c r="Y859" s="19">
        <v>0</v>
      </c>
      <c r="Z859" s="19">
        <v>16.071428571428573</v>
      </c>
      <c r="AA859" s="19">
        <v>80.952380952380949</v>
      </c>
      <c r="AB859" s="18">
        <v>15</v>
      </c>
      <c r="AC859" s="19">
        <v>6.5217391304347823</v>
      </c>
      <c r="AD859" s="19">
        <v>88</v>
      </c>
      <c r="AE859" s="19">
        <v>75.362318840579718</v>
      </c>
      <c r="AF859" s="19">
        <v>74.193548387096769</v>
      </c>
      <c r="AG859" s="19">
        <v>81.105990783410135</v>
      </c>
      <c r="AH859" s="19">
        <v>7.1770334928229662</v>
      </c>
      <c r="AI859" s="19">
        <v>72.248803827751189</v>
      </c>
      <c r="AJ859" s="3">
        <v>1201.086956521739</v>
      </c>
      <c r="AK859" s="6">
        <v>23</v>
      </c>
      <c r="AL859" s="6">
        <v>82</v>
      </c>
      <c r="AM859" s="6">
        <v>0</v>
      </c>
      <c r="AN859" s="6">
        <v>0</v>
      </c>
      <c r="AO859" s="6">
        <v>0</v>
      </c>
      <c r="AP859" s="6">
        <v>9</v>
      </c>
      <c r="AQ859" s="6">
        <v>238</v>
      </c>
      <c r="AR859" s="6">
        <v>55</v>
      </c>
      <c r="AS859" s="6">
        <v>15.625</v>
      </c>
      <c r="AT859" s="119">
        <v>0</v>
      </c>
      <c r="AU859" s="119">
        <v>0</v>
      </c>
      <c r="AV859" s="119">
        <v>0</v>
      </c>
      <c r="AW859" s="119">
        <v>0</v>
      </c>
      <c r="AX859" s="119">
        <v>0</v>
      </c>
      <c r="AY859" s="6">
        <v>40.17094017094017</v>
      </c>
      <c r="AZ859" s="6">
        <v>4</v>
      </c>
      <c r="BA859" s="6">
        <v>2.2857142857142856</v>
      </c>
      <c r="BB859" s="6">
        <v>12</v>
      </c>
      <c r="BC859" s="6">
        <v>21</v>
      </c>
      <c r="BD859" s="6">
        <v>6</v>
      </c>
      <c r="BE859" s="6">
        <v>0</v>
      </c>
      <c r="BF859" s="6">
        <v>0</v>
      </c>
      <c r="BG859" s="6">
        <v>8</v>
      </c>
      <c r="BH859" s="6">
        <v>2.8469750889679712</v>
      </c>
      <c r="BI859" s="6">
        <v>9</v>
      </c>
      <c r="BJ859" s="6">
        <v>21.428571428571427</v>
      </c>
      <c r="BK859" s="6">
        <v>247</v>
      </c>
    </row>
    <row r="860" spans="1:63" x14ac:dyDescent="0.35">
      <c r="A860" s="27">
        <v>854</v>
      </c>
      <c r="C860" s="17" t="s">
        <v>23</v>
      </c>
      <c r="D860" s="15">
        <v>2131</v>
      </c>
      <c r="E860" s="18">
        <v>44</v>
      </c>
      <c r="F860" s="18">
        <v>114</v>
      </c>
      <c r="G860" s="18">
        <v>219</v>
      </c>
      <c r="H860" s="18">
        <v>1680</v>
      </c>
      <c r="I860" s="18">
        <v>113</v>
      </c>
      <c r="J860" s="19">
        <v>42.327545753167527</v>
      </c>
      <c r="K860" s="19">
        <v>93</v>
      </c>
      <c r="L860" s="19">
        <v>5.841708542713568</v>
      </c>
      <c r="M860" s="18">
        <v>0</v>
      </c>
      <c r="N860" s="19">
        <v>0</v>
      </c>
      <c r="O860" s="19">
        <v>32</v>
      </c>
      <c r="P860" s="19">
        <v>81.25</v>
      </c>
      <c r="Q860" s="19">
        <v>8.92018779342723</v>
      </c>
      <c r="R860" s="18">
        <v>0</v>
      </c>
      <c r="S860" s="19">
        <v>0</v>
      </c>
      <c r="T860" s="18">
        <v>11</v>
      </c>
      <c r="U860" s="19">
        <v>8.3969465648854964</v>
      </c>
      <c r="V860" s="18">
        <v>0</v>
      </c>
      <c r="W860" s="19">
        <v>0</v>
      </c>
      <c r="X860" s="19">
        <v>11</v>
      </c>
      <c r="Y860" s="19">
        <v>5.8201058201058196</v>
      </c>
      <c r="Z860" s="19">
        <v>12.579505300353357</v>
      </c>
      <c r="AA860" s="19">
        <v>83.038869257950537</v>
      </c>
      <c r="AB860" s="18">
        <v>118</v>
      </c>
      <c r="AC860" s="19">
        <v>7.1256038647342992</v>
      </c>
      <c r="AD860" s="19">
        <v>88.831437435367107</v>
      </c>
      <c r="AE860" s="19">
        <v>74.857142857142861</v>
      </c>
      <c r="AF860" s="19">
        <v>82.707993474714513</v>
      </c>
      <c r="AG860" s="19">
        <v>82.848837209302332</v>
      </c>
      <c r="AH860" s="19">
        <v>21.558092679650773</v>
      </c>
      <c r="AI860" s="19">
        <v>56.816655473472132</v>
      </c>
      <c r="AJ860" s="3">
        <v>985.90604026845642</v>
      </c>
      <c r="AK860" s="6">
        <v>20</v>
      </c>
      <c r="AL860" s="6">
        <v>248</v>
      </c>
      <c r="AM860" s="6">
        <v>1387</v>
      </c>
      <c r="AN860" s="6">
        <v>65</v>
      </c>
      <c r="AO860" s="6">
        <v>4</v>
      </c>
      <c r="AP860" s="6">
        <v>119</v>
      </c>
      <c r="AQ860" s="6">
        <v>240</v>
      </c>
      <c r="AR860" s="6">
        <v>855</v>
      </c>
      <c r="AS860" s="6">
        <v>40.122008446738619</v>
      </c>
      <c r="AT860" s="119">
        <v>0</v>
      </c>
      <c r="AU860" s="119">
        <v>0</v>
      </c>
      <c r="AV860" s="119">
        <v>0</v>
      </c>
      <c r="AW860" s="119">
        <v>0</v>
      </c>
      <c r="AX860" s="119">
        <v>0</v>
      </c>
      <c r="AY860" s="6">
        <v>75.845173934345908</v>
      </c>
      <c r="AZ860" s="6">
        <v>11</v>
      </c>
      <c r="BA860" s="6">
        <v>0.76762037683182127</v>
      </c>
      <c r="BB860" s="6">
        <v>28</v>
      </c>
      <c r="BC860" s="6">
        <v>38</v>
      </c>
      <c r="BD860" s="6">
        <v>1.7899199246349504</v>
      </c>
      <c r="BE860" s="6">
        <v>0</v>
      </c>
      <c r="BF860" s="6">
        <v>0</v>
      </c>
      <c r="BG860" s="6">
        <v>22</v>
      </c>
      <c r="BH860" s="6">
        <v>1.1597258829731154</v>
      </c>
      <c r="BI860" s="6">
        <v>3</v>
      </c>
      <c r="BJ860" s="6">
        <v>2.7777777777777777</v>
      </c>
      <c r="BK860" s="6">
        <v>1680</v>
      </c>
    </row>
    <row r="861" spans="1:63" x14ac:dyDescent="0.35">
      <c r="A861" s="27">
        <v>855</v>
      </c>
      <c r="C861" s="17" t="s">
        <v>19</v>
      </c>
      <c r="D861" s="15">
        <v>391</v>
      </c>
      <c r="E861" s="18">
        <v>0</v>
      </c>
      <c r="F861" s="18">
        <v>8</v>
      </c>
      <c r="G861" s="18">
        <v>50</v>
      </c>
      <c r="H861" s="18">
        <v>300</v>
      </c>
      <c r="I861" s="18">
        <v>31</v>
      </c>
      <c r="J861" s="19">
        <v>57.289002557544755</v>
      </c>
      <c r="K861" s="19">
        <v>15</v>
      </c>
      <c r="L861" s="19">
        <v>5.9055118110236222</v>
      </c>
      <c r="M861" s="18">
        <v>0</v>
      </c>
      <c r="N861" s="19">
        <v>0</v>
      </c>
      <c r="O861" s="19">
        <v>17</v>
      </c>
      <c r="P861" s="19">
        <v>100</v>
      </c>
      <c r="Q861" s="19">
        <v>7.747196738022426</v>
      </c>
      <c r="R861" s="18">
        <v>0</v>
      </c>
      <c r="S861" s="19">
        <v>0</v>
      </c>
      <c r="T861" s="18">
        <v>3</v>
      </c>
      <c r="U861" s="19">
        <v>11.111111111111111</v>
      </c>
      <c r="V861" s="18">
        <v>0</v>
      </c>
      <c r="W861" s="19">
        <v>0</v>
      </c>
      <c r="X861" s="19">
        <v>3</v>
      </c>
      <c r="Y861" s="19">
        <v>6.25</v>
      </c>
      <c r="Z861" s="19">
        <v>16.203703703703702</v>
      </c>
      <c r="AA861" s="19">
        <v>77.31481481481481</v>
      </c>
      <c r="AB861" s="18">
        <v>22</v>
      </c>
      <c r="AC861" s="19">
        <v>7.8853046594982077</v>
      </c>
      <c r="AD861" s="19">
        <v>80.451127819548873</v>
      </c>
      <c r="AE861" s="19">
        <v>66.863905325443781</v>
      </c>
      <c r="AF861" s="19">
        <v>67.441860465116278</v>
      </c>
      <c r="AG861" s="19">
        <v>78.099173553718998</v>
      </c>
      <c r="AH861" s="19">
        <v>16.600790513833992</v>
      </c>
      <c r="AI861" s="19">
        <v>52.964426877470359</v>
      </c>
      <c r="AJ861" s="3">
        <v>743.36734693877554</v>
      </c>
      <c r="AK861" s="6">
        <v>38</v>
      </c>
      <c r="AL861" s="6">
        <v>190</v>
      </c>
      <c r="AM861" s="6">
        <v>13</v>
      </c>
      <c r="AN861" s="6">
        <v>61</v>
      </c>
      <c r="AO861" s="6">
        <v>0</v>
      </c>
      <c r="AP861" s="6">
        <v>3</v>
      </c>
      <c r="AQ861" s="6">
        <v>63</v>
      </c>
      <c r="AR861" s="6">
        <v>78</v>
      </c>
      <c r="AS861" s="6">
        <v>19.948849104859335</v>
      </c>
      <c r="AT861" s="119">
        <v>0</v>
      </c>
      <c r="AU861" s="119">
        <v>0</v>
      </c>
      <c r="AV861" s="119">
        <v>0</v>
      </c>
      <c r="AW861" s="119">
        <v>0</v>
      </c>
      <c r="AX861" s="119">
        <v>0</v>
      </c>
      <c r="AY861" s="6">
        <v>52.207792207792203</v>
      </c>
      <c r="AZ861" s="6">
        <v>0</v>
      </c>
      <c r="BA861" s="6">
        <v>0</v>
      </c>
      <c r="BB861" s="6">
        <v>11</v>
      </c>
      <c r="BC861" s="6">
        <v>15</v>
      </c>
      <c r="BD861" s="6">
        <v>3.8461538461538463</v>
      </c>
      <c r="BE861" s="6">
        <v>0</v>
      </c>
      <c r="BF861" s="6">
        <v>0</v>
      </c>
      <c r="BG861" s="6">
        <v>6</v>
      </c>
      <c r="BH861" s="6">
        <v>1.7191977077363898</v>
      </c>
      <c r="BI861" s="6">
        <v>7</v>
      </c>
      <c r="BJ861" s="6">
        <v>23.333333333333332</v>
      </c>
      <c r="BK861" s="6">
        <v>300</v>
      </c>
    </row>
    <row r="862" spans="1:63" x14ac:dyDescent="0.35">
      <c r="A862" s="27">
        <v>856</v>
      </c>
      <c r="C862" s="17" t="s">
        <v>12</v>
      </c>
      <c r="D862" s="15">
        <v>360</v>
      </c>
      <c r="E862" s="18">
        <v>3</v>
      </c>
      <c r="F862" s="18">
        <v>5</v>
      </c>
      <c r="G862" s="18">
        <v>19</v>
      </c>
      <c r="H862" s="18">
        <v>309</v>
      </c>
      <c r="I862" s="18">
        <v>28</v>
      </c>
      <c r="J862" s="19">
        <v>46.388888888888893</v>
      </c>
      <c r="K862" s="19">
        <v>23</v>
      </c>
      <c r="L862" s="19">
        <v>9.3495934959349594</v>
      </c>
      <c r="M862" s="18">
        <v>0</v>
      </c>
      <c r="N862" s="19">
        <v>0</v>
      </c>
      <c r="O862" s="19">
        <v>12</v>
      </c>
      <c r="P862" s="19">
        <v>75</v>
      </c>
      <c r="Q862" s="19">
        <v>6.4608347627215554</v>
      </c>
      <c r="R862" s="18">
        <v>0</v>
      </c>
      <c r="S862" s="19">
        <v>0</v>
      </c>
      <c r="T862" s="18">
        <v>0</v>
      </c>
      <c r="U862" s="19">
        <v>0</v>
      </c>
      <c r="V862" s="18">
        <v>0</v>
      </c>
      <c r="W862" s="19">
        <v>0</v>
      </c>
      <c r="X862" s="19">
        <v>0</v>
      </c>
      <c r="Y862" s="19">
        <v>0</v>
      </c>
      <c r="Z862" s="19">
        <v>12.605042016806722</v>
      </c>
      <c r="AA862" s="19">
        <v>80.252100840336141</v>
      </c>
      <c r="AB862" s="18">
        <v>18</v>
      </c>
      <c r="AC862" s="19">
        <v>6.9230769230769234</v>
      </c>
      <c r="AD862" s="19">
        <v>79.874213836477992</v>
      </c>
      <c r="AE862" s="19">
        <v>76.027397260273972</v>
      </c>
      <c r="AF862" s="19">
        <v>68</v>
      </c>
      <c r="AG862" s="19">
        <v>80.869565217391298</v>
      </c>
      <c r="AH862" s="19">
        <v>15.66265060240964</v>
      </c>
      <c r="AI862" s="19">
        <v>69.47791164658635</v>
      </c>
      <c r="AJ862" s="3">
        <v>1069.4444444444443</v>
      </c>
      <c r="AK862" s="6">
        <v>0</v>
      </c>
      <c r="AL862" s="6">
        <v>20</v>
      </c>
      <c r="AM862" s="6">
        <v>0</v>
      </c>
      <c r="AN862" s="6">
        <v>71</v>
      </c>
      <c r="AO862" s="6">
        <v>0</v>
      </c>
      <c r="AP862" s="6">
        <v>15</v>
      </c>
      <c r="AQ862" s="6">
        <v>202</v>
      </c>
      <c r="AR862" s="6">
        <v>81</v>
      </c>
      <c r="AS862" s="6">
        <v>22.5</v>
      </c>
      <c r="AT862" s="119">
        <v>0</v>
      </c>
      <c r="AU862" s="119">
        <v>0</v>
      </c>
      <c r="AV862" s="119">
        <v>0</v>
      </c>
      <c r="AW862" s="119">
        <v>0</v>
      </c>
      <c r="AX862" s="119">
        <v>0</v>
      </c>
      <c r="AY862" s="6">
        <v>65.976331360946745</v>
      </c>
      <c r="AZ862" s="6">
        <v>5</v>
      </c>
      <c r="BA862" s="6">
        <v>1.9920318725099602</v>
      </c>
      <c r="BB862" s="6">
        <v>7</v>
      </c>
      <c r="BC862" s="6">
        <v>18</v>
      </c>
      <c r="BD862" s="6">
        <v>5.0847457627118651</v>
      </c>
      <c r="BE862" s="6">
        <v>0</v>
      </c>
      <c r="BF862" s="6">
        <v>0</v>
      </c>
      <c r="BG862" s="6">
        <v>13</v>
      </c>
      <c r="BH862" s="6">
        <v>3.9634146341463414</v>
      </c>
      <c r="BI862" s="6">
        <v>3</v>
      </c>
      <c r="BJ862" s="6">
        <v>11.538461538461538</v>
      </c>
      <c r="BK862" s="6">
        <v>309</v>
      </c>
    </row>
    <row r="863" spans="1:63" x14ac:dyDescent="0.35">
      <c r="A863" s="27">
        <v>857</v>
      </c>
      <c r="C863" s="17" t="s">
        <v>13</v>
      </c>
      <c r="D863" s="15">
        <v>35</v>
      </c>
      <c r="E863" s="18">
        <v>0</v>
      </c>
      <c r="F863" s="18">
        <v>0</v>
      </c>
      <c r="G863" s="18">
        <v>3</v>
      </c>
      <c r="H863" s="18">
        <v>26</v>
      </c>
      <c r="I863" s="18">
        <v>9</v>
      </c>
      <c r="J863" s="19">
        <v>54.285714285714285</v>
      </c>
      <c r="K863" s="19">
        <v>0</v>
      </c>
      <c r="L863" s="19">
        <v>0</v>
      </c>
      <c r="M863" s="18">
        <v>0</v>
      </c>
      <c r="N863" s="19">
        <v>0</v>
      </c>
      <c r="O863" s="19">
        <v>6</v>
      </c>
      <c r="P863" s="19">
        <v>100</v>
      </c>
      <c r="Q863" s="19">
        <v>12.565789473684211</v>
      </c>
      <c r="R863" s="18">
        <v>0</v>
      </c>
      <c r="S863" s="19">
        <v>0</v>
      </c>
      <c r="T863" s="18">
        <v>0</v>
      </c>
      <c r="U863" s="19">
        <v>0</v>
      </c>
      <c r="V863" s="18">
        <v>0</v>
      </c>
      <c r="W863" s="19">
        <v>0</v>
      </c>
      <c r="X863" s="19">
        <v>0</v>
      </c>
      <c r="Y863" s="19">
        <v>0</v>
      </c>
      <c r="Z863" s="19">
        <v>0</v>
      </c>
      <c r="AA863" s="19">
        <v>82.35294117647058</v>
      </c>
      <c r="AB863" s="18">
        <v>0</v>
      </c>
      <c r="AC863" s="19">
        <v>0</v>
      </c>
      <c r="AD863" s="19">
        <v>100</v>
      </c>
      <c r="AE863" s="19">
        <v>71.428571428571431</v>
      </c>
      <c r="AF863" s="19">
        <v>100</v>
      </c>
      <c r="AG863" s="19">
        <v>84.615384615384613</v>
      </c>
      <c r="AH863" s="19">
        <v>0</v>
      </c>
      <c r="AI863" s="19">
        <v>100</v>
      </c>
      <c r="AJ863" s="3">
        <v>1275</v>
      </c>
      <c r="AK863" s="6">
        <v>0</v>
      </c>
      <c r="AL863" s="6">
        <v>12</v>
      </c>
      <c r="AM863" s="6">
        <v>0</v>
      </c>
      <c r="AN863" s="6">
        <v>11</v>
      </c>
      <c r="AO863" s="6">
        <v>0</v>
      </c>
      <c r="AP863" s="6">
        <v>0</v>
      </c>
      <c r="AQ863" s="6">
        <v>8</v>
      </c>
      <c r="AR863" s="6">
        <v>9</v>
      </c>
      <c r="AS863" s="6">
        <v>25.714285714285712</v>
      </c>
      <c r="AT863" s="119">
        <v>0</v>
      </c>
      <c r="AU863" s="119">
        <v>0</v>
      </c>
      <c r="AV863" s="119">
        <v>0</v>
      </c>
      <c r="AW863" s="119">
        <v>0</v>
      </c>
      <c r="AX863" s="119">
        <v>0</v>
      </c>
      <c r="AY863" s="6">
        <v>62.857142857142854</v>
      </c>
      <c r="AZ863" s="6">
        <v>0</v>
      </c>
      <c r="BA863" s="6">
        <v>0</v>
      </c>
      <c r="BB863" s="6">
        <v>0</v>
      </c>
      <c r="BC863" s="6">
        <v>0</v>
      </c>
      <c r="BD863" s="6">
        <v>0</v>
      </c>
      <c r="BE863" s="6">
        <v>0</v>
      </c>
      <c r="BF863" s="6">
        <v>0</v>
      </c>
      <c r="BG863" s="6">
        <v>0</v>
      </c>
      <c r="BH863" s="6">
        <v>0</v>
      </c>
      <c r="BI863" s="6">
        <v>0</v>
      </c>
      <c r="BJ863" s="6">
        <v>0</v>
      </c>
      <c r="BK863" s="6">
        <v>26</v>
      </c>
    </row>
    <row r="864" spans="1:63" x14ac:dyDescent="0.35">
      <c r="A864" s="27">
        <v>858</v>
      </c>
      <c r="C864" s="17" t="s">
        <v>4</v>
      </c>
      <c r="D864" s="15">
        <v>861</v>
      </c>
      <c r="E864" s="18">
        <v>0</v>
      </c>
      <c r="F864" s="18">
        <v>7</v>
      </c>
      <c r="G864" s="18">
        <v>23</v>
      </c>
      <c r="H864" s="18">
        <v>539</v>
      </c>
      <c r="I864" s="18">
        <v>294</v>
      </c>
      <c r="J864" s="19">
        <v>44.018583042973283</v>
      </c>
      <c r="K864" s="19">
        <v>5</v>
      </c>
      <c r="L864" s="19">
        <v>1.2886597938144329</v>
      </c>
      <c r="M864" s="18">
        <v>0</v>
      </c>
      <c r="N864" s="19">
        <v>0</v>
      </c>
      <c r="O864" s="19">
        <v>22</v>
      </c>
      <c r="P864" s="19">
        <v>81.818181818181827</v>
      </c>
      <c r="Q864" s="19">
        <v>6.0889266496743133</v>
      </c>
      <c r="R864" s="18">
        <v>0</v>
      </c>
      <c r="S864" s="19">
        <v>0</v>
      </c>
      <c r="T864" s="18">
        <v>0</v>
      </c>
      <c r="U864" s="19">
        <v>0</v>
      </c>
      <c r="V864" s="18">
        <v>0</v>
      </c>
      <c r="W864" s="19">
        <v>0</v>
      </c>
      <c r="X864" s="19">
        <v>0</v>
      </c>
      <c r="Y864" s="19">
        <v>0</v>
      </c>
      <c r="Z864" s="19">
        <v>39.896373056994818</v>
      </c>
      <c r="AA864" s="19">
        <v>45.854922279792746</v>
      </c>
      <c r="AB864" s="18">
        <v>13</v>
      </c>
      <c r="AC864" s="19">
        <v>2.6476578411405294</v>
      </c>
      <c r="AD864" s="19">
        <v>89.665653495440736</v>
      </c>
      <c r="AE864" s="19">
        <v>81.188118811881196</v>
      </c>
      <c r="AF864" s="19">
        <v>90.090090090090087</v>
      </c>
      <c r="AG864" s="19">
        <v>85.406698564593299</v>
      </c>
      <c r="AH864" s="19">
        <v>29.892473118279572</v>
      </c>
      <c r="AI864" s="19">
        <v>44.946236559139784</v>
      </c>
      <c r="AJ864" s="3">
        <v>722.08737864077671</v>
      </c>
      <c r="AK864" s="6">
        <v>11</v>
      </c>
      <c r="AL864" s="6">
        <v>538</v>
      </c>
      <c r="AM864" s="6">
        <v>0</v>
      </c>
      <c r="AN864" s="6">
        <v>0</v>
      </c>
      <c r="AO864" s="6">
        <v>4</v>
      </c>
      <c r="AP864" s="6">
        <v>0</v>
      </c>
      <c r="AQ864" s="6">
        <v>272</v>
      </c>
      <c r="AR864" s="6">
        <v>133</v>
      </c>
      <c r="AS864" s="6">
        <v>15.447154471544716</v>
      </c>
      <c r="AT864" s="119">
        <v>0</v>
      </c>
      <c r="AU864" s="119">
        <v>0</v>
      </c>
      <c r="AV864" s="119">
        <v>0</v>
      </c>
      <c r="AW864" s="119">
        <v>0</v>
      </c>
      <c r="AX864" s="119">
        <v>0</v>
      </c>
      <c r="AY864" s="6">
        <v>51.728395061728392</v>
      </c>
      <c r="AZ864" s="6">
        <v>0</v>
      </c>
      <c r="BA864" s="6">
        <v>0</v>
      </c>
      <c r="BB864" s="6">
        <v>91</v>
      </c>
      <c r="BC864" s="6">
        <v>41</v>
      </c>
      <c r="BD864" s="6">
        <v>4.7953216374269001</v>
      </c>
      <c r="BE864" s="6">
        <v>0</v>
      </c>
      <c r="BF864" s="6">
        <v>0</v>
      </c>
      <c r="BG864" s="6">
        <v>11</v>
      </c>
      <c r="BH864" s="6">
        <v>1.9607843137254901</v>
      </c>
      <c r="BI864" s="6">
        <v>30</v>
      </c>
      <c r="BJ864" s="6">
        <v>10.452961672473867</v>
      </c>
      <c r="BK864" s="6">
        <v>539</v>
      </c>
    </row>
    <row r="865" spans="1:63" x14ac:dyDescent="0.35">
      <c r="A865" s="27">
        <v>859</v>
      </c>
      <c r="C865" s="17" t="s">
        <v>274</v>
      </c>
      <c r="D865" s="15">
        <v>310</v>
      </c>
      <c r="E865" s="18">
        <v>6</v>
      </c>
      <c r="F865" s="18">
        <v>7</v>
      </c>
      <c r="G865" s="18">
        <v>24</v>
      </c>
      <c r="H865" s="18">
        <v>271</v>
      </c>
      <c r="I865" s="18">
        <v>8</v>
      </c>
      <c r="J865" s="19">
        <v>66.129032258064512</v>
      </c>
      <c r="K865" s="19">
        <v>16</v>
      </c>
      <c r="L865" s="19">
        <v>6.7510548523206744</v>
      </c>
      <c r="M865" s="18">
        <v>0</v>
      </c>
      <c r="N865" s="19">
        <v>0</v>
      </c>
      <c r="O865" s="19">
        <v>13</v>
      </c>
      <c r="P865" s="19">
        <v>100</v>
      </c>
      <c r="Q865" s="19">
        <v>6.7400275103163683</v>
      </c>
      <c r="R865" s="18">
        <v>0</v>
      </c>
      <c r="S865" s="19">
        <v>0</v>
      </c>
      <c r="T865" s="18">
        <v>0</v>
      </c>
      <c r="U865" s="19">
        <v>0</v>
      </c>
      <c r="V865" s="18">
        <v>0</v>
      </c>
      <c r="W865" s="19">
        <v>0</v>
      </c>
      <c r="X865" s="19">
        <v>0</v>
      </c>
      <c r="Y865" s="19">
        <v>0</v>
      </c>
      <c r="Z865" s="19">
        <v>32.38095238095238</v>
      </c>
      <c r="AA865" s="19">
        <v>52.857142857142861</v>
      </c>
      <c r="AB865" s="18">
        <v>6</v>
      </c>
      <c r="AC865" s="19">
        <v>2.5531914893617018</v>
      </c>
      <c r="AD865" s="19">
        <v>89.887640449438194</v>
      </c>
      <c r="AE865" s="19">
        <v>72.131147540983605</v>
      </c>
      <c r="AF865" s="19">
        <v>66.666666666666657</v>
      </c>
      <c r="AG865" s="19">
        <v>80.701754385964904</v>
      </c>
      <c r="AH865" s="19">
        <v>35.135135135135137</v>
      </c>
      <c r="AI865" s="19">
        <v>40.54054054054054</v>
      </c>
      <c r="AJ865" s="3">
        <v>710.29411764705878</v>
      </c>
      <c r="AK865" s="6">
        <v>8</v>
      </c>
      <c r="AL865" s="6">
        <v>115</v>
      </c>
      <c r="AM865" s="6">
        <v>0</v>
      </c>
      <c r="AN865" s="6">
        <v>0</v>
      </c>
      <c r="AO865" s="6">
        <v>0</v>
      </c>
      <c r="AP865" s="6">
        <v>0</v>
      </c>
      <c r="AQ865" s="6">
        <v>185</v>
      </c>
      <c r="AR865" s="6">
        <v>55</v>
      </c>
      <c r="AS865" s="6">
        <v>17.741935483870968</v>
      </c>
      <c r="AT865" s="119">
        <v>0</v>
      </c>
      <c r="AU865" s="119">
        <v>0</v>
      </c>
      <c r="AV865" s="119">
        <v>0</v>
      </c>
      <c r="AW865" s="119">
        <v>0</v>
      </c>
      <c r="AX865" s="119">
        <v>0</v>
      </c>
      <c r="AY865" s="6">
        <v>74.193548387096769</v>
      </c>
      <c r="AZ865" s="6">
        <v>3</v>
      </c>
      <c r="BA865" s="6">
        <v>1.3636363636363635</v>
      </c>
      <c r="BB865" s="6">
        <v>5</v>
      </c>
      <c r="BC865" s="6">
        <v>38</v>
      </c>
      <c r="BD865" s="6">
        <v>12.063492063492063</v>
      </c>
      <c r="BE865" s="6">
        <v>0</v>
      </c>
      <c r="BF865" s="6">
        <v>0</v>
      </c>
      <c r="BG865" s="6">
        <v>32</v>
      </c>
      <c r="BH865" s="6">
        <v>10.810810810810811</v>
      </c>
      <c r="BI865" s="6">
        <v>0</v>
      </c>
      <c r="BJ865" s="6">
        <v>0</v>
      </c>
      <c r="BK865" s="6">
        <v>271</v>
      </c>
    </row>
    <row r="866" spans="1:63" x14ac:dyDescent="0.35">
      <c r="A866" s="27">
        <v>860</v>
      </c>
      <c r="C866" s="17" t="s">
        <v>15</v>
      </c>
      <c r="D866" s="15">
        <v>75</v>
      </c>
      <c r="E866" s="18">
        <v>0</v>
      </c>
      <c r="F866" s="18">
        <v>0</v>
      </c>
      <c r="G866" s="18">
        <v>3</v>
      </c>
      <c r="H866" s="18">
        <v>45</v>
      </c>
      <c r="I866" s="18">
        <v>21</v>
      </c>
      <c r="J866" s="19">
        <v>46.666666666666664</v>
      </c>
      <c r="K866" s="19">
        <v>0</v>
      </c>
      <c r="L866" s="19">
        <v>0</v>
      </c>
      <c r="M866" s="18">
        <v>0</v>
      </c>
      <c r="N866" s="19">
        <v>0</v>
      </c>
      <c r="O866" s="19">
        <v>9</v>
      </c>
      <c r="P866" s="19">
        <v>100</v>
      </c>
      <c r="Q866" s="19">
        <v>4.5949214026602174</v>
      </c>
      <c r="R866" s="18">
        <v>0</v>
      </c>
      <c r="S866" s="19">
        <v>0</v>
      </c>
      <c r="T866" s="18">
        <v>0</v>
      </c>
      <c r="U866" s="19">
        <v>0</v>
      </c>
      <c r="V866" s="18">
        <v>0</v>
      </c>
      <c r="W866" s="19">
        <v>0</v>
      </c>
      <c r="X866" s="19">
        <v>0</v>
      </c>
      <c r="Y866" s="19">
        <v>0</v>
      </c>
      <c r="Z866" s="19">
        <v>22.727272727272727</v>
      </c>
      <c r="AA866" s="19">
        <v>63.636363636363633</v>
      </c>
      <c r="AB866" s="18">
        <v>9</v>
      </c>
      <c r="AC866" s="19">
        <v>21.951219512195124</v>
      </c>
      <c r="AD866" s="19">
        <v>86.36363636363636</v>
      </c>
      <c r="AE866" s="19">
        <v>72.727272727272734</v>
      </c>
      <c r="AF866" s="19">
        <v>100</v>
      </c>
      <c r="AG866" s="19">
        <v>59.523809523809526</v>
      </c>
      <c r="AH866" s="19">
        <v>15.384615384615385</v>
      </c>
      <c r="AI866" s="19">
        <v>73.076923076923066</v>
      </c>
      <c r="AJ866" s="3">
        <v>800</v>
      </c>
      <c r="AK866" s="6">
        <v>4</v>
      </c>
      <c r="AL866" s="6">
        <v>36</v>
      </c>
      <c r="AM866" s="6">
        <v>0</v>
      </c>
      <c r="AN866" s="6">
        <v>8</v>
      </c>
      <c r="AO866" s="6">
        <v>0</v>
      </c>
      <c r="AP866" s="6">
        <v>3</v>
      </c>
      <c r="AQ866" s="6">
        <v>17</v>
      </c>
      <c r="AR866" s="6">
        <v>6</v>
      </c>
      <c r="AS866" s="6">
        <v>8</v>
      </c>
      <c r="AT866" s="119">
        <v>0</v>
      </c>
      <c r="AU866" s="119">
        <v>0</v>
      </c>
      <c r="AV866" s="119">
        <v>0</v>
      </c>
      <c r="AW866" s="119">
        <v>0</v>
      </c>
      <c r="AX866" s="119">
        <v>0</v>
      </c>
      <c r="AY866" s="6">
        <v>59.154929577464785</v>
      </c>
      <c r="AZ866" s="6">
        <v>0</v>
      </c>
      <c r="BA866" s="6">
        <v>0</v>
      </c>
      <c r="BB866" s="6">
        <v>10</v>
      </c>
      <c r="BC866" s="6">
        <v>7</v>
      </c>
      <c r="BD866" s="6">
        <v>9.5890410958904102</v>
      </c>
      <c r="BE866" s="6">
        <v>0</v>
      </c>
      <c r="BF866" s="6">
        <v>0</v>
      </c>
      <c r="BG866" s="6">
        <v>3</v>
      </c>
      <c r="BH866" s="6">
        <v>5.5555555555555554</v>
      </c>
      <c r="BI866" s="6">
        <v>0</v>
      </c>
      <c r="BJ866" s="6">
        <v>0</v>
      </c>
      <c r="BK866" s="6">
        <v>45</v>
      </c>
    </row>
    <row r="867" spans="1:63" x14ac:dyDescent="0.35">
      <c r="A867" s="27">
        <v>861</v>
      </c>
      <c r="C867" s="17" t="s">
        <v>134</v>
      </c>
      <c r="D867" s="15">
        <v>894</v>
      </c>
      <c r="E867" s="18">
        <v>9</v>
      </c>
      <c r="F867" s="18">
        <v>13</v>
      </c>
      <c r="G867" s="18">
        <v>78</v>
      </c>
      <c r="H867" s="18">
        <v>690</v>
      </c>
      <c r="I867" s="18">
        <v>111</v>
      </c>
      <c r="J867" s="19">
        <v>56.040268456375841</v>
      </c>
      <c r="K867" s="19">
        <v>19</v>
      </c>
      <c r="L867" s="19">
        <v>3.5381750465549344</v>
      </c>
      <c r="M867" s="18">
        <v>0</v>
      </c>
      <c r="N867" s="19">
        <v>0</v>
      </c>
      <c r="O867" s="19">
        <v>18</v>
      </c>
      <c r="P867" s="19">
        <v>100</v>
      </c>
      <c r="Q867" s="19">
        <v>2.9001074113856067</v>
      </c>
      <c r="R867" s="18">
        <v>3</v>
      </c>
      <c r="S867" s="19">
        <v>4.10958904109589</v>
      </c>
      <c r="T867" s="18">
        <v>0</v>
      </c>
      <c r="U867" s="19">
        <v>0</v>
      </c>
      <c r="V867" s="18">
        <v>0</v>
      </c>
      <c r="W867" s="19">
        <v>0</v>
      </c>
      <c r="X867" s="19">
        <v>0</v>
      </c>
      <c r="Y867" s="19">
        <v>0</v>
      </c>
      <c r="Z867" s="19">
        <v>24.242424242424242</v>
      </c>
      <c r="AA867" s="19">
        <v>66.666666666666657</v>
      </c>
      <c r="AB867" s="18">
        <v>0</v>
      </c>
      <c r="AC867" s="19">
        <v>0</v>
      </c>
      <c r="AD867" s="19">
        <v>82.926829268292678</v>
      </c>
      <c r="AE867" s="19">
        <v>88</v>
      </c>
      <c r="AF867" s="19">
        <v>100</v>
      </c>
      <c r="AG867" s="19">
        <v>75</v>
      </c>
      <c r="AH867" s="19">
        <v>19.642857142857142</v>
      </c>
      <c r="AI867" s="19">
        <v>53.571428571428569</v>
      </c>
      <c r="AJ867" s="3">
        <v>1329.5454545454545</v>
      </c>
      <c r="AK867" s="6">
        <v>179</v>
      </c>
      <c r="AL867" s="6">
        <v>285</v>
      </c>
      <c r="AM867" s="6">
        <v>26</v>
      </c>
      <c r="AN867" s="6">
        <v>46</v>
      </c>
      <c r="AO867" s="6">
        <v>0</v>
      </c>
      <c r="AP867" s="6">
        <v>12</v>
      </c>
      <c r="AQ867" s="6">
        <v>314</v>
      </c>
      <c r="AR867" s="6">
        <v>124</v>
      </c>
      <c r="AS867" s="6">
        <v>13.870246085011187</v>
      </c>
      <c r="AT867" s="119">
        <v>0</v>
      </c>
      <c r="AU867" s="119">
        <v>0</v>
      </c>
      <c r="AV867" s="119">
        <v>0</v>
      </c>
      <c r="AW867" s="119">
        <v>0</v>
      </c>
      <c r="AX867" s="119">
        <v>0</v>
      </c>
      <c r="AY867" s="6">
        <v>40.816326530612244</v>
      </c>
      <c r="AZ867" s="6">
        <v>3</v>
      </c>
      <c r="BA867" s="6">
        <v>0.6097560975609756</v>
      </c>
      <c r="BB867" s="6">
        <v>36</v>
      </c>
      <c r="BC867" s="6">
        <v>20</v>
      </c>
      <c r="BD867" s="6">
        <v>2.2598870056497176</v>
      </c>
      <c r="BE867" s="6">
        <v>0</v>
      </c>
      <c r="BF867" s="6">
        <v>0</v>
      </c>
      <c r="BG867" s="6">
        <v>15</v>
      </c>
      <c r="BH867" s="6">
        <v>1.9685039370078741</v>
      </c>
      <c r="BI867" s="6">
        <v>3</v>
      </c>
      <c r="BJ867" s="6">
        <v>2.8571428571428572</v>
      </c>
      <c r="BK867" s="6">
        <v>690</v>
      </c>
    </row>
    <row r="868" spans="1:63" x14ac:dyDescent="0.35">
      <c r="A868" s="27">
        <v>862</v>
      </c>
      <c r="C868" s="17" t="s">
        <v>20</v>
      </c>
      <c r="D868" s="15">
        <v>154</v>
      </c>
      <c r="E868" s="18">
        <v>0</v>
      </c>
      <c r="F868" s="18">
        <v>0</v>
      </c>
      <c r="G868" s="18">
        <v>10</v>
      </c>
      <c r="H868" s="18">
        <v>114</v>
      </c>
      <c r="I868" s="18">
        <v>30</v>
      </c>
      <c r="J868" s="19">
        <v>48.701298701298704</v>
      </c>
      <c r="K868" s="19">
        <v>3</v>
      </c>
      <c r="L868" s="19">
        <v>4</v>
      </c>
      <c r="M868" s="18">
        <v>0</v>
      </c>
      <c r="N868" s="19">
        <v>0</v>
      </c>
      <c r="O868" s="19">
        <v>0</v>
      </c>
      <c r="P868" s="19">
        <v>0</v>
      </c>
      <c r="Q868" s="19">
        <v>6.523076923076923</v>
      </c>
      <c r="R868" s="18">
        <v>0</v>
      </c>
      <c r="S868" s="19">
        <v>0</v>
      </c>
      <c r="T868" s="18">
        <v>3</v>
      </c>
      <c r="U868" s="19">
        <v>11.111111111111111</v>
      </c>
      <c r="V868" s="18">
        <v>0</v>
      </c>
      <c r="W868" s="19">
        <v>0</v>
      </c>
      <c r="X868" s="18">
        <v>3</v>
      </c>
      <c r="Y868" s="19">
        <v>5.0847457627118651</v>
      </c>
      <c r="Z868" s="19">
        <v>12.058212058212058</v>
      </c>
      <c r="AA868" s="19">
        <v>81.4968814968815</v>
      </c>
      <c r="AB868" s="18">
        <v>41</v>
      </c>
      <c r="AC868" s="19">
        <v>6.3467492260061915</v>
      </c>
      <c r="AD868" s="19">
        <v>84.848484848484844</v>
      </c>
      <c r="AE868" s="19">
        <v>78.350515463917532</v>
      </c>
      <c r="AF868" s="19">
        <v>66.25</v>
      </c>
      <c r="AG868" s="19">
        <v>82.623509369676313</v>
      </c>
      <c r="AH868" s="19">
        <v>9.5317725752508373</v>
      </c>
      <c r="AI868" s="19">
        <v>66.220735785953181</v>
      </c>
      <c r="AJ868" s="3">
        <v>787.5</v>
      </c>
      <c r="AK868" s="6">
        <v>4</v>
      </c>
      <c r="AL868" s="6">
        <v>84</v>
      </c>
      <c r="AM868" s="6">
        <v>20</v>
      </c>
      <c r="AN868" s="6">
        <v>0</v>
      </c>
      <c r="AO868" s="6">
        <v>0</v>
      </c>
      <c r="AP868" s="6">
        <v>0</v>
      </c>
      <c r="AQ868" s="6">
        <v>35</v>
      </c>
      <c r="AR868" s="6">
        <v>14</v>
      </c>
      <c r="AS868" s="6">
        <v>9.0909090909090917</v>
      </c>
      <c r="AT868" s="119">
        <v>0</v>
      </c>
      <c r="AU868" s="119">
        <v>0</v>
      </c>
      <c r="AV868" s="119">
        <v>0</v>
      </c>
      <c r="AW868" s="119">
        <v>0</v>
      </c>
      <c r="AX868" s="119">
        <v>0</v>
      </c>
      <c r="AY868" s="6">
        <v>42.505854800936767</v>
      </c>
      <c r="AZ868" s="6">
        <v>0</v>
      </c>
      <c r="BA868" s="6">
        <v>0</v>
      </c>
      <c r="BB868" s="6">
        <v>12</v>
      </c>
      <c r="BC868" s="6">
        <v>11</v>
      </c>
      <c r="BD868" s="6">
        <v>7.0512820512820511</v>
      </c>
      <c r="BE868" s="6">
        <v>0</v>
      </c>
      <c r="BF868" s="6">
        <v>0</v>
      </c>
      <c r="BG868" s="6">
        <v>0</v>
      </c>
      <c r="BH868" s="6">
        <v>0</v>
      </c>
      <c r="BI868" s="6">
        <v>5</v>
      </c>
      <c r="BJ868" s="6">
        <v>20</v>
      </c>
      <c r="BK868" s="6">
        <v>114</v>
      </c>
    </row>
    <row r="869" spans="1:63" x14ac:dyDescent="0.35">
      <c r="A869" s="27">
        <v>863</v>
      </c>
      <c r="C869" s="17" t="s">
        <v>29</v>
      </c>
      <c r="D869" s="15">
        <v>94</v>
      </c>
      <c r="E869" s="18">
        <v>0</v>
      </c>
      <c r="F869" s="18">
        <v>4</v>
      </c>
      <c r="G869" s="18">
        <v>3</v>
      </c>
      <c r="H869" s="18">
        <v>72</v>
      </c>
      <c r="I869" s="18">
        <v>13</v>
      </c>
      <c r="J869" s="19">
        <v>43.61702127659575</v>
      </c>
      <c r="K869" s="19">
        <v>6</v>
      </c>
      <c r="L869" s="19">
        <v>18.181818181818183</v>
      </c>
      <c r="M869" s="18">
        <v>0</v>
      </c>
      <c r="N869" s="19">
        <v>0</v>
      </c>
      <c r="O869" s="19">
        <v>7</v>
      </c>
      <c r="P869" s="19">
        <v>100</v>
      </c>
      <c r="Q869" s="19">
        <v>7.608695652173914</v>
      </c>
      <c r="R869" s="18">
        <v>0</v>
      </c>
      <c r="S869" s="19">
        <v>0</v>
      </c>
      <c r="T869" s="18">
        <v>0</v>
      </c>
      <c r="U869" s="19">
        <v>0</v>
      </c>
      <c r="V869" s="18">
        <v>0</v>
      </c>
      <c r="W869" s="19">
        <v>0</v>
      </c>
      <c r="X869" s="18">
        <v>0</v>
      </c>
      <c r="Y869" s="19">
        <v>0</v>
      </c>
      <c r="Z869" s="19">
        <v>28.000000000000004</v>
      </c>
      <c r="AA869" s="19">
        <v>68</v>
      </c>
      <c r="AB869" s="18">
        <v>7</v>
      </c>
      <c r="AC869" s="19">
        <v>6.666666666666667</v>
      </c>
      <c r="AD869" s="19">
        <v>84.615384615384613</v>
      </c>
      <c r="AE869" s="19">
        <v>85.18518518518519</v>
      </c>
      <c r="AF869" s="19">
        <v>100</v>
      </c>
      <c r="AG869" s="19">
        <v>81.188118811881196</v>
      </c>
      <c r="AH869" s="19">
        <v>17.82178217821782</v>
      </c>
      <c r="AI869" s="19">
        <v>55.445544554455452</v>
      </c>
      <c r="AJ869" s="3">
        <v>1017.8571428571429</v>
      </c>
      <c r="AK869" s="6">
        <v>0</v>
      </c>
      <c r="AL869" s="6">
        <v>74</v>
      </c>
      <c r="AM869" s="6">
        <v>0</v>
      </c>
      <c r="AN869" s="6">
        <v>4</v>
      </c>
      <c r="AO869" s="6">
        <v>0</v>
      </c>
      <c r="AP869" s="6">
        <v>0</v>
      </c>
      <c r="AQ869" s="6">
        <v>15</v>
      </c>
      <c r="AR869" s="6">
        <v>14</v>
      </c>
      <c r="AS869" s="6">
        <v>14.893617021276595</v>
      </c>
      <c r="AT869" s="119">
        <v>0</v>
      </c>
      <c r="AU869" s="119">
        <v>0</v>
      </c>
      <c r="AV869" s="119">
        <v>0</v>
      </c>
      <c r="AW869" s="119">
        <v>0</v>
      </c>
      <c r="AX869" s="119">
        <v>0</v>
      </c>
      <c r="AY869" s="6">
        <v>56.643356643356647</v>
      </c>
      <c r="AZ869" s="6">
        <v>0</v>
      </c>
      <c r="BA869" s="6">
        <v>0</v>
      </c>
      <c r="BB869" s="6">
        <v>0</v>
      </c>
      <c r="BC869" s="6">
        <v>6</v>
      </c>
      <c r="BD869" s="6">
        <v>6.4516129032258061</v>
      </c>
      <c r="BE869" s="6">
        <v>0</v>
      </c>
      <c r="BF869" s="6">
        <v>0</v>
      </c>
      <c r="BG869" s="6">
        <v>4</v>
      </c>
      <c r="BH869" s="6">
        <v>4.8192771084337354</v>
      </c>
      <c r="BI869" s="6">
        <v>6</v>
      </c>
      <c r="BJ869" s="6">
        <v>35.294117647058826</v>
      </c>
      <c r="BK869" s="6">
        <v>72</v>
      </c>
    </row>
    <row r="870" spans="1:63" x14ac:dyDescent="0.35">
      <c r="A870" s="27">
        <v>864</v>
      </c>
      <c r="C870" s="17" t="s">
        <v>24</v>
      </c>
      <c r="D870" s="15">
        <v>110</v>
      </c>
      <c r="E870" s="18">
        <v>0</v>
      </c>
      <c r="F870" s="18">
        <v>0</v>
      </c>
      <c r="G870" s="18">
        <v>16</v>
      </c>
      <c r="H870" s="18">
        <v>90</v>
      </c>
      <c r="I870" s="18">
        <v>0</v>
      </c>
      <c r="J870" s="19">
        <v>20.909090909090907</v>
      </c>
      <c r="K870" s="19">
        <v>4</v>
      </c>
      <c r="L870" s="19">
        <v>4.1237113402061851</v>
      </c>
      <c r="M870" s="18">
        <v>0</v>
      </c>
      <c r="N870" s="19">
        <v>0</v>
      </c>
      <c r="O870" s="19">
        <v>3</v>
      </c>
      <c r="P870" s="19">
        <v>100</v>
      </c>
      <c r="Q870" s="19">
        <v>4.1558065450333048</v>
      </c>
      <c r="R870" s="18">
        <v>0</v>
      </c>
      <c r="S870" s="19">
        <v>0</v>
      </c>
      <c r="T870" s="18">
        <v>4</v>
      </c>
      <c r="U870" s="19">
        <v>33.333333333333329</v>
      </c>
      <c r="V870" s="18">
        <v>0</v>
      </c>
      <c r="W870" s="19">
        <v>0</v>
      </c>
      <c r="X870" s="18">
        <v>4</v>
      </c>
      <c r="Y870" s="19">
        <v>33.333333333333329</v>
      </c>
      <c r="Z870" s="19">
        <v>5.2631578947368416</v>
      </c>
      <c r="AA870" s="19">
        <v>84.210526315789465</v>
      </c>
      <c r="AB870" s="18">
        <v>10</v>
      </c>
      <c r="AC870" s="19">
        <v>10.638297872340425</v>
      </c>
      <c r="AD870" s="19">
        <v>87.878787878787875</v>
      </c>
      <c r="AE870" s="19">
        <v>55.555555555555557</v>
      </c>
      <c r="AF870" s="19">
        <v>75</v>
      </c>
      <c r="AG870" s="19">
        <v>86.666666666666671</v>
      </c>
      <c r="AH870" s="19">
        <v>23.809523809523807</v>
      </c>
      <c r="AI870" s="19">
        <v>58.333333333333336</v>
      </c>
      <c r="AJ870" s="3">
        <v>837.5</v>
      </c>
      <c r="AK870" s="6">
        <v>0</v>
      </c>
      <c r="AL870" s="6">
        <v>6</v>
      </c>
      <c r="AM870" s="6">
        <v>0</v>
      </c>
      <c r="AN870" s="6">
        <v>86</v>
      </c>
      <c r="AO870" s="6">
        <v>0</v>
      </c>
      <c r="AP870" s="6">
        <v>0</v>
      </c>
      <c r="AQ870" s="6">
        <v>15</v>
      </c>
      <c r="AR870" s="6">
        <v>35</v>
      </c>
      <c r="AS870" s="6">
        <v>31.818181818181817</v>
      </c>
      <c r="AT870" s="119">
        <v>0</v>
      </c>
      <c r="AU870" s="119">
        <v>0</v>
      </c>
      <c r="AV870" s="119">
        <v>0</v>
      </c>
      <c r="AW870" s="119">
        <v>0</v>
      </c>
      <c r="AX870" s="119">
        <v>0</v>
      </c>
      <c r="AY870" s="6">
        <v>80</v>
      </c>
      <c r="AZ870" s="6">
        <v>0</v>
      </c>
      <c r="BA870" s="6">
        <v>0</v>
      </c>
      <c r="BB870" s="6">
        <v>0</v>
      </c>
      <c r="BC870" s="6">
        <v>0</v>
      </c>
      <c r="BD870" s="6">
        <v>0</v>
      </c>
      <c r="BE870" s="6">
        <v>0</v>
      </c>
      <c r="BF870" s="6">
        <v>0</v>
      </c>
      <c r="BG870" s="6">
        <v>0</v>
      </c>
      <c r="BH870" s="6">
        <v>0</v>
      </c>
      <c r="BI870" s="6">
        <v>0</v>
      </c>
      <c r="BJ870" s="6">
        <v>0</v>
      </c>
      <c r="BK870" s="6">
        <v>90</v>
      </c>
    </row>
    <row r="871" spans="1:63" x14ac:dyDescent="0.35">
      <c r="A871" s="27">
        <v>865</v>
      </c>
      <c r="C871" s="17" t="s">
        <v>21</v>
      </c>
      <c r="D871" s="15">
        <v>643</v>
      </c>
      <c r="E871" s="18">
        <v>9</v>
      </c>
      <c r="F871" s="18">
        <v>21</v>
      </c>
      <c r="G871" s="18">
        <v>42</v>
      </c>
      <c r="H871" s="18">
        <v>541</v>
      </c>
      <c r="I871" s="18">
        <v>40</v>
      </c>
      <c r="J871" s="19">
        <v>64.385692068429236</v>
      </c>
      <c r="K871" s="19">
        <v>32</v>
      </c>
      <c r="L871" s="19">
        <v>7.0640176600441498</v>
      </c>
      <c r="M871" s="18">
        <v>0</v>
      </c>
      <c r="N871" s="19">
        <v>0</v>
      </c>
      <c r="O871" s="19">
        <v>24</v>
      </c>
      <c r="P871" s="19">
        <v>87.5</v>
      </c>
      <c r="Q871" s="19">
        <v>5.7142857142857144</v>
      </c>
      <c r="R871" s="18">
        <v>3</v>
      </c>
      <c r="S871" s="19">
        <v>8.8235294117647065</v>
      </c>
      <c r="T871" s="18">
        <v>4</v>
      </c>
      <c r="U871" s="19">
        <v>44.444444444444443</v>
      </c>
      <c r="V871" s="18">
        <v>4</v>
      </c>
      <c r="W871" s="19">
        <v>16</v>
      </c>
      <c r="X871" s="18">
        <v>8</v>
      </c>
      <c r="Y871" s="19">
        <v>26.666666666666668</v>
      </c>
      <c r="Z871" s="19">
        <v>14.218009478672986</v>
      </c>
      <c r="AA871" s="19">
        <v>72.985781990521332</v>
      </c>
      <c r="AB871" s="18">
        <v>21</v>
      </c>
      <c r="AC871" s="19">
        <v>4.2769857433808554</v>
      </c>
      <c r="AD871" s="19">
        <v>90.575916230366488</v>
      </c>
      <c r="AE871" s="19">
        <v>83.185840707964601</v>
      </c>
      <c r="AF871" s="19">
        <v>85.294117647058826</v>
      </c>
      <c r="AG871" s="19">
        <v>84.122562674094709</v>
      </c>
      <c r="AH871" s="19">
        <v>15.400843881856542</v>
      </c>
      <c r="AI871" s="19">
        <v>55.063291139240512</v>
      </c>
      <c r="AJ871" s="3">
        <v>863.93442622950818</v>
      </c>
      <c r="AK871" s="6">
        <v>6</v>
      </c>
      <c r="AL871" s="6">
        <v>529</v>
      </c>
      <c r="AM871" s="6">
        <v>0</v>
      </c>
      <c r="AN871" s="6">
        <v>0</v>
      </c>
      <c r="AO871" s="6">
        <v>4</v>
      </c>
      <c r="AP871" s="6">
        <v>0</v>
      </c>
      <c r="AQ871" s="6">
        <v>93</v>
      </c>
      <c r="AR871" s="6">
        <v>199</v>
      </c>
      <c r="AS871" s="6">
        <v>30.948678071539661</v>
      </c>
      <c r="AT871" s="119">
        <v>0</v>
      </c>
      <c r="AU871" s="119">
        <v>0</v>
      </c>
      <c r="AV871" s="119">
        <v>0</v>
      </c>
      <c r="AW871" s="119">
        <v>0</v>
      </c>
      <c r="AX871" s="119">
        <v>0</v>
      </c>
      <c r="AY871" s="6">
        <v>74.403815580286164</v>
      </c>
      <c r="AZ871" s="6">
        <v>3</v>
      </c>
      <c r="BA871" s="6">
        <v>0.68965517241379315</v>
      </c>
      <c r="BB871" s="6">
        <v>15</v>
      </c>
      <c r="BC871" s="6">
        <v>3</v>
      </c>
      <c r="BD871" s="6">
        <v>0.47021943573667713</v>
      </c>
      <c r="BE871" s="6">
        <v>0</v>
      </c>
      <c r="BF871" s="6">
        <v>0</v>
      </c>
      <c r="BG871" s="6">
        <v>0</v>
      </c>
      <c r="BH871" s="6">
        <v>0</v>
      </c>
      <c r="BI871" s="6">
        <v>0</v>
      </c>
      <c r="BJ871" s="6">
        <v>0</v>
      </c>
      <c r="BK871" s="6">
        <v>541</v>
      </c>
    </row>
    <row r="872" spans="1:63" x14ac:dyDescent="0.35">
      <c r="A872" s="27">
        <v>866</v>
      </c>
      <c r="C872" s="17" t="s">
        <v>9</v>
      </c>
      <c r="D872" s="15">
        <v>514</v>
      </c>
      <c r="E872" s="18">
        <v>0</v>
      </c>
      <c r="F872" s="18">
        <v>5</v>
      </c>
      <c r="G872" s="18">
        <v>0</v>
      </c>
      <c r="H872" s="18">
        <v>287</v>
      </c>
      <c r="I872" s="18">
        <v>219</v>
      </c>
      <c r="J872" s="19">
        <v>58.17120622568094</v>
      </c>
      <c r="K872" s="19">
        <v>12</v>
      </c>
      <c r="L872" s="19">
        <v>8.5106382978723403</v>
      </c>
      <c r="M872" s="18">
        <v>0</v>
      </c>
      <c r="N872" s="19">
        <v>0</v>
      </c>
      <c r="O872" s="19">
        <v>19</v>
      </c>
      <c r="P872" s="19">
        <v>100</v>
      </c>
      <c r="Q872" s="19">
        <v>14.46280991735537</v>
      </c>
      <c r="R872" s="18">
        <v>0</v>
      </c>
      <c r="S872" s="19">
        <v>0</v>
      </c>
      <c r="T872" s="18">
        <v>0</v>
      </c>
      <c r="U872" s="19">
        <v>0</v>
      </c>
      <c r="V872" s="18">
        <v>0</v>
      </c>
      <c r="W872" s="19">
        <v>0</v>
      </c>
      <c r="X872" s="18">
        <v>0</v>
      </c>
      <c r="Y872" s="19">
        <v>0</v>
      </c>
      <c r="Z872" s="19">
        <v>15.328467153284672</v>
      </c>
      <c r="AA872" s="19">
        <v>75.18248175182481</v>
      </c>
      <c r="AB872" s="18">
        <v>20</v>
      </c>
      <c r="AC872" s="19">
        <v>9.0497737556561084</v>
      </c>
      <c r="AD872" s="19">
        <v>65.254237288135599</v>
      </c>
      <c r="AE872" s="19">
        <v>70.621468926553675</v>
      </c>
      <c r="AF872" s="19">
        <v>87.878787878787875</v>
      </c>
      <c r="AG872" s="19">
        <v>65.725806451612897</v>
      </c>
      <c r="AH872" s="19">
        <v>11.917098445595855</v>
      </c>
      <c r="AI872" s="19">
        <v>62.176165803108809</v>
      </c>
      <c r="AJ872" s="3">
        <v>645.94594594594594</v>
      </c>
      <c r="AK872" s="6">
        <v>8</v>
      </c>
      <c r="AL872" s="6">
        <v>287</v>
      </c>
      <c r="AM872" s="6">
        <v>0</v>
      </c>
      <c r="AN872" s="6">
        <v>0</v>
      </c>
      <c r="AO872" s="6">
        <v>61</v>
      </c>
      <c r="AP872" s="6">
        <v>0</v>
      </c>
      <c r="AQ872" s="6">
        <v>147</v>
      </c>
      <c r="AR872" s="6">
        <v>41</v>
      </c>
      <c r="AS872" s="6">
        <v>7.9766536964980537</v>
      </c>
      <c r="AT872" s="119">
        <v>0</v>
      </c>
      <c r="AU872" s="119">
        <v>0</v>
      </c>
      <c r="AV872" s="119">
        <v>0</v>
      </c>
      <c r="AW872" s="119">
        <v>0</v>
      </c>
      <c r="AX872" s="119">
        <v>0</v>
      </c>
      <c r="AY872" s="6">
        <v>46.985446985446991</v>
      </c>
      <c r="AZ872" s="6">
        <v>5</v>
      </c>
      <c r="BA872" s="6">
        <v>3.4965034965034967</v>
      </c>
      <c r="BB872" s="6">
        <v>81</v>
      </c>
      <c r="BC872" s="6">
        <v>36</v>
      </c>
      <c r="BD872" s="6">
        <v>7.1146245059288544</v>
      </c>
      <c r="BE872" s="6">
        <v>0</v>
      </c>
      <c r="BF872" s="6">
        <v>0</v>
      </c>
      <c r="BG872" s="6">
        <v>16</v>
      </c>
      <c r="BH872" s="6">
        <v>5.4421768707482991</v>
      </c>
      <c r="BI872" s="6">
        <v>25</v>
      </c>
      <c r="BJ872" s="6">
        <v>11.682242990654206</v>
      </c>
      <c r="BK872" s="6">
        <v>287</v>
      </c>
    </row>
    <row r="873" spans="1:63" x14ac:dyDescent="0.35">
      <c r="A873" s="27">
        <v>867</v>
      </c>
      <c r="C873" s="17" t="s">
        <v>3</v>
      </c>
      <c r="D873" s="15">
        <v>8</v>
      </c>
      <c r="E873" s="18">
        <v>0</v>
      </c>
      <c r="F873" s="18">
        <v>0</v>
      </c>
      <c r="G873" s="18">
        <v>0</v>
      </c>
      <c r="H873" s="18">
        <v>8</v>
      </c>
      <c r="I873" s="18">
        <v>0</v>
      </c>
      <c r="J873" s="19">
        <v>50</v>
      </c>
      <c r="K873" s="19">
        <v>0</v>
      </c>
      <c r="L873" s="19">
        <v>0</v>
      </c>
      <c r="M873" s="18">
        <v>0</v>
      </c>
      <c r="N873" s="19">
        <v>0</v>
      </c>
      <c r="O873" s="19">
        <v>0</v>
      </c>
      <c r="P873" s="19">
        <v>0</v>
      </c>
      <c r="Q873" s="19">
        <v>5.6216216216216219</v>
      </c>
      <c r="R873" s="18">
        <v>0</v>
      </c>
      <c r="S873" s="19">
        <v>0</v>
      </c>
      <c r="T873" s="18">
        <v>0</v>
      </c>
      <c r="U873" s="19">
        <v>0</v>
      </c>
      <c r="V873" s="18">
        <v>0</v>
      </c>
      <c r="W873" s="19">
        <v>0</v>
      </c>
      <c r="X873" s="18">
        <v>0</v>
      </c>
      <c r="Y873" s="19">
        <v>0</v>
      </c>
      <c r="Z873" s="19">
        <v>0</v>
      </c>
      <c r="AA873" s="19">
        <v>0</v>
      </c>
      <c r="AB873" s="18">
        <v>0</v>
      </c>
      <c r="AC873" s="19">
        <v>0</v>
      </c>
      <c r="AD873" s="19">
        <v>100</v>
      </c>
      <c r="AE873" s="19">
        <v>0</v>
      </c>
      <c r="AF873" s="19">
        <v>0</v>
      </c>
      <c r="AG873" s="19">
        <v>57.142857142857139</v>
      </c>
      <c r="AH873" s="19">
        <v>0</v>
      </c>
      <c r="AI873" s="19">
        <v>0</v>
      </c>
      <c r="AJ873" s="3">
        <v>0</v>
      </c>
      <c r="AK873" s="6">
        <v>0</v>
      </c>
      <c r="AL873" s="6">
        <v>8</v>
      </c>
      <c r="AM873" s="6">
        <v>0</v>
      </c>
      <c r="AN873" s="6">
        <v>0</v>
      </c>
      <c r="AO873" s="6">
        <v>0</v>
      </c>
      <c r="AP873" s="6">
        <v>0</v>
      </c>
      <c r="AQ873" s="6">
        <v>0</v>
      </c>
      <c r="AR873" s="6">
        <v>0</v>
      </c>
      <c r="AS873" s="6">
        <v>0</v>
      </c>
      <c r="AT873" s="119">
        <v>0</v>
      </c>
      <c r="AU873" s="119">
        <v>0</v>
      </c>
      <c r="AV873" s="119">
        <v>0</v>
      </c>
      <c r="AW873" s="119">
        <v>0</v>
      </c>
      <c r="AX873" s="119">
        <v>0</v>
      </c>
      <c r="AY873" s="6">
        <v>112.5</v>
      </c>
      <c r="AZ873" s="6">
        <v>0</v>
      </c>
      <c r="BA873" s="6">
        <v>0</v>
      </c>
      <c r="BB873" s="6">
        <v>0</v>
      </c>
      <c r="BC873" s="6">
        <v>0</v>
      </c>
      <c r="BD873" s="6">
        <v>0</v>
      </c>
      <c r="BE873" s="6">
        <v>0</v>
      </c>
      <c r="BF873" s="6">
        <v>0</v>
      </c>
      <c r="BG873" s="6">
        <v>0</v>
      </c>
      <c r="BH873" s="6">
        <v>0</v>
      </c>
      <c r="BI873" s="6">
        <v>0</v>
      </c>
      <c r="BJ873" s="6">
        <v>0</v>
      </c>
      <c r="BK873" s="6">
        <v>8</v>
      </c>
    </row>
    <row r="874" spans="1:63" x14ac:dyDescent="0.35">
      <c r="A874" s="27">
        <v>868</v>
      </c>
      <c r="C874" s="17" t="s">
        <v>275</v>
      </c>
      <c r="D874" s="15">
        <v>362</v>
      </c>
      <c r="E874" s="18">
        <v>5</v>
      </c>
      <c r="F874" s="18">
        <v>24</v>
      </c>
      <c r="G874" s="18">
        <v>31</v>
      </c>
      <c r="H874" s="18">
        <v>267</v>
      </c>
      <c r="I874" s="18">
        <v>35</v>
      </c>
      <c r="J874" s="19">
        <v>60.497237569060772</v>
      </c>
      <c r="K874" s="19">
        <v>10</v>
      </c>
      <c r="L874" s="19">
        <v>5.025125628140704</v>
      </c>
      <c r="M874" s="18">
        <v>0</v>
      </c>
      <c r="N874" s="19">
        <v>0</v>
      </c>
      <c r="O874" s="19">
        <v>11</v>
      </c>
      <c r="P874" s="19">
        <v>100</v>
      </c>
      <c r="Q874" s="19">
        <v>11.475409836065573</v>
      </c>
      <c r="R874" s="18">
        <v>0</v>
      </c>
      <c r="S874" s="19">
        <v>0</v>
      </c>
      <c r="T874" s="18">
        <v>0</v>
      </c>
      <c r="U874" s="19">
        <v>0</v>
      </c>
      <c r="V874" s="18">
        <v>0</v>
      </c>
      <c r="W874" s="19">
        <v>0</v>
      </c>
      <c r="X874" s="19">
        <v>0</v>
      </c>
      <c r="Y874" s="19">
        <v>0</v>
      </c>
      <c r="Z874" s="19">
        <v>13.829787234042554</v>
      </c>
      <c r="AA874" s="19">
        <v>79.787234042553195</v>
      </c>
      <c r="AB874" s="18">
        <v>21</v>
      </c>
      <c r="AC874" s="19">
        <v>8.4677419354838701</v>
      </c>
      <c r="AD874" s="19">
        <v>82.474226804123703</v>
      </c>
      <c r="AE874" s="19">
        <v>79.012345679012341</v>
      </c>
      <c r="AF874" s="19">
        <v>63.333333333333329</v>
      </c>
      <c r="AG874" s="19">
        <v>81.115879828326172</v>
      </c>
      <c r="AH874" s="19">
        <v>2.2831050228310499</v>
      </c>
      <c r="AI874" s="19">
        <v>77.625570776255699</v>
      </c>
      <c r="AJ874" s="3">
        <v>1211.9565217391305</v>
      </c>
      <c r="AK874" s="6">
        <v>27</v>
      </c>
      <c r="AL874" s="6">
        <v>119</v>
      </c>
      <c r="AM874" s="6">
        <v>16</v>
      </c>
      <c r="AN874" s="6">
        <v>12</v>
      </c>
      <c r="AO874" s="6">
        <v>0</v>
      </c>
      <c r="AP874" s="6">
        <v>10</v>
      </c>
      <c r="AQ874" s="6">
        <v>158</v>
      </c>
      <c r="AR874" s="6">
        <v>51</v>
      </c>
      <c r="AS874" s="6">
        <v>14.088397790055248</v>
      </c>
      <c r="AT874" s="119">
        <v>0</v>
      </c>
      <c r="AU874" s="119">
        <v>0</v>
      </c>
      <c r="AV874" s="119">
        <v>0</v>
      </c>
      <c r="AW874" s="119">
        <v>0</v>
      </c>
      <c r="AX874" s="119">
        <v>0</v>
      </c>
      <c r="AY874" s="6">
        <v>46.086956521739133</v>
      </c>
      <c r="AZ874" s="6">
        <v>4</v>
      </c>
      <c r="BA874" s="6">
        <v>2.2222222222222223</v>
      </c>
      <c r="BB874" s="6">
        <v>9</v>
      </c>
      <c r="BC874" s="6">
        <v>4</v>
      </c>
      <c r="BD874" s="6">
        <v>1.1428571428571428</v>
      </c>
      <c r="BE874" s="6">
        <v>0</v>
      </c>
      <c r="BF874" s="6">
        <v>0</v>
      </c>
      <c r="BG874" s="6">
        <v>0</v>
      </c>
      <c r="BH874" s="6">
        <v>0</v>
      </c>
      <c r="BI874" s="6">
        <v>4</v>
      </c>
      <c r="BJ874" s="6">
        <v>12.121212121212121</v>
      </c>
      <c r="BK874" s="6">
        <v>267</v>
      </c>
    </row>
    <row r="875" spans="1:63" x14ac:dyDescent="0.35">
      <c r="A875" s="27">
        <v>869</v>
      </c>
      <c r="C875" s="17" t="s">
        <v>28</v>
      </c>
      <c r="D875" s="15">
        <v>24</v>
      </c>
      <c r="E875" s="18">
        <v>0</v>
      </c>
      <c r="F875" s="18">
        <v>0</v>
      </c>
      <c r="G875" s="18">
        <v>0</v>
      </c>
      <c r="H875" s="18">
        <v>19</v>
      </c>
      <c r="I875" s="18">
        <v>7</v>
      </c>
      <c r="J875" s="19">
        <v>62.5</v>
      </c>
      <c r="K875" s="19">
        <v>3</v>
      </c>
      <c r="L875" s="19">
        <v>25</v>
      </c>
      <c r="M875" s="18">
        <v>0</v>
      </c>
      <c r="N875" s="19">
        <v>0</v>
      </c>
      <c r="O875" s="19">
        <v>3</v>
      </c>
      <c r="P875" s="19">
        <v>100</v>
      </c>
      <c r="Q875" s="19">
        <v>3.764320785597381</v>
      </c>
      <c r="R875" s="18">
        <v>0</v>
      </c>
      <c r="S875" s="19">
        <v>0</v>
      </c>
      <c r="T875" s="18">
        <v>0</v>
      </c>
      <c r="U875" s="19">
        <v>0</v>
      </c>
      <c r="V875" s="18">
        <v>0</v>
      </c>
      <c r="W875" s="19">
        <v>0</v>
      </c>
      <c r="X875" s="18">
        <v>0</v>
      </c>
      <c r="Y875" s="19">
        <v>0</v>
      </c>
      <c r="Z875" s="19">
        <v>61.53846153846154</v>
      </c>
      <c r="AA875" s="19">
        <v>0</v>
      </c>
      <c r="AB875" s="18">
        <v>3</v>
      </c>
      <c r="AC875" s="19">
        <v>100</v>
      </c>
      <c r="AD875" s="19">
        <v>0</v>
      </c>
      <c r="AE875" s="19">
        <v>0</v>
      </c>
      <c r="AF875" s="19">
        <v>0</v>
      </c>
      <c r="AG875" s="19">
        <v>0</v>
      </c>
      <c r="AH875" s="19">
        <v>0</v>
      </c>
      <c r="AI875" s="19">
        <v>0</v>
      </c>
      <c r="AJ875" s="3">
        <v>150</v>
      </c>
      <c r="AK875" s="6">
        <v>0</v>
      </c>
      <c r="AL875" s="6">
        <v>0</v>
      </c>
      <c r="AM875" s="6">
        <v>0</v>
      </c>
      <c r="AN875" s="6">
        <v>19</v>
      </c>
      <c r="AO875" s="6">
        <v>0</v>
      </c>
      <c r="AP875" s="6">
        <v>0</v>
      </c>
      <c r="AQ875" s="6">
        <v>0</v>
      </c>
      <c r="AR875" s="6">
        <v>5</v>
      </c>
      <c r="AS875" s="6">
        <v>20.833333333333336</v>
      </c>
      <c r="AT875" s="119">
        <v>0</v>
      </c>
      <c r="AU875" s="119">
        <v>0</v>
      </c>
      <c r="AV875" s="119">
        <v>0</v>
      </c>
      <c r="AW875" s="119">
        <v>0</v>
      </c>
      <c r="AX875" s="119">
        <v>0</v>
      </c>
      <c r="AY875" s="6">
        <v>111.11111111111111</v>
      </c>
      <c r="AZ875" s="6">
        <v>0</v>
      </c>
      <c r="BA875" s="6">
        <v>0</v>
      </c>
      <c r="BB875" s="6">
        <v>0</v>
      </c>
      <c r="BC875" s="6">
        <v>7</v>
      </c>
      <c r="BD875" s="6">
        <v>31.818181818181817</v>
      </c>
      <c r="BE875" s="6">
        <v>0</v>
      </c>
      <c r="BF875" s="6">
        <v>0</v>
      </c>
      <c r="BG875" s="6">
        <v>6</v>
      </c>
      <c r="BH875" s="6">
        <v>28.571428571428569</v>
      </c>
      <c r="BI875" s="6">
        <v>5</v>
      </c>
      <c r="BJ875" s="6">
        <v>62.5</v>
      </c>
      <c r="BK875" s="6">
        <v>19</v>
      </c>
    </row>
    <row r="876" spans="1:63" x14ac:dyDescent="0.35">
      <c r="A876" s="27">
        <v>870</v>
      </c>
      <c r="C876" s="17" t="s">
        <v>25</v>
      </c>
      <c r="D876" s="15">
        <v>19</v>
      </c>
      <c r="E876" s="18">
        <v>0</v>
      </c>
      <c r="F876" s="18">
        <v>0</v>
      </c>
      <c r="G876" s="18">
        <v>5</v>
      </c>
      <c r="H876" s="18">
        <v>11</v>
      </c>
      <c r="I876" s="18">
        <v>0</v>
      </c>
      <c r="J876" s="19">
        <v>47.368421052631575</v>
      </c>
      <c r="K876" s="19">
        <v>0</v>
      </c>
      <c r="L876" s="19">
        <v>0</v>
      </c>
      <c r="M876" s="18">
        <v>0</v>
      </c>
      <c r="N876" s="19">
        <v>0</v>
      </c>
      <c r="O876" s="19">
        <v>3</v>
      </c>
      <c r="P876" s="19">
        <v>100</v>
      </c>
      <c r="Q876" s="19">
        <v>3.7052456286427975</v>
      </c>
      <c r="R876" s="18">
        <v>0</v>
      </c>
      <c r="S876" s="19">
        <v>0</v>
      </c>
      <c r="T876" s="18">
        <v>0</v>
      </c>
      <c r="U876" s="19">
        <v>0</v>
      </c>
      <c r="V876" s="18">
        <v>0</v>
      </c>
      <c r="W876" s="19">
        <v>0</v>
      </c>
      <c r="X876" s="18">
        <v>0</v>
      </c>
      <c r="Y876" s="19">
        <v>0</v>
      </c>
      <c r="Z876" s="19">
        <v>100</v>
      </c>
      <c r="AA876" s="19">
        <v>0</v>
      </c>
      <c r="AB876" s="18">
        <v>3</v>
      </c>
      <c r="AC876" s="19">
        <v>50</v>
      </c>
      <c r="AD876" s="19">
        <v>0</v>
      </c>
      <c r="AE876" s="19">
        <v>50</v>
      </c>
      <c r="AF876" s="19">
        <v>0</v>
      </c>
      <c r="AG876" s="19">
        <v>23.076923076923077</v>
      </c>
      <c r="AH876" s="19">
        <v>0</v>
      </c>
      <c r="AI876" s="19">
        <v>0</v>
      </c>
      <c r="AJ876" s="3">
        <v>400</v>
      </c>
      <c r="AK876" s="6">
        <v>0</v>
      </c>
      <c r="AL876" s="6">
        <v>13</v>
      </c>
      <c r="AM876" s="6">
        <v>0</v>
      </c>
      <c r="AN876" s="6">
        <v>0</v>
      </c>
      <c r="AO876" s="6">
        <v>0</v>
      </c>
      <c r="AP876" s="6">
        <v>0</v>
      </c>
      <c r="AQ876" s="6">
        <v>0</v>
      </c>
      <c r="AR876" s="6">
        <v>0</v>
      </c>
      <c r="AS876" s="6">
        <v>0</v>
      </c>
      <c r="AT876" s="119">
        <v>0</v>
      </c>
      <c r="AU876" s="119">
        <v>0</v>
      </c>
      <c r="AV876" s="119">
        <v>0</v>
      </c>
      <c r="AW876" s="119">
        <v>0</v>
      </c>
      <c r="AX876" s="119">
        <v>0</v>
      </c>
      <c r="AY876" s="6">
        <v>61.53846153846154</v>
      </c>
      <c r="AZ876" s="6">
        <v>0</v>
      </c>
      <c r="BA876" s="6">
        <v>0</v>
      </c>
      <c r="BB876" s="6">
        <v>0</v>
      </c>
      <c r="BC876" s="6">
        <v>0</v>
      </c>
      <c r="BD876" s="6">
        <v>0</v>
      </c>
      <c r="BE876" s="6">
        <v>0</v>
      </c>
      <c r="BF876" s="6">
        <v>0</v>
      </c>
      <c r="BG876" s="6">
        <v>0</v>
      </c>
      <c r="BH876" s="6">
        <v>0</v>
      </c>
      <c r="BI876" s="6">
        <v>0</v>
      </c>
      <c r="BJ876" s="6">
        <v>0</v>
      </c>
      <c r="BK876" s="6">
        <v>11</v>
      </c>
    </row>
    <row r="877" spans="1:63" x14ac:dyDescent="0.35">
      <c r="A877" s="27">
        <v>871</v>
      </c>
      <c r="C877" s="17" t="s">
        <v>11</v>
      </c>
      <c r="D877" s="15">
        <v>275</v>
      </c>
      <c r="E877" s="18">
        <v>0</v>
      </c>
      <c r="F877" s="18">
        <v>0</v>
      </c>
      <c r="G877" s="18">
        <v>17</v>
      </c>
      <c r="H877" s="18">
        <v>227</v>
      </c>
      <c r="I877" s="18">
        <v>32</v>
      </c>
      <c r="J877" s="19">
        <v>44.727272727272727</v>
      </c>
      <c r="K877" s="19">
        <v>15</v>
      </c>
      <c r="L877" s="19">
        <v>8.720930232558139</v>
      </c>
      <c r="M877" s="18">
        <v>0</v>
      </c>
      <c r="N877" s="19">
        <v>0</v>
      </c>
      <c r="O877" s="19">
        <v>10</v>
      </c>
      <c r="P877" s="19">
        <v>100</v>
      </c>
      <c r="Q877" s="19">
        <v>2.2900763358778624</v>
      </c>
      <c r="R877" s="18">
        <v>0</v>
      </c>
      <c r="S877" s="19">
        <v>0</v>
      </c>
      <c r="T877" s="18">
        <v>0</v>
      </c>
      <c r="U877" s="19">
        <v>0</v>
      </c>
      <c r="V877" s="18">
        <v>0</v>
      </c>
      <c r="W877" s="19">
        <v>0</v>
      </c>
      <c r="X877" s="18">
        <v>0</v>
      </c>
      <c r="Y877" s="19">
        <v>0</v>
      </c>
      <c r="Z877" s="19">
        <v>10.457516339869281</v>
      </c>
      <c r="AA877" s="19">
        <v>81.045751633986924</v>
      </c>
      <c r="AB877" s="18">
        <v>6</v>
      </c>
      <c r="AC877" s="19">
        <v>2.7777777777777777</v>
      </c>
      <c r="AD877" s="19">
        <v>95.495495495495504</v>
      </c>
      <c r="AE877" s="19">
        <v>85.436893203883486</v>
      </c>
      <c r="AF877" s="19">
        <v>75</v>
      </c>
      <c r="AG877" s="19">
        <v>88.888888888888886</v>
      </c>
      <c r="AH877" s="19">
        <v>6.666666666666667</v>
      </c>
      <c r="AI877" s="19">
        <v>67.692307692307693</v>
      </c>
      <c r="AJ877" s="3">
        <v>1250</v>
      </c>
      <c r="AK877" s="6">
        <v>97</v>
      </c>
      <c r="AL877" s="6">
        <v>88</v>
      </c>
      <c r="AM877" s="6">
        <v>17</v>
      </c>
      <c r="AN877" s="6">
        <v>7</v>
      </c>
      <c r="AO877" s="6">
        <v>0</v>
      </c>
      <c r="AP877" s="6">
        <v>0</v>
      </c>
      <c r="AQ877" s="6">
        <v>55</v>
      </c>
      <c r="AR877" s="6">
        <v>29</v>
      </c>
      <c r="AS877" s="6">
        <v>10.545454545454545</v>
      </c>
      <c r="AT877" s="119">
        <v>0</v>
      </c>
      <c r="AU877" s="119">
        <v>0</v>
      </c>
      <c r="AV877" s="119">
        <v>0</v>
      </c>
      <c r="AW877" s="119">
        <v>0</v>
      </c>
      <c r="AX877" s="119">
        <v>0</v>
      </c>
      <c r="AY877" s="6">
        <v>100</v>
      </c>
      <c r="AZ877" s="6">
        <v>0</v>
      </c>
      <c r="BA877" s="6">
        <v>0</v>
      </c>
      <c r="BB877" s="6">
        <v>12</v>
      </c>
      <c r="BC877" s="6">
        <v>0</v>
      </c>
      <c r="BD877" s="6">
        <v>0</v>
      </c>
      <c r="BE877" s="6">
        <v>0</v>
      </c>
      <c r="BF877" s="6">
        <v>0</v>
      </c>
      <c r="BG877" s="6">
        <v>0</v>
      </c>
      <c r="BH877" s="6">
        <v>0</v>
      </c>
      <c r="BI877" s="6">
        <v>0</v>
      </c>
      <c r="BJ877" s="6">
        <v>0</v>
      </c>
      <c r="BK877" s="6">
        <v>227</v>
      </c>
    </row>
    <row r="878" spans="1:63" x14ac:dyDescent="0.35">
      <c r="A878" s="27">
        <v>872</v>
      </c>
      <c r="C878" s="17" t="s">
        <v>276</v>
      </c>
      <c r="D878" s="15">
        <v>27</v>
      </c>
      <c r="E878" s="18">
        <v>0</v>
      </c>
      <c r="F878" s="18">
        <v>0</v>
      </c>
      <c r="G878" s="18">
        <v>0</v>
      </c>
      <c r="H878" s="18">
        <v>24</v>
      </c>
      <c r="I878" s="18">
        <v>0</v>
      </c>
      <c r="J878" s="19">
        <v>55.555555555555557</v>
      </c>
      <c r="K878" s="19">
        <v>0</v>
      </c>
      <c r="L878" s="19">
        <v>0</v>
      </c>
      <c r="M878" s="18">
        <v>0</v>
      </c>
      <c r="N878" s="19">
        <v>0</v>
      </c>
      <c r="O878" s="19">
        <v>0</v>
      </c>
      <c r="P878" s="19">
        <v>0</v>
      </c>
      <c r="Q878" s="19">
        <v>0</v>
      </c>
      <c r="R878" s="18">
        <v>0</v>
      </c>
      <c r="S878" s="19">
        <v>0</v>
      </c>
      <c r="T878" s="18">
        <v>0</v>
      </c>
      <c r="U878" s="19">
        <v>0</v>
      </c>
      <c r="V878" s="18">
        <v>0</v>
      </c>
      <c r="W878" s="19">
        <v>0</v>
      </c>
      <c r="X878" s="19">
        <v>0</v>
      </c>
      <c r="Y878" s="19">
        <v>0</v>
      </c>
      <c r="Z878" s="19">
        <v>0</v>
      </c>
      <c r="AA878" s="19">
        <v>100</v>
      </c>
      <c r="AB878" s="18">
        <v>0</v>
      </c>
      <c r="AC878" s="19">
        <v>0</v>
      </c>
      <c r="AD878" s="19">
        <v>30.76923076923077</v>
      </c>
      <c r="AE878" s="19">
        <v>50</v>
      </c>
      <c r="AF878" s="19">
        <v>0</v>
      </c>
      <c r="AG878" s="19">
        <v>52.941176470588239</v>
      </c>
      <c r="AH878" s="19">
        <v>100</v>
      </c>
      <c r="AI878" s="19">
        <v>0</v>
      </c>
      <c r="AJ878" s="3">
        <v>370</v>
      </c>
      <c r="AK878" s="6">
        <v>0</v>
      </c>
      <c r="AL878" s="6">
        <v>19</v>
      </c>
      <c r="AM878" s="6">
        <v>0</v>
      </c>
      <c r="AN878" s="6">
        <v>0</v>
      </c>
      <c r="AO878" s="6">
        <v>0</v>
      </c>
      <c r="AP878" s="6">
        <v>0</v>
      </c>
      <c r="AQ878" s="6">
        <v>6</v>
      </c>
      <c r="AR878" s="6">
        <v>4</v>
      </c>
      <c r="AS878" s="6">
        <v>14.814814814814813</v>
      </c>
      <c r="AT878" s="119">
        <v>0</v>
      </c>
      <c r="AU878" s="119">
        <v>0</v>
      </c>
      <c r="AV878" s="119">
        <v>0</v>
      </c>
      <c r="AW878" s="119">
        <v>0</v>
      </c>
      <c r="AX878" s="119">
        <v>0</v>
      </c>
      <c r="AY878" s="6">
        <v>60.869565217391312</v>
      </c>
      <c r="AZ878" s="6">
        <v>0</v>
      </c>
      <c r="BA878" s="6">
        <v>0</v>
      </c>
      <c r="BB878" s="6">
        <v>0</v>
      </c>
      <c r="BC878" s="6">
        <v>0</v>
      </c>
      <c r="BD878" s="6">
        <v>0</v>
      </c>
      <c r="BE878" s="6">
        <v>0</v>
      </c>
      <c r="BF878" s="6">
        <v>0</v>
      </c>
      <c r="BG878" s="6">
        <v>0</v>
      </c>
      <c r="BH878" s="6">
        <v>0</v>
      </c>
      <c r="BI878" s="6">
        <v>0</v>
      </c>
      <c r="BJ878" s="6">
        <v>0</v>
      </c>
      <c r="BK878" s="6">
        <v>24</v>
      </c>
    </row>
    <row r="879" spans="1:63" x14ac:dyDescent="0.35">
      <c r="A879" s="27">
        <v>873</v>
      </c>
      <c r="C879" s="17" t="s">
        <v>14</v>
      </c>
      <c r="D879" s="15">
        <v>197</v>
      </c>
      <c r="E879" s="18">
        <v>0</v>
      </c>
      <c r="F879" s="18">
        <v>3</v>
      </c>
      <c r="G879" s="18">
        <v>3</v>
      </c>
      <c r="H879" s="18">
        <v>159</v>
      </c>
      <c r="I879" s="18">
        <v>27</v>
      </c>
      <c r="J879" s="19">
        <v>49.238578680203041</v>
      </c>
      <c r="K879" s="19">
        <v>8</v>
      </c>
      <c r="L879" s="19">
        <v>8.5106382978723403</v>
      </c>
      <c r="M879" s="18">
        <v>0</v>
      </c>
      <c r="N879" s="19">
        <v>0</v>
      </c>
      <c r="O879" s="19">
        <v>13</v>
      </c>
      <c r="P879" s="19">
        <v>76.923076923076934</v>
      </c>
      <c r="Q879" s="19">
        <v>6.5242494226327938</v>
      </c>
      <c r="R879" s="18">
        <v>0</v>
      </c>
      <c r="S879" s="19">
        <v>0</v>
      </c>
      <c r="T879" s="18">
        <v>0</v>
      </c>
      <c r="U879" s="19">
        <v>0</v>
      </c>
      <c r="V879" s="18">
        <v>0</v>
      </c>
      <c r="W879" s="19">
        <v>0</v>
      </c>
      <c r="X879" s="18">
        <v>0</v>
      </c>
      <c r="Y879" s="19">
        <v>0</v>
      </c>
      <c r="Z879" s="19">
        <v>13.541666666666666</v>
      </c>
      <c r="AA879" s="19">
        <v>68.75</v>
      </c>
      <c r="AB879" s="18">
        <v>14</v>
      </c>
      <c r="AC879" s="19">
        <v>11.38211382113821</v>
      </c>
      <c r="AD879" s="19">
        <v>73.170731707317074</v>
      </c>
      <c r="AE879" s="19">
        <v>54.878048780487809</v>
      </c>
      <c r="AF879" s="19">
        <v>72.340425531914903</v>
      </c>
      <c r="AG879" s="19">
        <v>59.292035398230091</v>
      </c>
      <c r="AH879" s="19">
        <v>30.555555555555557</v>
      </c>
      <c r="AI879" s="19">
        <v>46.296296296296298</v>
      </c>
      <c r="AJ879" s="3">
        <v>676.47058823529414</v>
      </c>
      <c r="AK879" s="6">
        <v>0</v>
      </c>
      <c r="AL879" s="6">
        <v>7</v>
      </c>
      <c r="AM879" s="6">
        <v>0</v>
      </c>
      <c r="AN879" s="6">
        <v>83</v>
      </c>
      <c r="AO879" s="6">
        <v>5</v>
      </c>
      <c r="AP879" s="6">
        <v>4</v>
      </c>
      <c r="AQ879" s="6">
        <v>90</v>
      </c>
      <c r="AR879" s="6">
        <v>50</v>
      </c>
      <c r="AS879" s="6">
        <v>25.380710659898476</v>
      </c>
      <c r="AT879" s="119">
        <v>0</v>
      </c>
      <c r="AU879" s="119">
        <v>0</v>
      </c>
      <c r="AV879" s="119">
        <v>0</v>
      </c>
      <c r="AW879" s="119">
        <v>0</v>
      </c>
      <c r="AX879" s="119">
        <v>0</v>
      </c>
      <c r="AY879" s="6">
        <v>69.148936170212778</v>
      </c>
      <c r="AZ879" s="6">
        <v>0</v>
      </c>
      <c r="BA879" s="6">
        <v>0</v>
      </c>
      <c r="BB879" s="6">
        <v>11</v>
      </c>
      <c r="BC879" s="6">
        <v>29</v>
      </c>
      <c r="BD879" s="6">
        <v>14.948453608247423</v>
      </c>
      <c r="BE879" s="6">
        <v>0</v>
      </c>
      <c r="BF879" s="6">
        <v>0</v>
      </c>
      <c r="BG879" s="6">
        <v>13</v>
      </c>
      <c r="BH879" s="6">
        <v>7.9268292682926829</v>
      </c>
      <c r="BI879" s="6">
        <v>12</v>
      </c>
      <c r="BJ879" s="6">
        <v>50</v>
      </c>
      <c r="BK879" s="6">
        <v>159</v>
      </c>
    </row>
    <row r="880" spans="1:63" x14ac:dyDescent="0.35">
      <c r="A880" s="27">
        <v>874</v>
      </c>
      <c r="C880" s="17" t="s">
        <v>18</v>
      </c>
      <c r="D880" s="15">
        <v>461</v>
      </c>
      <c r="E880" s="18">
        <v>3</v>
      </c>
      <c r="F880" s="18">
        <v>26</v>
      </c>
      <c r="G880" s="18">
        <v>43</v>
      </c>
      <c r="H880" s="18">
        <v>364</v>
      </c>
      <c r="I880" s="18">
        <v>31</v>
      </c>
      <c r="J880" s="19">
        <v>65.075921908893704</v>
      </c>
      <c r="K880" s="19">
        <v>31</v>
      </c>
      <c r="L880" s="19">
        <v>13.596491228070176</v>
      </c>
      <c r="M880" s="18">
        <v>0</v>
      </c>
      <c r="N880" s="19">
        <v>0</v>
      </c>
      <c r="O880" s="19">
        <v>33</v>
      </c>
      <c r="P880" s="19">
        <v>100</v>
      </c>
      <c r="Q880" s="19">
        <v>4.5318352059925093</v>
      </c>
      <c r="R880" s="18">
        <v>0</v>
      </c>
      <c r="S880" s="19">
        <v>0</v>
      </c>
      <c r="T880" s="18">
        <v>0</v>
      </c>
      <c r="U880" s="19">
        <v>0</v>
      </c>
      <c r="V880" s="18">
        <v>0</v>
      </c>
      <c r="W880" s="19">
        <v>0</v>
      </c>
      <c r="X880" s="19">
        <v>0</v>
      </c>
      <c r="Y880" s="19">
        <v>0</v>
      </c>
      <c r="Z880" s="19">
        <v>14.553990610328638</v>
      </c>
      <c r="AA880" s="19">
        <v>69.483568075117375</v>
      </c>
      <c r="AB880" s="18">
        <v>29</v>
      </c>
      <c r="AC880" s="19">
        <v>9.2063492063492074</v>
      </c>
      <c r="AD880" s="19">
        <v>77.049180327868854</v>
      </c>
      <c r="AE880" s="19">
        <v>71.193415637860085</v>
      </c>
      <c r="AF880" s="19">
        <v>67.567567567567565</v>
      </c>
      <c r="AG880" s="19">
        <v>73.734177215189874</v>
      </c>
      <c r="AH880" s="19">
        <v>17.793594306049823</v>
      </c>
      <c r="AI880" s="19">
        <v>49.822064056939503</v>
      </c>
      <c r="AJ880" s="3">
        <v>735.71428571428567</v>
      </c>
      <c r="AK880" s="6">
        <v>131</v>
      </c>
      <c r="AL880" s="6">
        <v>84</v>
      </c>
      <c r="AM880" s="6">
        <v>0</v>
      </c>
      <c r="AN880" s="6">
        <v>0</v>
      </c>
      <c r="AO880" s="6">
        <v>0</v>
      </c>
      <c r="AP880" s="6">
        <v>0</v>
      </c>
      <c r="AQ880" s="6">
        <v>240</v>
      </c>
      <c r="AR880" s="6">
        <v>72</v>
      </c>
      <c r="AS880" s="6">
        <v>15.61822125813449</v>
      </c>
      <c r="AT880" s="119">
        <v>0</v>
      </c>
      <c r="AU880" s="119">
        <v>0</v>
      </c>
      <c r="AV880" s="119">
        <v>0</v>
      </c>
      <c r="AW880" s="119">
        <v>0</v>
      </c>
      <c r="AX880" s="119">
        <v>0</v>
      </c>
      <c r="AY880" s="6">
        <v>54.241071428571431</v>
      </c>
      <c r="AZ880" s="6">
        <v>0</v>
      </c>
      <c r="BA880" s="6">
        <v>0</v>
      </c>
      <c r="BB880" s="6">
        <v>11</v>
      </c>
      <c r="BC880" s="6">
        <v>71</v>
      </c>
      <c r="BD880" s="6">
        <v>15.434782608695652</v>
      </c>
      <c r="BE880" s="6">
        <v>0</v>
      </c>
      <c r="BF880" s="6">
        <v>0</v>
      </c>
      <c r="BG880" s="6">
        <v>47</v>
      </c>
      <c r="BH880" s="6">
        <v>11.662531017369728</v>
      </c>
      <c r="BI880" s="6">
        <v>19</v>
      </c>
      <c r="BJ880" s="6">
        <v>59.375</v>
      </c>
      <c r="BK880" s="6">
        <v>364</v>
      </c>
    </row>
    <row r="881" spans="1:63" x14ac:dyDescent="0.35">
      <c r="A881" s="27">
        <v>875</v>
      </c>
      <c r="C881" s="17"/>
      <c r="D881" s="15">
        <v>18168</v>
      </c>
      <c r="E881" s="18">
        <v>359</v>
      </c>
      <c r="F881" s="18">
        <v>865</v>
      </c>
      <c r="G881" s="18">
        <v>1382</v>
      </c>
      <c r="H881" s="18">
        <v>12663</v>
      </c>
      <c r="I881" s="18">
        <v>3256</v>
      </c>
      <c r="J881" s="19">
        <v>51.596213121972703</v>
      </c>
      <c r="K881" s="19">
        <v>640</v>
      </c>
      <c r="L881" s="19">
        <v>6.8303094983991466</v>
      </c>
      <c r="M881" s="18">
        <v>3</v>
      </c>
      <c r="N881" s="19">
        <v>0.72463768115942029</v>
      </c>
      <c r="O881" s="19">
        <v>584</v>
      </c>
      <c r="P881" s="19">
        <v>87.157534246575338</v>
      </c>
      <c r="Q881" s="19">
        <v>34.792626728110598</v>
      </c>
      <c r="R881" s="18">
        <v>14</v>
      </c>
      <c r="S881" s="19">
        <v>2.074074074074074</v>
      </c>
      <c r="T881" s="18">
        <v>29</v>
      </c>
      <c r="U881" s="19">
        <v>7.9889807162534439</v>
      </c>
      <c r="V881" s="18">
        <v>23</v>
      </c>
      <c r="W881" s="19">
        <v>7.395498392282958</v>
      </c>
      <c r="X881" s="18">
        <v>52</v>
      </c>
      <c r="Y881" s="19">
        <v>7.7380952380952381</v>
      </c>
      <c r="Z881" s="19">
        <v>16.178710441699103</v>
      </c>
      <c r="AA881" s="19">
        <v>74.344220680318159</v>
      </c>
      <c r="AB881" s="18">
        <v>519</v>
      </c>
      <c r="AC881" s="19">
        <v>6.896093542386394</v>
      </c>
      <c r="AD881" s="19">
        <v>81.624905087319661</v>
      </c>
      <c r="AE881" s="19">
        <v>72.257921559937955</v>
      </c>
      <c r="AF881" s="19">
        <v>76.354973198332345</v>
      </c>
      <c r="AG881" s="19">
        <v>77.42684626103113</v>
      </c>
      <c r="AH881" s="19">
        <v>17.536168347216133</v>
      </c>
      <c r="AI881" s="19">
        <v>56.934093233961711</v>
      </c>
      <c r="AJ881" s="3">
        <v>779.51420714940423</v>
      </c>
      <c r="AK881" s="6">
        <v>747</v>
      </c>
      <c r="AL881" s="6">
        <v>4526</v>
      </c>
      <c r="AM881" s="6">
        <v>1528</v>
      </c>
      <c r="AN881" s="6">
        <v>676</v>
      </c>
      <c r="AO881" s="6">
        <v>116</v>
      </c>
      <c r="AP881" s="6">
        <v>182</v>
      </c>
      <c r="AQ881" s="6">
        <v>4161</v>
      </c>
      <c r="AR881" s="6">
        <v>2334</v>
      </c>
      <c r="AS881" s="6">
        <v>12.84676354029062</v>
      </c>
      <c r="AT881" s="6">
        <v>0</v>
      </c>
      <c r="AU881" s="6">
        <v>0</v>
      </c>
      <c r="AV881" s="6">
        <v>0</v>
      </c>
      <c r="AW881" s="6">
        <v>0</v>
      </c>
      <c r="AX881" s="6">
        <v>0</v>
      </c>
      <c r="AY881" s="6">
        <v>53.693106787569334</v>
      </c>
      <c r="AZ881" s="6">
        <v>43</v>
      </c>
      <c r="BA881" s="6">
        <v>0.71750375438011005</v>
      </c>
      <c r="BB881" s="6">
        <v>749</v>
      </c>
      <c r="BC881" s="6">
        <v>1175</v>
      </c>
      <c r="BD881" s="6">
        <v>9.6256246415990834</v>
      </c>
      <c r="BE881" s="6">
        <v>28</v>
      </c>
      <c r="BF881" s="6">
        <v>3.0905077262693159</v>
      </c>
      <c r="BG881" s="6">
        <v>463</v>
      </c>
      <c r="BH881" s="6">
        <v>4.9046610169491522</v>
      </c>
      <c r="BI881" s="6">
        <v>682</v>
      </c>
      <c r="BJ881" s="6">
        <v>28.59538784067086</v>
      </c>
      <c r="BK881" s="6">
        <v>12663</v>
      </c>
    </row>
    <row r="882" spans="1:63" x14ac:dyDescent="0.35">
      <c r="A882" s="27">
        <v>876</v>
      </c>
      <c r="B882" s="20" t="s">
        <v>53</v>
      </c>
      <c r="C882" s="17" t="s">
        <v>26</v>
      </c>
      <c r="D882" s="15">
        <v>47</v>
      </c>
      <c r="E882" s="18">
        <v>0</v>
      </c>
      <c r="F882" s="18">
        <v>0</v>
      </c>
      <c r="G882" s="18">
        <v>8</v>
      </c>
      <c r="H882" s="18">
        <v>35</v>
      </c>
      <c r="I882" s="18">
        <v>0</v>
      </c>
      <c r="J882" s="19">
        <v>40.425531914893611</v>
      </c>
      <c r="K882" s="19">
        <v>3</v>
      </c>
      <c r="L882" s="19">
        <v>12</v>
      </c>
      <c r="M882" s="18">
        <v>0</v>
      </c>
      <c r="N882" s="19">
        <v>0</v>
      </c>
      <c r="O882" s="19">
        <v>0</v>
      </c>
      <c r="P882" s="19">
        <v>0</v>
      </c>
      <c r="Q882" s="19">
        <v>32.327586206896555</v>
      </c>
      <c r="R882" s="18">
        <v>0</v>
      </c>
      <c r="S882" s="19">
        <v>0</v>
      </c>
      <c r="T882" s="18">
        <v>0</v>
      </c>
      <c r="U882" s="19">
        <v>0</v>
      </c>
      <c r="V882" s="18">
        <v>0</v>
      </c>
      <c r="W882" s="19">
        <v>0</v>
      </c>
      <c r="X882" s="19">
        <v>0</v>
      </c>
      <c r="Y882" s="19">
        <v>0</v>
      </c>
      <c r="Z882" s="19">
        <v>11.111111111111111</v>
      </c>
      <c r="AA882" s="19">
        <v>77.777777777777786</v>
      </c>
      <c r="AB882" s="18">
        <v>0</v>
      </c>
      <c r="AC882" s="19">
        <v>0</v>
      </c>
      <c r="AD882" s="19">
        <v>80</v>
      </c>
      <c r="AE882" s="19">
        <v>57.142857142857139</v>
      </c>
      <c r="AF882" s="19">
        <v>0</v>
      </c>
      <c r="AG882" s="19">
        <v>76.470588235294116</v>
      </c>
      <c r="AH882" s="19">
        <v>10.714285714285714</v>
      </c>
      <c r="AI882" s="19">
        <v>50</v>
      </c>
      <c r="AJ882" s="3">
        <v>900</v>
      </c>
      <c r="AK882" s="6">
        <v>0</v>
      </c>
      <c r="AL882" s="6">
        <v>0</v>
      </c>
      <c r="AM882" s="6">
        <v>0</v>
      </c>
      <c r="AN882" s="6">
        <v>30</v>
      </c>
      <c r="AO882" s="6">
        <v>0</v>
      </c>
      <c r="AP882" s="6">
        <v>0</v>
      </c>
      <c r="AQ882" s="6">
        <v>12</v>
      </c>
      <c r="AR882" s="6">
        <v>4</v>
      </c>
      <c r="AS882" s="6">
        <v>8.5106382978723403</v>
      </c>
      <c r="AT882" s="119">
        <v>0</v>
      </c>
      <c r="AU882" s="119">
        <v>0</v>
      </c>
      <c r="AV882" s="119">
        <v>0</v>
      </c>
      <c r="AW882" s="119">
        <v>0</v>
      </c>
      <c r="AX882" s="119">
        <v>0</v>
      </c>
      <c r="AY882" s="6">
        <v>58.536585365853654</v>
      </c>
      <c r="AZ882" s="6">
        <v>0</v>
      </c>
      <c r="BA882" s="6">
        <v>0</v>
      </c>
      <c r="BB882" s="6">
        <v>0</v>
      </c>
      <c r="BC882" s="6">
        <v>3</v>
      </c>
      <c r="BD882" s="6">
        <v>7.6923076923076925</v>
      </c>
      <c r="BE882" s="6">
        <v>0</v>
      </c>
      <c r="BF882" s="6">
        <v>0</v>
      </c>
      <c r="BG882" s="6">
        <v>0</v>
      </c>
      <c r="BH882" s="6">
        <v>0</v>
      </c>
      <c r="BI882" s="6">
        <v>0</v>
      </c>
      <c r="BJ882" s="6">
        <v>0</v>
      </c>
      <c r="BK882" s="6">
        <v>35</v>
      </c>
    </row>
    <row r="883" spans="1:63" x14ac:dyDescent="0.35">
      <c r="A883" s="27">
        <v>877</v>
      </c>
      <c r="C883" s="17" t="s">
        <v>22</v>
      </c>
      <c r="D883" s="15">
        <v>77</v>
      </c>
      <c r="E883" s="18">
        <v>6</v>
      </c>
      <c r="F883" s="18">
        <v>3</v>
      </c>
      <c r="G883" s="18">
        <v>10</v>
      </c>
      <c r="H883" s="18">
        <v>59</v>
      </c>
      <c r="I883" s="18">
        <v>4</v>
      </c>
      <c r="J883" s="19">
        <v>41.558441558441558</v>
      </c>
      <c r="K883" s="19">
        <v>0</v>
      </c>
      <c r="L883" s="19">
        <v>0</v>
      </c>
      <c r="M883" s="18">
        <v>0</v>
      </c>
      <c r="N883" s="19">
        <v>0</v>
      </c>
      <c r="O883" s="19">
        <v>0</v>
      </c>
      <c r="P883" s="19">
        <v>0</v>
      </c>
      <c r="Q883" s="19">
        <v>0</v>
      </c>
      <c r="R883" s="18">
        <v>0</v>
      </c>
      <c r="S883" s="19">
        <v>0</v>
      </c>
      <c r="T883" s="18">
        <v>0</v>
      </c>
      <c r="U883" s="19">
        <v>0</v>
      </c>
      <c r="V883" s="18">
        <v>0</v>
      </c>
      <c r="W883" s="19">
        <v>0</v>
      </c>
      <c r="X883" s="19">
        <v>0</v>
      </c>
      <c r="Y883" s="19">
        <v>0</v>
      </c>
      <c r="Z883" s="19">
        <v>7.5</v>
      </c>
      <c r="AA883" s="19">
        <v>92.5</v>
      </c>
      <c r="AB883" s="18">
        <v>6</v>
      </c>
      <c r="AC883" s="19">
        <v>10.344827586206897</v>
      </c>
      <c r="AD883" s="19">
        <v>76.31578947368422</v>
      </c>
      <c r="AE883" s="19">
        <v>48.148148148148145</v>
      </c>
      <c r="AF883" s="19">
        <v>63.157894736842103</v>
      </c>
      <c r="AG883" s="19">
        <v>75.675675675675677</v>
      </c>
      <c r="AH883" s="19">
        <v>16.326530612244898</v>
      </c>
      <c r="AI883" s="19">
        <v>40.816326530612244</v>
      </c>
      <c r="AJ883" s="3">
        <v>877.77777777777783</v>
      </c>
      <c r="AK883" s="6">
        <v>3</v>
      </c>
      <c r="AL883" s="6">
        <v>0</v>
      </c>
      <c r="AM883" s="6">
        <v>3</v>
      </c>
      <c r="AN883" s="6">
        <v>51</v>
      </c>
      <c r="AO883" s="6">
        <v>0</v>
      </c>
      <c r="AP883" s="6">
        <v>0</v>
      </c>
      <c r="AQ883" s="6">
        <v>12</v>
      </c>
      <c r="AR883" s="6">
        <v>32</v>
      </c>
      <c r="AS883" s="6">
        <v>41.558441558441558</v>
      </c>
      <c r="AT883" s="119">
        <v>0</v>
      </c>
      <c r="AU883" s="119">
        <v>0</v>
      </c>
      <c r="AV883" s="119">
        <v>0</v>
      </c>
      <c r="AW883" s="119">
        <v>0</v>
      </c>
      <c r="AX883" s="119">
        <v>0</v>
      </c>
      <c r="AY883" s="6">
        <v>75</v>
      </c>
      <c r="AZ883" s="6">
        <v>0</v>
      </c>
      <c r="BA883" s="6">
        <v>0</v>
      </c>
      <c r="BB883" s="6">
        <v>0</v>
      </c>
      <c r="BC883" s="6">
        <v>0</v>
      </c>
      <c r="BD883" s="6">
        <v>0</v>
      </c>
      <c r="BE883" s="6">
        <v>0</v>
      </c>
      <c r="BF883" s="6">
        <v>0</v>
      </c>
      <c r="BG883" s="6">
        <v>0</v>
      </c>
      <c r="BH883" s="6">
        <v>0</v>
      </c>
      <c r="BI883" s="6">
        <v>0</v>
      </c>
      <c r="BJ883" s="6">
        <v>0</v>
      </c>
      <c r="BK883" s="6">
        <v>59</v>
      </c>
    </row>
    <row r="884" spans="1:63" x14ac:dyDescent="0.35">
      <c r="A884" s="27">
        <v>878</v>
      </c>
      <c r="C884" s="17" t="s">
        <v>133</v>
      </c>
      <c r="D884" s="15">
        <v>98</v>
      </c>
      <c r="E884" s="18">
        <v>0</v>
      </c>
      <c r="F884" s="18">
        <v>0</v>
      </c>
      <c r="G884" s="18">
        <v>0</v>
      </c>
      <c r="H884" s="18">
        <v>71</v>
      </c>
      <c r="I884" s="18">
        <v>22</v>
      </c>
      <c r="J884" s="19">
        <v>53.061224489795919</v>
      </c>
      <c r="K884" s="19">
        <v>9</v>
      </c>
      <c r="L884" s="19">
        <v>16.981132075471699</v>
      </c>
      <c r="M884" s="18">
        <v>0</v>
      </c>
      <c r="N884" s="19">
        <v>0</v>
      </c>
      <c r="O884" s="19">
        <v>7</v>
      </c>
      <c r="P884" s="19">
        <v>100</v>
      </c>
      <c r="Q884" s="19">
        <v>50</v>
      </c>
      <c r="R884" s="18">
        <v>0</v>
      </c>
      <c r="S884" s="19">
        <v>0</v>
      </c>
      <c r="T884" s="18">
        <v>0</v>
      </c>
      <c r="U884" s="19">
        <v>0</v>
      </c>
      <c r="V884" s="18">
        <v>0</v>
      </c>
      <c r="W884" s="19">
        <v>0</v>
      </c>
      <c r="X884" s="19">
        <v>0</v>
      </c>
      <c r="Y884" s="19">
        <v>0</v>
      </c>
      <c r="Z884" s="19">
        <v>30</v>
      </c>
      <c r="AA884" s="19">
        <v>47.5</v>
      </c>
      <c r="AB884" s="18">
        <v>4</v>
      </c>
      <c r="AC884" s="19">
        <v>6.557377049180328</v>
      </c>
      <c r="AD884" s="19">
        <v>79.487179487179489</v>
      </c>
      <c r="AE884" s="19">
        <v>78.787878787878782</v>
      </c>
      <c r="AF884" s="19">
        <v>0</v>
      </c>
      <c r="AG884" s="19">
        <v>80.882352941176478</v>
      </c>
      <c r="AH884" s="19">
        <v>12.280701754385964</v>
      </c>
      <c r="AI884" s="19">
        <v>64.912280701754383</v>
      </c>
      <c r="AJ884" s="3">
        <v>980</v>
      </c>
      <c r="AK884" s="6">
        <v>0</v>
      </c>
      <c r="AL884" s="6">
        <v>38</v>
      </c>
      <c r="AM884" s="6">
        <v>0</v>
      </c>
      <c r="AN884" s="6">
        <v>13</v>
      </c>
      <c r="AO884" s="6">
        <v>0</v>
      </c>
      <c r="AP884" s="6">
        <v>0</v>
      </c>
      <c r="AQ884" s="6">
        <v>40</v>
      </c>
      <c r="AR884" s="6">
        <v>0</v>
      </c>
      <c r="AS884" s="6">
        <v>0</v>
      </c>
      <c r="AT884" s="119">
        <v>0</v>
      </c>
      <c r="AU884" s="119">
        <v>0</v>
      </c>
      <c r="AV884" s="119">
        <v>0</v>
      </c>
      <c r="AW884" s="119">
        <v>0</v>
      </c>
      <c r="AX884" s="119">
        <v>0</v>
      </c>
      <c r="AY884" s="6">
        <v>61.95652173913043</v>
      </c>
      <c r="AZ884" s="6">
        <v>0</v>
      </c>
      <c r="BA884" s="6">
        <v>0</v>
      </c>
      <c r="BB884" s="6">
        <v>11</v>
      </c>
      <c r="BC884" s="6">
        <v>24</v>
      </c>
      <c r="BD884" s="6">
        <v>25.531914893617021</v>
      </c>
      <c r="BE884" s="6">
        <v>0</v>
      </c>
      <c r="BF884" s="6">
        <v>0</v>
      </c>
      <c r="BG884" s="6">
        <v>3</v>
      </c>
      <c r="BH884" s="6">
        <v>4.225352112676056</v>
      </c>
      <c r="BI884" s="6">
        <v>20</v>
      </c>
      <c r="BJ884" s="6">
        <v>86.956521739130437</v>
      </c>
      <c r="BK884" s="6">
        <v>71</v>
      </c>
    </row>
    <row r="885" spans="1:63" x14ac:dyDescent="0.35">
      <c r="A885" s="27">
        <v>879</v>
      </c>
      <c r="C885" s="17" t="s">
        <v>136</v>
      </c>
      <c r="D885" s="15">
        <v>53</v>
      </c>
      <c r="E885" s="18">
        <v>0</v>
      </c>
      <c r="F885" s="18">
        <v>0</v>
      </c>
      <c r="G885" s="18">
        <v>17</v>
      </c>
      <c r="H885" s="18">
        <v>23</v>
      </c>
      <c r="I885" s="18">
        <v>12</v>
      </c>
      <c r="J885" s="19">
        <v>45.283018867924532</v>
      </c>
      <c r="K885" s="19">
        <v>0</v>
      </c>
      <c r="L885" s="19">
        <v>0</v>
      </c>
      <c r="M885" s="18">
        <v>0</v>
      </c>
      <c r="N885" s="19">
        <v>0</v>
      </c>
      <c r="O885" s="19">
        <v>9</v>
      </c>
      <c r="P885" s="19">
        <v>100</v>
      </c>
      <c r="Q885" s="19">
        <v>0</v>
      </c>
      <c r="R885" s="18">
        <v>0</v>
      </c>
      <c r="S885" s="19">
        <v>0</v>
      </c>
      <c r="T885" s="18">
        <v>3</v>
      </c>
      <c r="U885" s="19">
        <v>100</v>
      </c>
      <c r="V885" s="18">
        <v>0</v>
      </c>
      <c r="W885" s="19">
        <v>0</v>
      </c>
      <c r="X885" s="19">
        <v>3</v>
      </c>
      <c r="Y885" s="19">
        <v>30</v>
      </c>
      <c r="Z885" s="19">
        <v>0</v>
      </c>
      <c r="AA885" s="19">
        <v>100</v>
      </c>
      <c r="AB885" s="18">
        <v>7</v>
      </c>
      <c r="AC885" s="19">
        <v>21.212121212121211</v>
      </c>
      <c r="AD885" s="19">
        <v>100</v>
      </c>
      <c r="AE885" s="19">
        <v>100</v>
      </c>
      <c r="AF885" s="19">
        <v>0</v>
      </c>
      <c r="AG885" s="19">
        <v>87.5</v>
      </c>
      <c r="AH885" s="19">
        <v>35.714285714285715</v>
      </c>
      <c r="AI885" s="19">
        <v>35.714285714285715</v>
      </c>
      <c r="AJ885" s="3">
        <v>1031.25</v>
      </c>
      <c r="AK885" s="6">
        <v>19</v>
      </c>
      <c r="AL885" s="6">
        <v>25</v>
      </c>
      <c r="AM885" s="6">
        <v>0</v>
      </c>
      <c r="AN885" s="6">
        <v>0</v>
      </c>
      <c r="AO885" s="6">
        <v>0</v>
      </c>
      <c r="AP885" s="6">
        <v>0</v>
      </c>
      <c r="AQ885" s="6">
        <v>5</v>
      </c>
      <c r="AR885" s="6">
        <v>8</v>
      </c>
      <c r="AS885" s="6">
        <v>15.09433962264151</v>
      </c>
      <c r="AT885" s="119">
        <v>0</v>
      </c>
      <c r="AU885" s="119">
        <v>0</v>
      </c>
      <c r="AV885" s="119">
        <v>0</v>
      </c>
      <c r="AW885" s="119">
        <v>0</v>
      </c>
      <c r="AX885" s="119">
        <v>0</v>
      </c>
      <c r="AY885" s="6">
        <v>51.020408163265309</v>
      </c>
      <c r="AZ885" s="6">
        <v>0</v>
      </c>
      <c r="BA885" s="6">
        <v>0</v>
      </c>
      <c r="BB885" s="6">
        <v>4</v>
      </c>
      <c r="BC885" s="6">
        <v>0</v>
      </c>
      <c r="BD885" s="6">
        <v>0</v>
      </c>
      <c r="BE885" s="6">
        <v>0</v>
      </c>
      <c r="BF885" s="6">
        <v>0</v>
      </c>
      <c r="BG885" s="6">
        <v>0</v>
      </c>
      <c r="BH885" s="6">
        <v>0</v>
      </c>
      <c r="BI885" s="6">
        <v>0</v>
      </c>
      <c r="BJ885" s="6">
        <v>0</v>
      </c>
      <c r="BK885" s="6">
        <v>23</v>
      </c>
    </row>
    <row r="886" spans="1:63" x14ac:dyDescent="0.35">
      <c r="A886" s="27">
        <v>880</v>
      </c>
      <c r="C886" s="17" t="s">
        <v>16</v>
      </c>
      <c r="D886" s="15">
        <v>76</v>
      </c>
      <c r="E886" s="18">
        <v>0</v>
      </c>
      <c r="F886" s="18">
        <v>0</v>
      </c>
      <c r="G886" s="18">
        <v>19</v>
      </c>
      <c r="H886" s="18">
        <v>49</v>
      </c>
      <c r="I886" s="18">
        <v>10</v>
      </c>
      <c r="J886" s="19">
        <v>60.526315789473685</v>
      </c>
      <c r="K886" s="19">
        <v>0</v>
      </c>
      <c r="L886" s="19">
        <v>0</v>
      </c>
      <c r="M886" s="18">
        <v>0</v>
      </c>
      <c r="N886" s="19">
        <v>0</v>
      </c>
      <c r="O886" s="19">
        <v>3</v>
      </c>
      <c r="P886" s="19">
        <v>100</v>
      </c>
      <c r="Q886" s="19">
        <v>25</v>
      </c>
      <c r="R886" s="18">
        <v>0</v>
      </c>
      <c r="S886" s="19">
        <v>0</v>
      </c>
      <c r="T886" s="18">
        <v>0</v>
      </c>
      <c r="U886" s="19">
        <v>0</v>
      </c>
      <c r="V886" s="18">
        <v>0</v>
      </c>
      <c r="W886" s="19">
        <v>0</v>
      </c>
      <c r="X886" s="19">
        <v>0</v>
      </c>
      <c r="Y886" s="19">
        <v>0</v>
      </c>
      <c r="Z886" s="19">
        <v>25</v>
      </c>
      <c r="AA886" s="19">
        <v>56.25</v>
      </c>
      <c r="AB886" s="18">
        <v>3</v>
      </c>
      <c r="AC886" s="19">
        <v>7.3170731707317067</v>
      </c>
      <c r="AD886" s="19">
        <v>100</v>
      </c>
      <c r="AE886" s="19">
        <v>47.058823529411761</v>
      </c>
      <c r="AF886" s="19">
        <v>0</v>
      </c>
      <c r="AG886" s="19">
        <v>69.767441860465112</v>
      </c>
      <c r="AH886" s="19">
        <v>18.75</v>
      </c>
      <c r="AI886" s="19">
        <v>45.833333333333329</v>
      </c>
      <c r="AJ886" s="3">
        <v>450</v>
      </c>
      <c r="AK886" s="6">
        <v>46</v>
      </c>
      <c r="AL886" s="6">
        <v>8</v>
      </c>
      <c r="AM886" s="6">
        <v>0</v>
      </c>
      <c r="AN886" s="6">
        <v>0</v>
      </c>
      <c r="AO886" s="6">
        <v>0</v>
      </c>
      <c r="AP886" s="6">
        <v>0</v>
      </c>
      <c r="AQ886" s="6">
        <v>24</v>
      </c>
      <c r="AR886" s="6">
        <v>14</v>
      </c>
      <c r="AS886" s="6">
        <v>18.421052631578945</v>
      </c>
      <c r="AT886" s="119">
        <v>0</v>
      </c>
      <c r="AU886" s="119">
        <v>0</v>
      </c>
      <c r="AV886" s="119">
        <v>0</v>
      </c>
      <c r="AW886" s="119">
        <v>0</v>
      </c>
      <c r="AX886" s="119">
        <v>0</v>
      </c>
      <c r="AY886" s="6">
        <v>50.684931506849317</v>
      </c>
      <c r="AZ886" s="6">
        <v>0</v>
      </c>
      <c r="BA886" s="6">
        <v>0</v>
      </c>
      <c r="BB886" s="6">
        <v>0</v>
      </c>
      <c r="BC886" s="6">
        <v>10</v>
      </c>
      <c r="BD886" s="6">
        <v>12.345679012345679</v>
      </c>
      <c r="BE886" s="6">
        <v>0</v>
      </c>
      <c r="BF886" s="6">
        <v>0</v>
      </c>
      <c r="BG886" s="6">
        <v>5</v>
      </c>
      <c r="BH886" s="6">
        <v>7.3529411764705888</v>
      </c>
      <c r="BI886" s="6">
        <v>4</v>
      </c>
      <c r="BJ886" s="6">
        <v>44.444444444444443</v>
      </c>
      <c r="BK886" s="6">
        <v>49</v>
      </c>
    </row>
    <row r="887" spans="1:63" x14ac:dyDescent="0.35">
      <c r="A887" s="27">
        <v>881</v>
      </c>
      <c r="C887" s="17" t="s">
        <v>137</v>
      </c>
      <c r="D887" s="15">
        <v>3962</v>
      </c>
      <c r="E887" s="18">
        <v>32</v>
      </c>
      <c r="F887" s="18">
        <v>212</v>
      </c>
      <c r="G887" s="18">
        <v>669</v>
      </c>
      <c r="H887" s="18">
        <v>2688</v>
      </c>
      <c r="I887" s="18">
        <v>395</v>
      </c>
      <c r="J887" s="19">
        <v>63.074204946996474</v>
      </c>
      <c r="K887" s="19">
        <v>107</v>
      </c>
      <c r="L887" s="19">
        <v>5.117168818747011</v>
      </c>
      <c r="M887" s="18">
        <v>0</v>
      </c>
      <c r="N887" s="19">
        <v>0</v>
      </c>
      <c r="O887" s="19">
        <v>311</v>
      </c>
      <c r="P887" s="19">
        <v>91.639871382636656</v>
      </c>
      <c r="Q887" s="19">
        <v>32.937685459940653</v>
      </c>
      <c r="R887" s="18">
        <v>0</v>
      </c>
      <c r="S887" s="19">
        <v>0</v>
      </c>
      <c r="T887" s="18">
        <v>3</v>
      </c>
      <c r="U887" s="19">
        <v>1.5151515151515151</v>
      </c>
      <c r="V887" s="18">
        <v>7</v>
      </c>
      <c r="W887" s="19">
        <v>2.4734982332155475</v>
      </c>
      <c r="X887" s="19">
        <v>10</v>
      </c>
      <c r="Y887" s="19">
        <v>2.0618556701030926</v>
      </c>
      <c r="Z887" s="19">
        <v>10.253388332351209</v>
      </c>
      <c r="AA887" s="19">
        <v>82.027106658809672</v>
      </c>
      <c r="AB887" s="18">
        <v>197</v>
      </c>
      <c r="AC887" s="19">
        <v>9.2444861567339274</v>
      </c>
      <c r="AD887" s="19">
        <v>71.367974549310702</v>
      </c>
      <c r="AE887" s="19">
        <v>63.044741429401505</v>
      </c>
      <c r="AF887" s="19">
        <v>44.964028776978417</v>
      </c>
      <c r="AG887" s="19">
        <v>71.537726838586437</v>
      </c>
      <c r="AH887" s="19">
        <v>10.565240359218173</v>
      </c>
      <c r="AI887" s="19">
        <v>60.433174854727945</v>
      </c>
      <c r="AJ887" s="3">
        <v>738.17567567567562</v>
      </c>
      <c r="AK887" s="6">
        <v>331</v>
      </c>
      <c r="AL887" s="6">
        <v>299</v>
      </c>
      <c r="AM887" s="6">
        <v>3</v>
      </c>
      <c r="AN887" s="6">
        <v>5</v>
      </c>
      <c r="AO887" s="6">
        <v>3</v>
      </c>
      <c r="AP887" s="6">
        <v>7</v>
      </c>
      <c r="AQ887" s="6">
        <v>3214</v>
      </c>
      <c r="AR887" s="6">
        <v>1036</v>
      </c>
      <c r="AS887" s="6">
        <v>26.148409893992934</v>
      </c>
      <c r="AT887" s="119">
        <v>0</v>
      </c>
      <c r="AU887" s="119">
        <v>0</v>
      </c>
      <c r="AV887" s="119">
        <v>0</v>
      </c>
      <c r="AW887" s="119">
        <v>0</v>
      </c>
      <c r="AX887" s="119">
        <v>0</v>
      </c>
      <c r="AY887" s="6">
        <v>39.73063973063973</v>
      </c>
      <c r="AZ887" s="6">
        <v>6</v>
      </c>
      <c r="BA887" s="6">
        <v>0.34863451481696689</v>
      </c>
      <c r="BB887" s="6">
        <v>80</v>
      </c>
      <c r="BC887" s="6">
        <v>827</v>
      </c>
      <c r="BD887" s="6">
        <v>20.968559837728197</v>
      </c>
      <c r="BE887" s="6">
        <v>61</v>
      </c>
      <c r="BF887" s="6">
        <v>9.2006033182503781</v>
      </c>
      <c r="BG887" s="6">
        <v>565</v>
      </c>
      <c r="BH887" s="6">
        <v>16.885833831440525</v>
      </c>
      <c r="BI887" s="6">
        <v>238</v>
      </c>
      <c r="BJ887" s="6">
        <v>61.979166666666664</v>
      </c>
      <c r="BK887" s="6">
        <v>2688</v>
      </c>
    </row>
    <row r="888" spans="1:63" x14ac:dyDescent="0.35">
      <c r="A888" s="27">
        <v>882</v>
      </c>
      <c r="C888" s="17" t="s">
        <v>2</v>
      </c>
      <c r="D888" s="15">
        <v>4</v>
      </c>
      <c r="E888" s="18">
        <v>0</v>
      </c>
      <c r="F888" s="18">
        <v>0</v>
      </c>
      <c r="G888" s="18">
        <v>0</v>
      </c>
      <c r="H888" s="18">
        <v>4</v>
      </c>
      <c r="I888" s="18">
        <v>0</v>
      </c>
      <c r="J888" s="19">
        <v>100</v>
      </c>
      <c r="K888" s="19">
        <v>0</v>
      </c>
      <c r="L888" s="19">
        <v>0</v>
      </c>
      <c r="M888" s="18">
        <v>0</v>
      </c>
      <c r="N888" s="19">
        <v>0</v>
      </c>
      <c r="O888" s="19">
        <v>0</v>
      </c>
      <c r="P888" s="19">
        <v>0</v>
      </c>
      <c r="Q888" s="19">
        <v>33.112582781456958</v>
      </c>
      <c r="R888" s="18">
        <v>0</v>
      </c>
      <c r="S888" s="19">
        <v>0</v>
      </c>
      <c r="T888" s="18">
        <v>0</v>
      </c>
      <c r="U888" s="19">
        <v>0</v>
      </c>
      <c r="V888" s="18">
        <v>0</v>
      </c>
      <c r="W888" s="19">
        <v>0</v>
      </c>
      <c r="X888" s="19">
        <v>0</v>
      </c>
      <c r="Y888" s="19">
        <v>0</v>
      </c>
      <c r="Z888" s="19">
        <v>0</v>
      </c>
      <c r="AA888" s="19">
        <v>0</v>
      </c>
      <c r="AB888" s="18">
        <v>0</v>
      </c>
      <c r="AC888" s="19">
        <v>0</v>
      </c>
      <c r="AD888" s="19">
        <v>0</v>
      </c>
      <c r="AE888" s="19">
        <v>0</v>
      </c>
      <c r="AF888" s="19">
        <v>0</v>
      </c>
      <c r="AG888" s="19">
        <v>0</v>
      </c>
      <c r="AH888" s="19">
        <v>0</v>
      </c>
      <c r="AI888" s="19">
        <v>0</v>
      </c>
      <c r="AJ888" s="3">
        <v>0</v>
      </c>
      <c r="AK888" s="6">
        <v>0</v>
      </c>
      <c r="AL888" s="6">
        <v>0</v>
      </c>
      <c r="AM888" s="6">
        <v>0</v>
      </c>
      <c r="AN888" s="6">
        <v>0</v>
      </c>
      <c r="AO888" s="6">
        <v>0</v>
      </c>
      <c r="AP888" s="6">
        <v>0</v>
      </c>
      <c r="AQ888" s="6">
        <v>0</v>
      </c>
      <c r="AR888" s="6">
        <v>0</v>
      </c>
      <c r="AS888" s="6">
        <v>0</v>
      </c>
      <c r="AT888" s="119">
        <v>0</v>
      </c>
      <c r="AU888" s="119">
        <v>0</v>
      </c>
      <c r="AV888" s="119">
        <v>0</v>
      </c>
      <c r="AW888" s="119">
        <v>0</v>
      </c>
      <c r="AX888" s="119">
        <v>0</v>
      </c>
      <c r="AY888" s="6">
        <v>125</v>
      </c>
      <c r="AZ888" s="6">
        <v>0</v>
      </c>
      <c r="BA888" s="6">
        <v>0</v>
      </c>
      <c r="BB888" s="6">
        <v>0</v>
      </c>
      <c r="BC888" s="6">
        <v>0</v>
      </c>
      <c r="BD888" s="6">
        <v>0</v>
      </c>
      <c r="BE888" s="6">
        <v>0</v>
      </c>
      <c r="BF888" s="6">
        <v>0</v>
      </c>
      <c r="BG888" s="6">
        <v>0</v>
      </c>
      <c r="BH888" s="6">
        <v>0</v>
      </c>
      <c r="BI888" s="6">
        <v>0</v>
      </c>
      <c r="BJ888" s="6">
        <v>0</v>
      </c>
      <c r="BK888" s="6">
        <v>4</v>
      </c>
    </row>
    <row r="889" spans="1:63" x14ac:dyDescent="0.35">
      <c r="A889" s="27">
        <v>883</v>
      </c>
      <c r="C889" s="17" t="s">
        <v>6</v>
      </c>
      <c r="D889" s="15">
        <v>132</v>
      </c>
      <c r="E889" s="18">
        <v>0</v>
      </c>
      <c r="F889" s="18">
        <v>0</v>
      </c>
      <c r="G889" s="18">
        <v>0</v>
      </c>
      <c r="H889" s="18">
        <v>80</v>
      </c>
      <c r="I889" s="18">
        <v>50</v>
      </c>
      <c r="J889" s="19">
        <v>59.090909090909093</v>
      </c>
      <c r="K889" s="19">
        <v>0</v>
      </c>
      <c r="L889" s="19">
        <v>0</v>
      </c>
      <c r="M889" s="18">
        <v>0</v>
      </c>
      <c r="N889" s="19">
        <v>0</v>
      </c>
      <c r="O889" s="19">
        <v>4</v>
      </c>
      <c r="P889" s="19">
        <v>100</v>
      </c>
      <c r="Q889" s="19">
        <v>0</v>
      </c>
      <c r="R889" s="18">
        <v>0</v>
      </c>
      <c r="S889" s="19">
        <v>0</v>
      </c>
      <c r="T889" s="18">
        <v>0</v>
      </c>
      <c r="U889" s="19">
        <v>0</v>
      </c>
      <c r="V889" s="18">
        <v>0</v>
      </c>
      <c r="W889" s="19">
        <v>0</v>
      </c>
      <c r="X889" s="19">
        <v>0</v>
      </c>
      <c r="Y889" s="19">
        <v>0</v>
      </c>
      <c r="Z889" s="19">
        <v>18.421052631578945</v>
      </c>
      <c r="AA889" s="19">
        <v>57.894736842105267</v>
      </c>
      <c r="AB889" s="18">
        <v>7</v>
      </c>
      <c r="AC889" s="19">
        <v>9.3333333333333339</v>
      </c>
      <c r="AD889" s="19">
        <v>85.714285714285708</v>
      </c>
      <c r="AE889" s="19">
        <v>84.782608695652172</v>
      </c>
      <c r="AF889" s="19">
        <v>100</v>
      </c>
      <c r="AG889" s="19">
        <v>86.956521739130437</v>
      </c>
      <c r="AH889" s="19">
        <v>12.5</v>
      </c>
      <c r="AI889" s="19">
        <v>57.8125</v>
      </c>
      <c r="AJ889" s="3">
        <v>975</v>
      </c>
      <c r="AK889" s="6">
        <v>0</v>
      </c>
      <c r="AL889" s="6">
        <v>78</v>
      </c>
      <c r="AM889" s="6">
        <v>0</v>
      </c>
      <c r="AN889" s="6">
        <v>0</v>
      </c>
      <c r="AO889" s="6">
        <v>0</v>
      </c>
      <c r="AP889" s="6">
        <v>0</v>
      </c>
      <c r="AQ889" s="6">
        <v>38</v>
      </c>
      <c r="AR889" s="6">
        <v>4</v>
      </c>
      <c r="AS889" s="6">
        <v>3.0303030303030303</v>
      </c>
      <c r="AT889" s="119">
        <v>0</v>
      </c>
      <c r="AU889" s="119">
        <v>0</v>
      </c>
      <c r="AV889" s="119">
        <v>0</v>
      </c>
      <c r="AW889" s="119">
        <v>0</v>
      </c>
      <c r="AX889" s="119">
        <v>0</v>
      </c>
      <c r="AY889" s="6">
        <v>33.6</v>
      </c>
      <c r="AZ889" s="6">
        <v>0</v>
      </c>
      <c r="BA889" s="6">
        <v>0</v>
      </c>
      <c r="BB889" s="6">
        <v>16</v>
      </c>
      <c r="BC889" s="6">
        <v>9</v>
      </c>
      <c r="BD889" s="6">
        <v>7.1428571428571423</v>
      </c>
      <c r="BE889" s="6">
        <v>0</v>
      </c>
      <c r="BF889" s="6">
        <v>0</v>
      </c>
      <c r="BG889" s="6">
        <v>0</v>
      </c>
      <c r="BH889" s="6">
        <v>0</v>
      </c>
      <c r="BI889" s="6">
        <v>9</v>
      </c>
      <c r="BJ889" s="6">
        <v>17.307692307692307</v>
      </c>
      <c r="BK889" s="6">
        <v>80</v>
      </c>
    </row>
    <row r="890" spans="1:63" x14ac:dyDescent="0.35">
      <c r="A890" s="27">
        <v>884</v>
      </c>
      <c r="C890" s="17" t="s">
        <v>10</v>
      </c>
      <c r="D890" s="15">
        <v>182</v>
      </c>
      <c r="E890" s="18">
        <v>0</v>
      </c>
      <c r="F890" s="18">
        <v>4</v>
      </c>
      <c r="G890" s="18">
        <v>3</v>
      </c>
      <c r="H890" s="18">
        <v>84</v>
      </c>
      <c r="I890" s="18">
        <v>90</v>
      </c>
      <c r="J890" s="19">
        <v>50</v>
      </c>
      <c r="K890" s="19">
        <v>5</v>
      </c>
      <c r="L890" s="19">
        <v>11.111111111111111</v>
      </c>
      <c r="M890" s="18">
        <v>0</v>
      </c>
      <c r="N890" s="19">
        <v>0</v>
      </c>
      <c r="O890" s="19">
        <v>11</v>
      </c>
      <c r="P890" s="19">
        <v>100</v>
      </c>
      <c r="Q890" s="19">
        <v>0</v>
      </c>
      <c r="R890" s="18">
        <v>0</v>
      </c>
      <c r="S890" s="19">
        <v>0</v>
      </c>
      <c r="T890" s="18">
        <v>0</v>
      </c>
      <c r="U890" s="19">
        <v>0</v>
      </c>
      <c r="V890" s="18">
        <v>0</v>
      </c>
      <c r="W890" s="19">
        <v>0</v>
      </c>
      <c r="X890" s="19">
        <v>0</v>
      </c>
      <c r="Y890" s="19">
        <v>0</v>
      </c>
      <c r="Z890" s="19">
        <v>0</v>
      </c>
      <c r="AA890" s="19">
        <v>100</v>
      </c>
      <c r="AB890" s="18">
        <v>0</v>
      </c>
      <c r="AC890" s="19">
        <v>0</v>
      </c>
      <c r="AD890" s="19">
        <v>89.743589743589752</v>
      </c>
      <c r="AE890" s="19">
        <v>72.5</v>
      </c>
      <c r="AF890" s="19">
        <v>100</v>
      </c>
      <c r="AG890" s="19">
        <v>77.611940298507463</v>
      </c>
      <c r="AH890" s="19">
        <v>0</v>
      </c>
      <c r="AI890" s="19">
        <v>74.603174603174608</v>
      </c>
      <c r="AJ890" s="3">
        <v>850</v>
      </c>
      <c r="AK890" s="6">
        <v>0</v>
      </c>
      <c r="AL890" s="6">
        <v>124</v>
      </c>
      <c r="AM890" s="6">
        <v>0</v>
      </c>
      <c r="AN890" s="6">
        <v>25</v>
      </c>
      <c r="AO890" s="6">
        <v>9</v>
      </c>
      <c r="AP890" s="6">
        <v>0</v>
      </c>
      <c r="AQ890" s="6">
        <v>20</v>
      </c>
      <c r="AR890" s="6">
        <v>13</v>
      </c>
      <c r="AS890" s="6">
        <v>7.1428571428571423</v>
      </c>
      <c r="AT890" s="119">
        <v>0</v>
      </c>
      <c r="AU890" s="119">
        <v>0</v>
      </c>
      <c r="AV890" s="119">
        <v>0</v>
      </c>
      <c r="AW890" s="119">
        <v>0</v>
      </c>
      <c r="AX890" s="119">
        <v>0</v>
      </c>
      <c r="AY890" s="6">
        <v>35.757575757575758</v>
      </c>
      <c r="AZ890" s="6">
        <v>0</v>
      </c>
      <c r="BA890" s="6">
        <v>0</v>
      </c>
      <c r="BB890" s="6">
        <v>35</v>
      </c>
      <c r="BC890" s="6">
        <v>10</v>
      </c>
      <c r="BD890" s="6">
        <v>5.7803468208092488</v>
      </c>
      <c r="BE890" s="6">
        <v>0</v>
      </c>
      <c r="BF890" s="6">
        <v>0</v>
      </c>
      <c r="BG890" s="6">
        <v>0</v>
      </c>
      <c r="BH890" s="6">
        <v>0</v>
      </c>
      <c r="BI890" s="6">
        <v>12</v>
      </c>
      <c r="BJ890" s="6">
        <v>13.186813186813188</v>
      </c>
      <c r="BK890" s="6">
        <v>84</v>
      </c>
    </row>
    <row r="891" spans="1:63" x14ac:dyDescent="0.35">
      <c r="A891" s="27">
        <v>885</v>
      </c>
      <c r="C891" s="17" t="s">
        <v>272</v>
      </c>
      <c r="D891" s="15">
        <v>50</v>
      </c>
      <c r="E891" s="18">
        <v>0</v>
      </c>
      <c r="F891" s="18">
        <v>3</v>
      </c>
      <c r="G891" s="18">
        <v>10</v>
      </c>
      <c r="H891" s="18">
        <v>34</v>
      </c>
      <c r="I891" s="18">
        <v>0</v>
      </c>
      <c r="J891" s="19">
        <v>62</v>
      </c>
      <c r="K891" s="19">
        <v>11</v>
      </c>
      <c r="L891" s="19">
        <v>29.72972972972973</v>
      </c>
      <c r="M891" s="18">
        <v>0</v>
      </c>
      <c r="N891" s="19">
        <v>0</v>
      </c>
      <c r="O891" s="19">
        <v>7</v>
      </c>
      <c r="P891" s="19">
        <v>100</v>
      </c>
      <c r="Q891" s="19">
        <v>31.939163498098861</v>
      </c>
      <c r="R891" s="18">
        <v>4</v>
      </c>
      <c r="S891" s="19">
        <v>50</v>
      </c>
      <c r="T891" s="18">
        <v>0</v>
      </c>
      <c r="U891" s="19">
        <v>0</v>
      </c>
      <c r="V891" s="18">
        <v>3</v>
      </c>
      <c r="W891" s="19">
        <v>100</v>
      </c>
      <c r="X891" s="19">
        <v>3</v>
      </c>
      <c r="Y891" s="19">
        <v>37.5</v>
      </c>
      <c r="Z891" s="19">
        <v>20</v>
      </c>
      <c r="AA891" s="19">
        <v>24</v>
      </c>
      <c r="AB891" s="18">
        <v>8</v>
      </c>
      <c r="AC891" s="19">
        <v>32</v>
      </c>
      <c r="AD891" s="19">
        <v>50</v>
      </c>
      <c r="AE891" s="19">
        <v>16.666666666666664</v>
      </c>
      <c r="AF891" s="19">
        <v>0</v>
      </c>
      <c r="AG891" s="19">
        <v>36</v>
      </c>
      <c r="AH891" s="19">
        <v>13.636363636363635</v>
      </c>
      <c r="AI891" s="19">
        <v>31.818181818181817</v>
      </c>
      <c r="AJ891" s="3">
        <v>300</v>
      </c>
      <c r="AK891" s="6">
        <v>0</v>
      </c>
      <c r="AL891" s="6">
        <v>21</v>
      </c>
      <c r="AM891" s="6">
        <v>0</v>
      </c>
      <c r="AN891" s="6">
        <v>24</v>
      </c>
      <c r="AO891" s="6">
        <v>0</v>
      </c>
      <c r="AP891" s="6">
        <v>0</v>
      </c>
      <c r="AQ891" s="6">
        <v>3</v>
      </c>
      <c r="AR891" s="6">
        <v>9</v>
      </c>
      <c r="AS891" s="6">
        <v>18</v>
      </c>
      <c r="AT891" s="119">
        <v>0</v>
      </c>
      <c r="AU891" s="119">
        <v>0</v>
      </c>
      <c r="AV891" s="119">
        <v>0</v>
      </c>
      <c r="AW891" s="119">
        <v>0</v>
      </c>
      <c r="AX891" s="119">
        <v>0</v>
      </c>
      <c r="AY891" s="6">
        <v>86.274509803921575</v>
      </c>
      <c r="AZ891" s="6">
        <v>0</v>
      </c>
      <c r="BA891" s="6">
        <v>0</v>
      </c>
      <c r="BB891" s="6">
        <v>0</v>
      </c>
      <c r="BC891" s="6">
        <v>3</v>
      </c>
      <c r="BD891" s="6">
        <v>6.666666666666667</v>
      </c>
      <c r="BE891" s="6">
        <v>0</v>
      </c>
      <c r="BF891" s="6">
        <v>0</v>
      </c>
      <c r="BG891" s="6">
        <v>3</v>
      </c>
      <c r="BH891" s="6">
        <v>6.666666666666667</v>
      </c>
      <c r="BI891" s="6">
        <v>0</v>
      </c>
      <c r="BJ891" s="6">
        <v>0</v>
      </c>
      <c r="BK891" s="6">
        <v>34</v>
      </c>
    </row>
    <row r="892" spans="1:63" x14ac:dyDescent="0.35">
      <c r="A892" s="27">
        <v>886</v>
      </c>
      <c r="C892" s="17" t="s">
        <v>1</v>
      </c>
      <c r="D892" s="15">
        <v>94</v>
      </c>
      <c r="E892" s="18">
        <v>0</v>
      </c>
      <c r="F892" s="18">
        <v>0</v>
      </c>
      <c r="G892" s="18">
        <v>5</v>
      </c>
      <c r="H892" s="18">
        <v>82</v>
      </c>
      <c r="I892" s="18">
        <v>13</v>
      </c>
      <c r="J892" s="19">
        <v>62.765957446808507</v>
      </c>
      <c r="K892" s="19">
        <v>8</v>
      </c>
      <c r="L892" s="19">
        <v>14.545454545454545</v>
      </c>
      <c r="M892" s="18">
        <v>0</v>
      </c>
      <c r="N892" s="19">
        <v>0</v>
      </c>
      <c r="O892" s="19">
        <v>8</v>
      </c>
      <c r="P892" s="19">
        <v>100</v>
      </c>
      <c r="Q892" s="19">
        <v>41.666666666666671</v>
      </c>
      <c r="R892" s="18">
        <v>0</v>
      </c>
      <c r="S892" s="19">
        <v>0</v>
      </c>
      <c r="T892" s="18">
        <v>0</v>
      </c>
      <c r="U892" s="19">
        <v>0</v>
      </c>
      <c r="V892" s="18">
        <v>0</v>
      </c>
      <c r="W892" s="19">
        <v>0</v>
      </c>
      <c r="X892" s="19">
        <v>0</v>
      </c>
      <c r="Y892" s="19">
        <v>0</v>
      </c>
      <c r="Z892" s="19">
        <v>30.909090909090907</v>
      </c>
      <c r="AA892" s="19">
        <v>56.36363636363636</v>
      </c>
      <c r="AB892" s="18">
        <v>4</v>
      </c>
      <c r="AC892" s="19">
        <v>5.2631578947368416</v>
      </c>
      <c r="AD892" s="19">
        <v>90.322580645161281</v>
      </c>
      <c r="AE892" s="19">
        <v>86.956521739130437</v>
      </c>
      <c r="AF892" s="19">
        <v>100</v>
      </c>
      <c r="AG892" s="19">
        <v>85.9375</v>
      </c>
      <c r="AH892" s="19">
        <v>4.2857142857142856</v>
      </c>
      <c r="AI892" s="19">
        <v>71.428571428571431</v>
      </c>
      <c r="AJ892" s="3">
        <v>1208.3333333333333</v>
      </c>
      <c r="AK892" s="6">
        <v>0</v>
      </c>
      <c r="AL892" s="6">
        <v>26</v>
      </c>
      <c r="AM892" s="6">
        <v>33</v>
      </c>
      <c r="AN892" s="6">
        <v>10</v>
      </c>
      <c r="AO892" s="6">
        <v>0</v>
      </c>
      <c r="AP892" s="6">
        <v>0</v>
      </c>
      <c r="AQ892" s="6">
        <v>28</v>
      </c>
      <c r="AR892" s="6">
        <v>5</v>
      </c>
      <c r="AS892" s="6">
        <v>5.3191489361702127</v>
      </c>
      <c r="AT892" s="119">
        <v>0</v>
      </c>
      <c r="AU892" s="119">
        <v>0</v>
      </c>
      <c r="AV892" s="119">
        <v>0</v>
      </c>
      <c r="AW892" s="119">
        <v>0</v>
      </c>
      <c r="AX892" s="119">
        <v>0</v>
      </c>
      <c r="AY892" s="6">
        <v>56.81818181818182</v>
      </c>
      <c r="AZ892" s="6">
        <v>0</v>
      </c>
      <c r="BA892" s="6">
        <v>0</v>
      </c>
      <c r="BB892" s="6">
        <v>3</v>
      </c>
      <c r="BC892" s="6">
        <v>0</v>
      </c>
      <c r="BD892" s="6">
        <v>0</v>
      </c>
      <c r="BE892" s="6">
        <v>0</v>
      </c>
      <c r="BF892" s="6">
        <v>0</v>
      </c>
      <c r="BG892" s="6">
        <v>0</v>
      </c>
      <c r="BH892" s="6">
        <v>0</v>
      </c>
      <c r="BI892" s="6">
        <v>0</v>
      </c>
      <c r="BJ892" s="6">
        <v>0</v>
      </c>
      <c r="BK892" s="6">
        <v>82</v>
      </c>
    </row>
    <row r="893" spans="1:63" x14ac:dyDescent="0.35">
      <c r="A893" s="27">
        <v>887</v>
      </c>
      <c r="C893" s="17" t="s">
        <v>7</v>
      </c>
      <c r="D893" s="15">
        <v>1536</v>
      </c>
      <c r="E893" s="18">
        <v>3</v>
      </c>
      <c r="F893" s="18">
        <v>0</v>
      </c>
      <c r="G893" s="18">
        <v>10</v>
      </c>
      <c r="H893" s="18">
        <v>268</v>
      </c>
      <c r="I893" s="18">
        <v>1254</v>
      </c>
      <c r="J893" s="19">
        <v>56.315104166666664</v>
      </c>
      <c r="K893" s="19">
        <v>0</v>
      </c>
      <c r="L893" s="19">
        <v>0</v>
      </c>
      <c r="M893" s="18">
        <v>0</v>
      </c>
      <c r="N893" s="19">
        <v>0</v>
      </c>
      <c r="O893" s="19">
        <v>150</v>
      </c>
      <c r="P893" s="19">
        <v>79.333333333333329</v>
      </c>
      <c r="Q893" s="19">
        <v>0</v>
      </c>
      <c r="R893" s="18">
        <v>0</v>
      </c>
      <c r="S893" s="19">
        <v>0</v>
      </c>
      <c r="T893" s="18">
        <v>0</v>
      </c>
      <c r="U893" s="19">
        <v>0</v>
      </c>
      <c r="V893" s="18">
        <v>0</v>
      </c>
      <c r="W893" s="19">
        <v>0</v>
      </c>
      <c r="X893" s="18">
        <v>0</v>
      </c>
      <c r="Y893" s="19">
        <v>0</v>
      </c>
      <c r="Z893" s="19">
        <v>29.82456140350877</v>
      </c>
      <c r="AA893" s="19">
        <v>50.877192982456144</v>
      </c>
      <c r="AB893" s="18">
        <v>6</v>
      </c>
      <c r="AC893" s="19">
        <v>3.0769230769230771</v>
      </c>
      <c r="AD893" s="19">
        <v>73.076923076923066</v>
      </c>
      <c r="AE893" s="19">
        <v>70.3125</v>
      </c>
      <c r="AF893" s="19">
        <v>100</v>
      </c>
      <c r="AG893" s="19">
        <v>69.721115537848604</v>
      </c>
      <c r="AH893" s="19">
        <v>17.486338797814209</v>
      </c>
      <c r="AI893" s="19">
        <v>45.901639344262293</v>
      </c>
      <c r="AJ893" s="3">
        <v>234.46601941747571</v>
      </c>
      <c r="AK893" s="6">
        <v>0</v>
      </c>
      <c r="AL893" s="6">
        <v>1367</v>
      </c>
      <c r="AM893" s="6">
        <v>0</v>
      </c>
      <c r="AN893" s="6">
        <v>72</v>
      </c>
      <c r="AO893" s="6">
        <v>0</v>
      </c>
      <c r="AP893" s="6">
        <v>3</v>
      </c>
      <c r="AQ893" s="6">
        <v>73</v>
      </c>
      <c r="AR893" s="6">
        <v>18</v>
      </c>
      <c r="AS893" s="6">
        <v>1.171875</v>
      </c>
      <c r="AT893" s="119">
        <v>0</v>
      </c>
      <c r="AU893" s="119">
        <v>0</v>
      </c>
      <c r="AV893" s="119">
        <v>0</v>
      </c>
      <c r="AW893" s="119">
        <v>0</v>
      </c>
      <c r="AX893" s="119">
        <v>0</v>
      </c>
      <c r="AY893" s="6">
        <v>10.176390773405698</v>
      </c>
      <c r="AZ893" s="6">
        <v>0</v>
      </c>
      <c r="BA893" s="6">
        <v>0</v>
      </c>
      <c r="BB893" s="6">
        <v>289</v>
      </c>
      <c r="BC893" s="6">
        <v>615</v>
      </c>
      <c r="BD893" s="6">
        <v>40.674603174603178</v>
      </c>
      <c r="BE893" s="6">
        <v>0</v>
      </c>
      <c r="BF893" s="6">
        <v>0</v>
      </c>
      <c r="BG893" s="6">
        <v>10</v>
      </c>
      <c r="BH893" s="6">
        <v>3.6363636363636362</v>
      </c>
      <c r="BI893" s="6">
        <v>602</v>
      </c>
      <c r="BJ893" s="6">
        <v>48.744939271255063</v>
      </c>
      <c r="BK893" s="6">
        <v>268</v>
      </c>
    </row>
    <row r="894" spans="1:63" x14ac:dyDescent="0.35">
      <c r="A894" s="27">
        <v>888</v>
      </c>
      <c r="C894" s="17" t="s">
        <v>273</v>
      </c>
      <c r="D894" s="15">
        <v>677</v>
      </c>
      <c r="E894" s="18">
        <v>16</v>
      </c>
      <c r="F894" s="18">
        <v>82</v>
      </c>
      <c r="G894" s="18">
        <v>91</v>
      </c>
      <c r="H894" s="18">
        <v>415</v>
      </c>
      <c r="I894" s="18">
        <v>93</v>
      </c>
      <c r="J894" s="19">
        <v>54.94830132939439</v>
      </c>
      <c r="K894" s="19">
        <v>3</v>
      </c>
      <c r="L894" s="19">
        <v>0.98039215686274506</v>
      </c>
      <c r="M894" s="18">
        <v>0</v>
      </c>
      <c r="N894" s="19">
        <v>0</v>
      </c>
      <c r="O894" s="19">
        <v>30</v>
      </c>
      <c r="P894" s="19">
        <v>70</v>
      </c>
      <c r="Q894" s="19">
        <v>36.363636363636367</v>
      </c>
      <c r="R894" s="18">
        <v>0</v>
      </c>
      <c r="S894" s="19">
        <v>0</v>
      </c>
      <c r="T894" s="18">
        <v>5</v>
      </c>
      <c r="U894" s="19">
        <v>15.625</v>
      </c>
      <c r="V894" s="18">
        <v>0</v>
      </c>
      <c r="W894" s="19">
        <v>0</v>
      </c>
      <c r="X894" s="19">
        <v>5</v>
      </c>
      <c r="Y894" s="19">
        <v>8.9285714285714288</v>
      </c>
      <c r="Z894" s="19">
        <v>11.567164179104477</v>
      </c>
      <c r="AA894" s="19">
        <v>84.328358208955223</v>
      </c>
      <c r="AB894" s="18">
        <v>15</v>
      </c>
      <c r="AC894" s="19">
        <v>3.8071065989847721</v>
      </c>
      <c r="AD894" s="19">
        <v>83.707865168539328</v>
      </c>
      <c r="AE894" s="19">
        <v>76.371308016877634</v>
      </c>
      <c r="AF894" s="19">
        <v>69.767441860465112</v>
      </c>
      <c r="AG894" s="19">
        <v>81.917808219178085</v>
      </c>
      <c r="AH894" s="19">
        <v>10.498687664041995</v>
      </c>
      <c r="AI894" s="19">
        <v>66.666666666666657</v>
      </c>
      <c r="AJ894" s="3">
        <v>1365.1315789473683</v>
      </c>
      <c r="AK894" s="6">
        <v>34</v>
      </c>
      <c r="AL894" s="6">
        <v>245</v>
      </c>
      <c r="AM894" s="6">
        <v>4</v>
      </c>
      <c r="AN894" s="6">
        <v>3</v>
      </c>
      <c r="AO894" s="6">
        <v>0</v>
      </c>
      <c r="AP894" s="6">
        <v>0</v>
      </c>
      <c r="AQ894" s="6">
        <v>385</v>
      </c>
      <c r="AR894" s="6">
        <v>121</v>
      </c>
      <c r="AS894" s="6">
        <v>17.872968980797637</v>
      </c>
      <c r="AT894" s="119">
        <v>0</v>
      </c>
      <c r="AU894" s="119">
        <v>0</v>
      </c>
      <c r="AV894" s="119">
        <v>0</v>
      </c>
      <c r="AW894" s="119">
        <v>0</v>
      </c>
      <c r="AX894" s="119">
        <v>0</v>
      </c>
      <c r="AY894" s="6">
        <v>32.272727272727273</v>
      </c>
      <c r="AZ894" s="6">
        <v>0</v>
      </c>
      <c r="BA894" s="6">
        <v>0</v>
      </c>
      <c r="BB894" s="6">
        <v>25</v>
      </c>
      <c r="BC894" s="6">
        <v>29</v>
      </c>
      <c r="BD894" s="6">
        <v>4.3219076005961252</v>
      </c>
      <c r="BE894" s="6">
        <v>0</v>
      </c>
      <c r="BF894" s="6">
        <v>0</v>
      </c>
      <c r="BG894" s="6">
        <v>17</v>
      </c>
      <c r="BH894" s="6">
        <v>3.3333333333333335</v>
      </c>
      <c r="BI894" s="6">
        <v>11</v>
      </c>
      <c r="BJ894" s="6">
        <v>12.5</v>
      </c>
      <c r="BK894" s="6">
        <v>415</v>
      </c>
    </row>
    <row r="895" spans="1:63" x14ac:dyDescent="0.35">
      <c r="A895" s="27">
        <v>889</v>
      </c>
      <c r="C895" s="17" t="s">
        <v>23</v>
      </c>
      <c r="D895" s="15">
        <v>2497</v>
      </c>
      <c r="E895" s="18">
        <v>40</v>
      </c>
      <c r="F895" s="18">
        <v>110</v>
      </c>
      <c r="G895" s="18">
        <v>262</v>
      </c>
      <c r="H895" s="18">
        <v>1963</v>
      </c>
      <c r="I895" s="18">
        <v>164</v>
      </c>
      <c r="J895" s="19">
        <v>44.052863436123346</v>
      </c>
      <c r="K895" s="19">
        <v>71</v>
      </c>
      <c r="L895" s="19">
        <v>3.7506603275224508</v>
      </c>
      <c r="M895" s="18">
        <v>0</v>
      </c>
      <c r="N895" s="19">
        <v>0</v>
      </c>
      <c r="O895" s="19">
        <v>36</v>
      </c>
      <c r="P895" s="19">
        <v>91.666666666666657</v>
      </c>
      <c r="Q895" s="19">
        <v>29.19254658385093</v>
      </c>
      <c r="R895" s="18">
        <v>0</v>
      </c>
      <c r="S895" s="19">
        <v>0</v>
      </c>
      <c r="T895" s="18">
        <v>16</v>
      </c>
      <c r="U895" s="19">
        <v>11.188811188811188</v>
      </c>
      <c r="V895" s="18">
        <v>0</v>
      </c>
      <c r="W895" s="19">
        <v>0</v>
      </c>
      <c r="X895" s="19">
        <v>16</v>
      </c>
      <c r="Y895" s="19">
        <v>6.8085106382978724</v>
      </c>
      <c r="Z895" s="19">
        <v>9.1621458710066292</v>
      </c>
      <c r="AA895" s="19">
        <v>87.221217600964437</v>
      </c>
      <c r="AB895" s="18">
        <v>113</v>
      </c>
      <c r="AC895" s="19">
        <v>5.6783919597989954</v>
      </c>
      <c r="AD895" s="19">
        <v>91.904323827046923</v>
      </c>
      <c r="AE895" s="19">
        <v>80.188679245283026</v>
      </c>
      <c r="AF895" s="19">
        <v>84.534731323722141</v>
      </c>
      <c r="AG895" s="19">
        <v>88.821490467937608</v>
      </c>
      <c r="AH895" s="19">
        <v>18.876159301691217</v>
      </c>
      <c r="AI895" s="19">
        <v>57.610474631751231</v>
      </c>
      <c r="AJ895" s="3">
        <v>965.53398058252424</v>
      </c>
      <c r="AK895" s="6">
        <v>12</v>
      </c>
      <c r="AL895" s="6">
        <v>309</v>
      </c>
      <c r="AM895" s="6">
        <v>1659</v>
      </c>
      <c r="AN895" s="6">
        <v>64</v>
      </c>
      <c r="AO895" s="6">
        <v>7</v>
      </c>
      <c r="AP895" s="6">
        <v>151</v>
      </c>
      <c r="AQ895" s="6">
        <v>228</v>
      </c>
      <c r="AR895" s="6">
        <v>1061</v>
      </c>
      <c r="AS895" s="6">
        <v>42.490989187024432</v>
      </c>
      <c r="AT895" s="119">
        <v>0</v>
      </c>
      <c r="AU895" s="119">
        <v>0</v>
      </c>
      <c r="AV895" s="119">
        <v>0</v>
      </c>
      <c r="AW895" s="119">
        <v>0</v>
      </c>
      <c r="AX895" s="119">
        <v>0</v>
      </c>
      <c r="AY895" s="6">
        <v>74.473358116480796</v>
      </c>
      <c r="AZ895" s="6">
        <v>0</v>
      </c>
      <c r="BA895" s="6">
        <v>0</v>
      </c>
      <c r="BB895" s="6">
        <v>39</v>
      </c>
      <c r="BC895" s="6">
        <v>41</v>
      </c>
      <c r="BD895" s="6">
        <v>1.6505636070853462</v>
      </c>
      <c r="BE895" s="6">
        <v>0</v>
      </c>
      <c r="BF895" s="6">
        <v>0</v>
      </c>
      <c r="BG895" s="6">
        <v>24</v>
      </c>
      <c r="BH895" s="6">
        <v>1.0884353741496597</v>
      </c>
      <c r="BI895" s="6">
        <v>8</v>
      </c>
      <c r="BJ895" s="6">
        <v>5.0314465408805038</v>
      </c>
      <c r="BK895" s="6">
        <v>1963</v>
      </c>
    </row>
    <row r="896" spans="1:63" x14ac:dyDescent="0.35">
      <c r="A896" s="27">
        <v>890</v>
      </c>
      <c r="C896" s="17" t="s">
        <v>19</v>
      </c>
      <c r="D896" s="15">
        <v>521</v>
      </c>
      <c r="E896" s="18">
        <v>4</v>
      </c>
      <c r="F896" s="18">
        <v>18</v>
      </c>
      <c r="G896" s="18">
        <v>86</v>
      </c>
      <c r="H896" s="18">
        <v>364</v>
      </c>
      <c r="I896" s="18">
        <v>59</v>
      </c>
      <c r="J896" s="19">
        <v>57.581573896353163</v>
      </c>
      <c r="K896" s="19">
        <v>17</v>
      </c>
      <c r="L896" s="19">
        <v>5.3968253968253972</v>
      </c>
      <c r="M896" s="18">
        <v>0</v>
      </c>
      <c r="N896" s="19">
        <v>0</v>
      </c>
      <c r="O896" s="19">
        <v>21</v>
      </c>
      <c r="P896" s="19">
        <v>80.952380952380949</v>
      </c>
      <c r="Q896" s="19">
        <v>0</v>
      </c>
      <c r="R896" s="18">
        <v>3</v>
      </c>
      <c r="S896" s="19">
        <v>4.1666666666666661</v>
      </c>
      <c r="T896" s="18">
        <v>0</v>
      </c>
      <c r="U896" s="19">
        <v>0</v>
      </c>
      <c r="V896" s="18">
        <v>3</v>
      </c>
      <c r="W896" s="19">
        <v>6.3829787234042552</v>
      </c>
      <c r="X896" s="19">
        <v>3</v>
      </c>
      <c r="Y896" s="19">
        <v>4.225352112676056</v>
      </c>
      <c r="Z896" s="19">
        <v>13.740458015267176</v>
      </c>
      <c r="AA896" s="19">
        <v>80.534351145038158</v>
      </c>
      <c r="AB896" s="18">
        <v>21</v>
      </c>
      <c r="AC896" s="19">
        <v>5.8495821727019495</v>
      </c>
      <c r="AD896" s="19">
        <v>84.516129032258064</v>
      </c>
      <c r="AE896" s="19">
        <v>72.115384615384613</v>
      </c>
      <c r="AF896" s="19">
        <v>64.705882352941174</v>
      </c>
      <c r="AG896" s="19">
        <v>78.827361563517911</v>
      </c>
      <c r="AH896" s="19">
        <v>13.888888888888889</v>
      </c>
      <c r="AI896" s="19">
        <v>50</v>
      </c>
      <c r="AJ896" s="3">
        <v>716.04477611940297</v>
      </c>
      <c r="AK896" s="6">
        <v>67</v>
      </c>
      <c r="AL896" s="6">
        <v>266</v>
      </c>
      <c r="AM896" s="6">
        <v>15</v>
      </c>
      <c r="AN896" s="6">
        <v>52</v>
      </c>
      <c r="AO896" s="6">
        <v>0</v>
      </c>
      <c r="AP896" s="6">
        <v>5</v>
      </c>
      <c r="AQ896" s="6">
        <v>101</v>
      </c>
      <c r="AR896" s="6">
        <v>120</v>
      </c>
      <c r="AS896" s="6">
        <v>23.032629558541267</v>
      </c>
      <c r="AT896" s="119">
        <v>0</v>
      </c>
      <c r="AU896" s="119">
        <v>0</v>
      </c>
      <c r="AV896" s="119">
        <v>0</v>
      </c>
      <c r="AW896" s="119">
        <v>0</v>
      </c>
      <c r="AX896" s="119">
        <v>0</v>
      </c>
      <c r="AY896" s="6">
        <v>42.376237623762378</v>
      </c>
      <c r="AZ896" s="6">
        <v>0</v>
      </c>
      <c r="BA896" s="6">
        <v>0</v>
      </c>
      <c r="BB896" s="6">
        <v>13</v>
      </c>
      <c r="BC896" s="6">
        <v>14</v>
      </c>
      <c r="BD896" s="6">
        <v>2.7079303675048356</v>
      </c>
      <c r="BE896" s="6">
        <v>0</v>
      </c>
      <c r="BF896" s="6">
        <v>0</v>
      </c>
      <c r="BG896" s="6">
        <v>10</v>
      </c>
      <c r="BH896" s="6">
        <v>2.2371364653243848</v>
      </c>
      <c r="BI896" s="6">
        <v>6</v>
      </c>
      <c r="BJ896" s="6">
        <v>10.344827586206897</v>
      </c>
      <c r="BK896" s="6">
        <v>364</v>
      </c>
    </row>
    <row r="897" spans="1:63" x14ac:dyDescent="0.35">
      <c r="A897" s="27">
        <v>891</v>
      </c>
      <c r="C897" s="17" t="s">
        <v>12</v>
      </c>
      <c r="D897" s="15">
        <v>324</v>
      </c>
      <c r="E897" s="18">
        <v>4</v>
      </c>
      <c r="F897" s="18">
        <v>10</v>
      </c>
      <c r="G897" s="18">
        <v>15</v>
      </c>
      <c r="H897" s="18">
        <v>268</v>
      </c>
      <c r="I897" s="18">
        <v>28</v>
      </c>
      <c r="J897" s="19">
        <v>52.777777777777779</v>
      </c>
      <c r="K897" s="19">
        <v>28</v>
      </c>
      <c r="L897" s="19">
        <v>12.556053811659194</v>
      </c>
      <c r="M897" s="18">
        <v>0</v>
      </c>
      <c r="N897" s="19">
        <v>0</v>
      </c>
      <c r="O897" s="19">
        <v>8</v>
      </c>
      <c r="P897" s="19">
        <v>62.5</v>
      </c>
      <c r="Q897" s="19">
        <v>100</v>
      </c>
      <c r="R897" s="18">
        <v>0</v>
      </c>
      <c r="S897" s="19">
        <v>0</v>
      </c>
      <c r="T897" s="18">
        <v>0</v>
      </c>
      <c r="U897" s="19">
        <v>0</v>
      </c>
      <c r="V897" s="18">
        <v>0</v>
      </c>
      <c r="W897" s="19">
        <v>0</v>
      </c>
      <c r="X897" s="19">
        <v>0</v>
      </c>
      <c r="Y897" s="19">
        <v>0</v>
      </c>
      <c r="Z897" s="19">
        <v>8.6294416243654819</v>
      </c>
      <c r="AA897" s="19">
        <v>86.294416243654823</v>
      </c>
      <c r="AB897" s="18">
        <v>13</v>
      </c>
      <c r="AC897" s="19">
        <v>5.394190871369295</v>
      </c>
      <c r="AD897" s="19">
        <v>86.666666666666671</v>
      </c>
      <c r="AE897" s="19">
        <v>77.611940298507463</v>
      </c>
      <c r="AF897" s="19">
        <v>73.214285714285708</v>
      </c>
      <c r="AG897" s="19">
        <v>87.5</v>
      </c>
      <c r="AH897" s="19">
        <v>9.4594594594594597</v>
      </c>
      <c r="AI897" s="19">
        <v>71.171171171171167</v>
      </c>
      <c r="AJ897" s="3">
        <v>1181.0344827586207</v>
      </c>
      <c r="AK897" s="6">
        <v>0</v>
      </c>
      <c r="AL897" s="6">
        <v>22</v>
      </c>
      <c r="AM897" s="6">
        <v>0</v>
      </c>
      <c r="AN897" s="6">
        <v>74</v>
      </c>
      <c r="AO897" s="6">
        <v>0</v>
      </c>
      <c r="AP897" s="6">
        <v>21</v>
      </c>
      <c r="AQ897" s="6">
        <v>190</v>
      </c>
      <c r="AR897" s="6">
        <v>66</v>
      </c>
      <c r="AS897" s="6">
        <v>20.37037037037037</v>
      </c>
      <c r="AT897" s="119">
        <v>0</v>
      </c>
      <c r="AU897" s="119">
        <v>0</v>
      </c>
      <c r="AV897" s="119">
        <v>0</v>
      </c>
      <c r="AW897" s="119">
        <v>0</v>
      </c>
      <c r="AX897" s="119">
        <v>0</v>
      </c>
      <c r="AY897" s="6">
        <v>65.714285714285708</v>
      </c>
      <c r="AZ897" s="6">
        <v>5</v>
      </c>
      <c r="BA897" s="6">
        <v>2.3255813953488373</v>
      </c>
      <c r="BB897" s="6">
        <v>13</v>
      </c>
      <c r="BC897" s="6">
        <v>21</v>
      </c>
      <c r="BD897" s="6">
        <v>6.6037735849056602</v>
      </c>
      <c r="BE897" s="6">
        <v>0</v>
      </c>
      <c r="BF897" s="6">
        <v>0</v>
      </c>
      <c r="BG897" s="6">
        <v>12</v>
      </c>
      <c r="BH897" s="6">
        <v>4.225352112676056</v>
      </c>
      <c r="BI897" s="6">
        <v>8</v>
      </c>
      <c r="BJ897" s="6">
        <v>26.666666666666668</v>
      </c>
      <c r="BK897" s="6">
        <v>268</v>
      </c>
    </row>
    <row r="898" spans="1:63" x14ac:dyDescent="0.35">
      <c r="A898" s="27">
        <v>892</v>
      </c>
      <c r="C898" s="17" t="s">
        <v>13</v>
      </c>
      <c r="D898" s="15">
        <v>37</v>
      </c>
      <c r="E898" s="18">
        <v>0</v>
      </c>
      <c r="F898" s="18">
        <v>0</v>
      </c>
      <c r="G898" s="18">
        <v>0</v>
      </c>
      <c r="H898" s="18">
        <v>32</v>
      </c>
      <c r="I898" s="18">
        <v>3</v>
      </c>
      <c r="J898" s="19">
        <v>62.162162162162161</v>
      </c>
      <c r="K898" s="19">
        <v>4</v>
      </c>
      <c r="L898" s="19">
        <v>14.814814814814813</v>
      </c>
      <c r="M898" s="18">
        <v>0</v>
      </c>
      <c r="N898" s="19">
        <v>0</v>
      </c>
      <c r="O898" s="19">
        <v>3</v>
      </c>
      <c r="P898" s="19">
        <v>100</v>
      </c>
      <c r="Q898" s="19">
        <v>33.419023136246793</v>
      </c>
      <c r="R898" s="18">
        <v>0</v>
      </c>
      <c r="S898" s="19">
        <v>0</v>
      </c>
      <c r="T898" s="18">
        <v>0</v>
      </c>
      <c r="U898" s="19">
        <v>0</v>
      </c>
      <c r="V898" s="18">
        <v>0</v>
      </c>
      <c r="W898" s="19">
        <v>0</v>
      </c>
      <c r="X898" s="19">
        <v>0</v>
      </c>
      <c r="Y898" s="19">
        <v>0</v>
      </c>
      <c r="Z898" s="19">
        <v>33.333333333333329</v>
      </c>
      <c r="AA898" s="19">
        <v>50</v>
      </c>
      <c r="AB898" s="18">
        <v>5</v>
      </c>
      <c r="AC898" s="19">
        <v>15.625</v>
      </c>
      <c r="AD898" s="19">
        <v>65</v>
      </c>
      <c r="AE898" s="19">
        <v>63.157894736842103</v>
      </c>
      <c r="AF898" s="19">
        <v>100</v>
      </c>
      <c r="AG898" s="19">
        <v>80</v>
      </c>
      <c r="AH898" s="19">
        <v>13.043478260869565</v>
      </c>
      <c r="AI898" s="19">
        <v>73.91304347826086</v>
      </c>
      <c r="AJ898" s="3">
        <v>1593.75</v>
      </c>
      <c r="AK898" s="6">
        <v>0</v>
      </c>
      <c r="AL898" s="6">
        <v>8</v>
      </c>
      <c r="AM898" s="6">
        <v>0</v>
      </c>
      <c r="AN898" s="6">
        <v>11</v>
      </c>
      <c r="AO898" s="6">
        <v>3</v>
      </c>
      <c r="AP898" s="6">
        <v>0</v>
      </c>
      <c r="AQ898" s="6">
        <v>10</v>
      </c>
      <c r="AR898" s="6">
        <v>4</v>
      </c>
      <c r="AS898" s="6">
        <v>10.810810810810811</v>
      </c>
      <c r="AT898" s="119">
        <v>0</v>
      </c>
      <c r="AU898" s="119">
        <v>0</v>
      </c>
      <c r="AV898" s="119">
        <v>0</v>
      </c>
      <c r="AW898" s="119">
        <v>0</v>
      </c>
      <c r="AX898" s="119">
        <v>0</v>
      </c>
      <c r="AY898" s="6">
        <v>51.111111111111107</v>
      </c>
      <c r="AZ898" s="6">
        <v>0</v>
      </c>
      <c r="BA898" s="6">
        <v>0</v>
      </c>
      <c r="BB898" s="6">
        <v>0</v>
      </c>
      <c r="BC898" s="6">
        <v>0</v>
      </c>
      <c r="BD898" s="6">
        <v>0</v>
      </c>
      <c r="BE898" s="6">
        <v>0</v>
      </c>
      <c r="BF898" s="6">
        <v>0</v>
      </c>
      <c r="BG898" s="6">
        <v>0</v>
      </c>
      <c r="BH898" s="6">
        <v>0</v>
      </c>
      <c r="BI898" s="6">
        <v>0</v>
      </c>
      <c r="BJ898" s="6">
        <v>0</v>
      </c>
      <c r="BK898" s="6">
        <v>32</v>
      </c>
    </row>
    <row r="899" spans="1:63" x14ac:dyDescent="0.35">
      <c r="A899" s="27">
        <v>893</v>
      </c>
      <c r="C899" s="17" t="s">
        <v>4</v>
      </c>
      <c r="D899" s="15">
        <v>659</v>
      </c>
      <c r="E899" s="18">
        <v>0</v>
      </c>
      <c r="F899" s="18">
        <v>5</v>
      </c>
      <c r="G899" s="18">
        <v>19</v>
      </c>
      <c r="H899" s="18">
        <v>300</v>
      </c>
      <c r="I899" s="18">
        <v>336</v>
      </c>
      <c r="J899" s="19">
        <v>49.468892261001521</v>
      </c>
      <c r="K899" s="19">
        <v>5</v>
      </c>
      <c r="L899" s="19">
        <v>2.5</v>
      </c>
      <c r="M899" s="18">
        <v>0</v>
      </c>
      <c r="N899" s="19">
        <v>0</v>
      </c>
      <c r="O899" s="19">
        <v>43</v>
      </c>
      <c r="P899" s="19">
        <v>76.744186046511629</v>
      </c>
      <c r="Q899" s="19">
        <v>41.379310344827587</v>
      </c>
      <c r="R899" s="18">
        <v>0</v>
      </c>
      <c r="S899" s="19">
        <v>0</v>
      </c>
      <c r="T899" s="18">
        <v>0</v>
      </c>
      <c r="U899" s="19">
        <v>0</v>
      </c>
      <c r="V899" s="18">
        <v>0</v>
      </c>
      <c r="W899" s="19">
        <v>0</v>
      </c>
      <c r="X899" s="19">
        <v>0</v>
      </c>
      <c r="Y899" s="19">
        <v>0</v>
      </c>
      <c r="Z899" s="19">
        <v>39.572192513368989</v>
      </c>
      <c r="AA899" s="19">
        <v>42.780748663101605</v>
      </c>
      <c r="AB899" s="18">
        <v>7</v>
      </c>
      <c r="AC899" s="19">
        <v>2.6315789473684208</v>
      </c>
      <c r="AD899" s="19">
        <v>88.304093567251456</v>
      </c>
      <c r="AE899" s="19">
        <v>80.180180180180187</v>
      </c>
      <c r="AF899" s="19">
        <v>89.795918367346943</v>
      </c>
      <c r="AG899" s="19">
        <v>82.35294117647058</v>
      </c>
      <c r="AH899" s="19">
        <v>18.43137254901961</v>
      </c>
      <c r="AI899" s="19">
        <v>49.803921568627452</v>
      </c>
      <c r="AJ899" s="3">
        <v>675.33783783783781</v>
      </c>
      <c r="AK899" s="6">
        <v>0</v>
      </c>
      <c r="AL899" s="6">
        <v>448</v>
      </c>
      <c r="AM899" s="6">
        <v>0</v>
      </c>
      <c r="AN899" s="6">
        <v>0</v>
      </c>
      <c r="AO899" s="6">
        <v>11</v>
      </c>
      <c r="AP899" s="6">
        <v>4</v>
      </c>
      <c r="AQ899" s="6">
        <v>181</v>
      </c>
      <c r="AR899" s="6">
        <v>60</v>
      </c>
      <c r="AS899" s="6">
        <v>9.1047040971168425</v>
      </c>
      <c r="AT899" s="119">
        <v>0</v>
      </c>
      <c r="AU899" s="119">
        <v>0</v>
      </c>
      <c r="AV899" s="119">
        <v>0</v>
      </c>
      <c r="AW899" s="119">
        <v>0</v>
      </c>
      <c r="AX899" s="119">
        <v>0</v>
      </c>
      <c r="AY899" s="6">
        <v>35.980551053484604</v>
      </c>
      <c r="AZ899" s="6">
        <v>0</v>
      </c>
      <c r="BA899" s="6">
        <v>0</v>
      </c>
      <c r="BB899" s="6">
        <v>83</v>
      </c>
      <c r="BC899" s="6">
        <v>30</v>
      </c>
      <c r="BD899" s="6">
        <v>4.5731707317073171</v>
      </c>
      <c r="BE899" s="6">
        <v>0</v>
      </c>
      <c r="BF899" s="6">
        <v>0</v>
      </c>
      <c r="BG899" s="6">
        <v>0</v>
      </c>
      <c r="BH899" s="6">
        <v>0</v>
      </c>
      <c r="BI899" s="6">
        <v>34</v>
      </c>
      <c r="BJ899" s="6">
        <v>10.179640718562874</v>
      </c>
      <c r="BK899" s="6">
        <v>300</v>
      </c>
    </row>
    <row r="900" spans="1:63" x14ac:dyDescent="0.35">
      <c r="A900" s="27">
        <v>894</v>
      </c>
      <c r="C900" s="17" t="s">
        <v>274</v>
      </c>
      <c r="D900" s="15">
        <v>290</v>
      </c>
      <c r="E900" s="18">
        <v>0</v>
      </c>
      <c r="F900" s="18">
        <v>10</v>
      </c>
      <c r="G900" s="18">
        <v>28</v>
      </c>
      <c r="H900" s="18">
        <v>252</v>
      </c>
      <c r="I900" s="18">
        <v>7</v>
      </c>
      <c r="J900" s="19">
        <v>61.03448275862069</v>
      </c>
      <c r="K900" s="19">
        <v>9</v>
      </c>
      <c r="L900" s="19">
        <v>4.3062200956937797</v>
      </c>
      <c r="M900" s="18">
        <v>0</v>
      </c>
      <c r="N900" s="19">
        <v>0</v>
      </c>
      <c r="O900" s="19">
        <v>10</v>
      </c>
      <c r="P900" s="19">
        <v>100</v>
      </c>
      <c r="Q900" s="19">
        <v>32.941176470588232</v>
      </c>
      <c r="R900" s="18">
        <v>0</v>
      </c>
      <c r="S900" s="19">
        <v>0</v>
      </c>
      <c r="T900" s="18">
        <v>0</v>
      </c>
      <c r="U900" s="19">
        <v>0</v>
      </c>
      <c r="V900" s="18">
        <v>4</v>
      </c>
      <c r="W900" s="19">
        <v>33.333333333333329</v>
      </c>
      <c r="X900" s="19">
        <v>4</v>
      </c>
      <c r="Y900" s="19">
        <v>20</v>
      </c>
      <c r="Z900" s="19">
        <v>23.655913978494624</v>
      </c>
      <c r="AA900" s="19">
        <v>65.053763440860209</v>
      </c>
      <c r="AB900" s="18">
        <v>8</v>
      </c>
      <c r="AC900" s="19">
        <v>3.669724770642202</v>
      </c>
      <c r="AD900" s="19">
        <v>79.775280898876403</v>
      </c>
      <c r="AE900" s="19">
        <v>77.124183006535958</v>
      </c>
      <c r="AF900" s="19">
        <v>73.170731707317074</v>
      </c>
      <c r="AG900" s="19">
        <v>78.5</v>
      </c>
      <c r="AH900" s="19">
        <v>17.874396135265698</v>
      </c>
      <c r="AI900" s="19">
        <v>54.106280193236714</v>
      </c>
      <c r="AJ900" s="3">
        <v>762.5</v>
      </c>
      <c r="AK900" s="6">
        <v>7</v>
      </c>
      <c r="AL900" s="6">
        <v>104</v>
      </c>
      <c r="AM900" s="6">
        <v>0</v>
      </c>
      <c r="AN900" s="6">
        <v>0</v>
      </c>
      <c r="AO900" s="6">
        <v>0</v>
      </c>
      <c r="AP900" s="6">
        <v>0</v>
      </c>
      <c r="AQ900" s="6">
        <v>170</v>
      </c>
      <c r="AR900" s="6">
        <v>48</v>
      </c>
      <c r="AS900" s="6">
        <v>16.551724137931036</v>
      </c>
      <c r="AT900" s="119">
        <v>0</v>
      </c>
      <c r="AU900" s="119">
        <v>0</v>
      </c>
      <c r="AV900" s="119">
        <v>0</v>
      </c>
      <c r="AW900" s="119">
        <v>0</v>
      </c>
      <c r="AX900" s="119">
        <v>0</v>
      </c>
      <c r="AY900" s="6">
        <v>64.745762711864401</v>
      </c>
      <c r="AZ900" s="6">
        <v>0</v>
      </c>
      <c r="BA900" s="6">
        <v>0</v>
      </c>
      <c r="BB900" s="6">
        <v>0</v>
      </c>
      <c r="BC900" s="6">
        <v>25</v>
      </c>
      <c r="BD900" s="6">
        <v>8.5616438356164384</v>
      </c>
      <c r="BE900" s="6">
        <v>0</v>
      </c>
      <c r="BF900" s="6">
        <v>0</v>
      </c>
      <c r="BG900" s="6">
        <v>18</v>
      </c>
      <c r="BH900" s="6">
        <v>6.666666666666667</v>
      </c>
      <c r="BI900" s="6">
        <v>0</v>
      </c>
      <c r="BJ900" s="6">
        <v>0</v>
      </c>
      <c r="BK900" s="6">
        <v>252</v>
      </c>
    </row>
    <row r="901" spans="1:63" x14ac:dyDescent="0.35">
      <c r="A901" s="27">
        <v>895</v>
      </c>
      <c r="C901" s="17" t="s">
        <v>15</v>
      </c>
      <c r="D901" s="15">
        <v>80</v>
      </c>
      <c r="E901" s="18">
        <v>0</v>
      </c>
      <c r="F901" s="18">
        <v>3</v>
      </c>
      <c r="G901" s="18">
        <v>3</v>
      </c>
      <c r="H901" s="18">
        <v>56</v>
      </c>
      <c r="I901" s="18">
        <v>17</v>
      </c>
      <c r="J901" s="19">
        <v>40</v>
      </c>
      <c r="K901" s="19">
        <v>0</v>
      </c>
      <c r="L901" s="19">
        <v>0</v>
      </c>
      <c r="M901" s="18">
        <v>0</v>
      </c>
      <c r="N901" s="19">
        <v>0</v>
      </c>
      <c r="O901" s="19">
        <v>5</v>
      </c>
      <c r="P901" s="19">
        <v>100</v>
      </c>
      <c r="Q901" s="19">
        <v>21.951219512195124</v>
      </c>
      <c r="R901" s="18">
        <v>0</v>
      </c>
      <c r="S901" s="19">
        <v>0</v>
      </c>
      <c r="T901" s="18">
        <v>0</v>
      </c>
      <c r="U901" s="19">
        <v>0</v>
      </c>
      <c r="V901" s="18">
        <v>0</v>
      </c>
      <c r="W901" s="19">
        <v>0</v>
      </c>
      <c r="X901" s="19">
        <v>0</v>
      </c>
      <c r="Y901" s="19">
        <v>0</v>
      </c>
      <c r="Z901" s="19">
        <v>0</v>
      </c>
      <c r="AA901" s="19">
        <v>86.956521739130437</v>
      </c>
      <c r="AB901" s="18">
        <v>5</v>
      </c>
      <c r="AC901" s="19">
        <v>10</v>
      </c>
      <c r="AD901" s="19">
        <v>100</v>
      </c>
      <c r="AE901" s="19">
        <v>57.894736842105267</v>
      </c>
      <c r="AF901" s="19">
        <v>100</v>
      </c>
      <c r="AG901" s="19">
        <v>68</v>
      </c>
      <c r="AH901" s="19">
        <v>12.195121951219512</v>
      </c>
      <c r="AI901" s="19">
        <v>73.170731707317074</v>
      </c>
      <c r="AJ901" s="3">
        <v>1387.5</v>
      </c>
      <c r="AK901" s="6">
        <v>0</v>
      </c>
      <c r="AL901" s="6">
        <v>47</v>
      </c>
      <c r="AM901" s="6">
        <v>0</v>
      </c>
      <c r="AN901" s="6">
        <v>13</v>
      </c>
      <c r="AO901" s="6">
        <v>0</v>
      </c>
      <c r="AP901" s="6">
        <v>3</v>
      </c>
      <c r="AQ901" s="6">
        <v>15</v>
      </c>
      <c r="AR901" s="6">
        <v>9</v>
      </c>
      <c r="AS901" s="6">
        <v>11.25</v>
      </c>
      <c r="AT901" s="119">
        <v>0</v>
      </c>
      <c r="AU901" s="119">
        <v>0</v>
      </c>
      <c r="AV901" s="119">
        <v>0</v>
      </c>
      <c r="AW901" s="119">
        <v>0</v>
      </c>
      <c r="AX901" s="119">
        <v>0</v>
      </c>
      <c r="AY901" s="6">
        <v>31.25</v>
      </c>
      <c r="AZ901" s="6">
        <v>0</v>
      </c>
      <c r="BA901" s="6">
        <v>0</v>
      </c>
      <c r="BB901" s="6">
        <v>7</v>
      </c>
      <c r="BC901" s="6">
        <v>0</v>
      </c>
      <c r="BD901" s="6">
        <v>0</v>
      </c>
      <c r="BE901" s="6">
        <v>0</v>
      </c>
      <c r="BF901" s="6">
        <v>0</v>
      </c>
      <c r="BG901" s="6">
        <v>0</v>
      </c>
      <c r="BH901" s="6">
        <v>0</v>
      </c>
      <c r="BI901" s="6">
        <v>0</v>
      </c>
      <c r="BJ901" s="6">
        <v>0</v>
      </c>
      <c r="BK901" s="6">
        <v>56</v>
      </c>
    </row>
    <row r="902" spans="1:63" x14ac:dyDescent="0.35">
      <c r="A902" s="27">
        <v>896</v>
      </c>
      <c r="C902" s="17" t="s">
        <v>134</v>
      </c>
      <c r="D902" s="15">
        <v>1333</v>
      </c>
      <c r="E902" s="18">
        <v>10</v>
      </c>
      <c r="F902" s="18">
        <v>22</v>
      </c>
      <c r="G902" s="18">
        <v>120</v>
      </c>
      <c r="H902" s="18">
        <v>966</v>
      </c>
      <c r="I902" s="18">
        <v>225</v>
      </c>
      <c r="J902" s="19">
        <v>57.314328582145535</v>
      </c>
      <c r="K902" s="19">
        <v>18</v>
      </c>
      <c r="L902" s="19">
        <v>2.6785714285714284</v>
      </c>
      <c r="M902" s="18">
        <v>0</v>
      </c>
      <c r="N902" s="19">
        <v>0</v>
      </c>
      <c r="O902" s="19">
        <v>56</v>
      </c>
      <c r="P902" s="19">
        <v>71.428571428571431</v>
      </c>
      <c r="Q902" s="19">
        <v>0</v>
      </c>
      <c r="R902" s="18">
        <v>3</v>
      </c>
      <c r="S902" s="19">
        <v>3.2608695652173911</v>
      </c>
      <c r="T902" s="18">
        <v>0</v>
      </c>
      <c r="U902" s="19">
        <v>0</v>
      </c>
      <c r="V902" s="18">
        <v>0</v>
      </c>
      <c r="W902" s="19">
        <v>0</v>
      </c>
      <c r="X902" s="19">
        <v>0</v>
      </c>
      <c r="Y902" s="19">
        <v>0</v>
      </c>
      <c r="Z902" s="19">
        <v>40.74074074074074</v>
      </c>
      <c r="AA902" s="19">
        <v>40.74074074074074</v>
      </c>
      <c r="AB902" s="18">
        <v>0</v>
      </c>
      <c r="AC902" s="19">
        <v>0</v>
      </c>
      <c r="AD902" s="19">
        <v>85.714285714285708</v>
      </c>
      <c r="AE902" s="19">
        <v>68.965517241379317</v>
      </c>
      <c r="AF902" s="19">
        <v>100</v>
      </c>
      <c r="AG902" s="19">
        <v>76.08695652173914</v>
      </c>
      <c r="AH902" s="19">
        <v>0</v>
      </c>
      <c r="AI902" s="19">
        <v>77.777777777777786</v>
      </c>
      <c r="AJ902" s="3">
        <v>1292.2794117647059</v>
      </c>
      <c r="AK902" s="6">
        <v>280</v>
      </c>
      <c r="AL902" s="6">
        <v>416</v>
      </c>
      <c r="AM902" s="6">
        <v>58</v>
      </c>
      <c r="AN902" s="6">
        <v>58</v>
      </c>
      <c r="AO902" s="6">
        <v>5</v>
      </c>
      <c r="AP902" s="6">
        <v>27</v>
      </c>
      <c r="AQ902" s="6">
        <v>460</v>
      </c>
      <c r="AR902" s="6">
        <v>191</v>
      </c>
      <c r="AS902" s="6">
        <v>14.328582145536384</v>
      </c>
      <c r="AT902" s="119">
        <v>0</v>
      </c>
      <c r="AU902" s="119">
        <v>0</v>
      </c>
      <c r="AV902" s="119">
        <v>0</v>
      </c>
      <c r="AW902" s="119">
        <v>0</v>
      </c>
      <c r="AX902" s="119">
        <v>0</v>
      </c>
      <c r="AY902" s="6">
        <v>44.61538461538462</v>
      </c>
      <c r="AZ902" s="6">
        <v>4</v>
      </c>
      <c r="BA902" s="6">
        <v>0.65466448445171854</v>
      </c>
      <c r="BB902" s="6">
        <v>79</v>
      </c>
      <c r="BC902" s="6">
        <v>41</v>
      </c>
      <c r="BD902" s="6">
        <v>3.0780780780780779</v>
      </c>
      <c r="BE902" s="6">
        <v>8</v>
      </c>
      <c r="BF902" s="6">
        <v>6.2992125984251963</v>
      </c>
      <c r="BG902" s="6">
        <v>32</v>
      </c>
      <c r="BH902" s="6">
        <v>2.9411764705882351</v>
      </c>
      <c r="BI902" s="6">
        <v>13</v>
      </c>
      <c r="BJ902" s="6">
        <v>5.6768558951965069</v>
      </c>
      <c r="BK902" s="6">
        <v>966</v>
      </c>
    </row>
    <row r="903" spans="1:63" x14ac:dyDescent="0.35">
      <c r="A903" s="27">
        <v>897</v>
      </c>
      <c r="C903" s="17" t="s">
        <v>20</v>
      </c>
      <c r="D903" s="15">
        <v>167</v>
      </c>
      <c r="E903" s="18">
        <v>0</v>
      </c>
      <c r="F903" s="18">
        <v>0</v>
      </c>
      <c r="G903" s="18">
        <v>14</v>
      </c>
      <c r="H903" s="18">
        <v>116</v>
      </c>
      <c r="I903" s="18">
        <v>33</v>
      </c>
      <c r="J903" s="19">
        <v>48.50299401197605</v>
      </c>
      <c r="K903" s="19">
        <v>4</v>
      </c>
      <c r="L903" s="19">
        <v>4.1666666666666661</v>
      </c>
      <c r="M903" s="18">
        <v>0</v>
      </c>
      <c r="N903" s="19">
        <v>0</v>
      </c>
      <c r="O903" s="19">
        <v>3</v>
      </c>
      <c r="P903" s="19">
        <v>100</v>
      </c>
      <c r="Q903" s="19">
        <v>0</v>
      </c>
      <c r="R903" s="18">
        <v>0</v>
      </c>
      <c r="S903" s="19">
        <v>0</v>
      </c>
      <c r="T903" s="18">
        <v>0</v>
      </c>
      <c r="U903" s="19">
        <v>0</v>
      </c>
      <c r="V903" s="18">
        <v>0</v>
      </c>
      <c r="W903" s="19">
        <v>0</v>
      </c>
      <c r="X903" s="19">
        <v>0</v>
      </c>
      <c r="Y903" s="19">
        <v>0</v>
      </c>
      <c r="Z903" s="19">
        <v>14.214876033057852</v>
      </c>
      <c r="AA903" s="19">
        <v>78.67768595041322</v>
      </c>
      <c r="AB903" s="18">
        <v>54</v>
      </c>
      <c r="AC903" s="19">
        <v>5.9866962305986693</v>
      </c>
      <c r="AD903" s="19">
        <v>86.117647058823536</v>
      </c>
      <c r="AE903" s="19">
        <v>76.96526508226691</v>
      </c>
      <c r="AF903" s="19">
        <v>76.146788990825684</v>
      </c>
      <c r="AG903" s="19">
        <v>82.159624413145536</v>
      </c>
      <c r="AH903" s="19">
        <v>10.204081632653061</v>
      </c>
      <c r="AI903" s="19">
        <v>66.866746698679464</v>
      </c>
      <c r="AJ903" s="3">
        <v>945</v>
      </c>
      <c r="AK903" s="6">
        <v>0</v>
      </c>
      <c r="AL903" s="6">
        <v>93</v>
      </c>
      <c r="AM903" s="6">
        <v>26</v>
      </c>
      <c r="AN903" s="6">
        <v>5</v>
      </c>
      <c r="AO903" s="6">
        <v>0</v>
      </c>
      <c r="AP903" s="6">
        <v>0</v>
      </c>
      <c r="AQ903" s="6">
        <v>28</v>
      </c>
      <c r="AR903" s="6">
        <v>20</v>
      </c>
      <c r="AS903" s="6">
        <v>11.976047904191617</v>
      </c>
      <c r="AT903" s="119">
        <v>0</v>
      </c>
      <c r="AU903" s="119">
        <v>0</v>
      </c>
      <c r="AV903" s="119">
        <v>0</v>
      </c>
      <c r="AW903" s="119">
        <v>0</v>
      </c>
      <c r="AX903" s="119">
        <v>0</v>
      </c>
      <c r="AY903" s="6">
        <v>37.14504988488104</v>
      </c>
      <c r="AZ903" s="6">
        <v>0</v>
      </c>
      <c r="BA903" s="6">
        <v>0</v>
      </c>
      <c r="BB903" s="6">
        <v>12</v>
      </c>
      <c r="BC903" s="6">
        <v>3</v>
      </c>
      <c r="BD903" s="6">
        <v>1.8292682926829267</v>
      </c>
      <c r="BE903" s="6">
        <v>0</v>
      </c>
      <c r="BF903" s="6">
        <v>0</v>
      </c>
      <c r="BG903" s="6">
        <v>0</v>
      </c>
      <c r="BH903" s="6">
        <v>0</v>
      </c>
      <c r="BI903" s="6">
        <v>3</v>
      </c>
      <c r="BJ903" s="6">
        <v>9.67741935483871</v>
      </c>
      <c r="BK903" s="6">
        <v>116</v>
      </c>
    </row>
    <row r="904" spans="1:63" x14ac:dyDescent="0.35">
      <c r="A904" s="27">
        <v>898</v>
      </c>
      <c r="C904" s="17" t="s">
        <v>29</v>
      </c>
      <c r="D904" s="15">
        <v>68</v>
      </c>
      <c r="E904" s="18">
        <v>0</v>
      </c>
      <c r="F904" s="18">
        <v>0</v>
      </c>
      <c r="G904" s="18">
        <v>0</v>
      </c>
      <c r="H904" s="18">
        <v>49</v>
      </c>
      <c r="I904" s="18">
        <v>15</v>
      </c>
      <c r="J904" s="19">
        <v>54.411764705882348</v>
      </c>
      <c r="K904" s="19">
        <v>0</v>
      </c>
      <c r="L904" s="19">
        <v>0</v>
      </c>
      <c r="M904" s="18">
        <v>0</v>
      </c>
      <c r="N904" s="19">
        <v>0</v>
      </c>
      <c r="O904" s="19">
        <v>10</v>
      </c>
      <c r="P904" s="19">
        <v>100</v>
      </c>
      <c r="Q904" s="19">
        <v>37.593984962406012</v>
      </c>
      <c r="R904" s="18">
        <v>0</v>
      </c>
      <c r="S904" s="19">
        <v>0</v>
      </c>
      <c r="T904" s="18">
        <v>0</v>
      </c>
      <c r="U904" s="19">
        <v>0</v>
      </c>
      <c r="V904" s="18">
        <v>0</v>
      </c>
      <c r="W904" s="19">
        <v>0</v>
      </c>
      <c r="X904" s="19">
        <v>0</v>
      </c>
      <c r="Y904" s="19">
        <v>0</v>
      </c>
      <c r="Z904" s="19">
        <v>23.376623376623375</v>
      </c>
      <c r="AA904" s="19">
        <v>70.129870129870127</v>
      </c>
      <c r="AB904" s="18">
        <v>8</v>
      </c>
      <c r="AC904" s="19">
        <v>7.6923076923076925</v>
      </c>
      <c r="AD904" s="19">
        <v>79.032258064516128</v>
      </c>
      <c r="AE904" s="19">
        <v>78</v>
      </c>
      <c r="AF904" s="19">
        <v>80</v>
      </c>
      <c r="AG904" s="19">
        <v>78.21782178217822</v>
      </c>
      <c r="AH904" s="19">
        <v>13.793103448275861</v>
      </c>
      <c r="AI904" s="19">
        <v>63.218390804597703</v>
      </c>
      <c r="AJ904" s="3">
        <v>866.66666666666663</v>
      </c>
      <c r="AK904" s="6">
        <v>0</v>
      </c>
      <c r="AL904" s="6">
        <v>40</v>
      </c>
      <c r="AM904" s="6">
        <v>0</v>
      </c>
      <c r="AN904" s="6">
        <v>9</v>
      </c>
      <c r="AO904" s="6">
        <v>0</v>
      </c>
      <c r="AP904" s="6">
        <v>0</v>
      </c>
      <c r="AQ904" s="6">
        <v>18</v>
      </c>
      <c r="AR904" s="6">
        <v>3</v>
      </c>
      <c r="AS904" s="6">
        <v>4.4117647058823533</v>
      </c>
      <c r="AT904" s="119">
        <v>0</v>
      </c>
      <c r="AU904" s="119">
        <v>0</v>
      </c>
      <c r="AV904" s="119">
        <v>0</v>
      </c>
      <c r="AW904" s="119">
        <v>0</v>
      </c>
      <c r="AX904" s="119">
        <v>0</v>
      </c>
      <c r="AY904" s="6">
        <v>54.729729729729726</v>
      </c>
      <c r="AZ904" s="6">
        <v>0</v>
      </c>
      <c r="BA904" s="6">
        <v>0</v>
      </c>
      <c r="BB904" s="6">
        <v>0</v>
      </c>
      <c r="BC904" s="6">
        <v>0</v>
      </c>
      <c r="BD904" s="6">
        <v>0</v>
      </c>
      <c r="BE904" s="6">
        <v>0</v>
      </c>
      <c r="BF904" s="6">
        <v>0</v>
      </c>
      <c r="BG904" s="6">
        <v>0</v>
      </c>
      <c r="BH904" s="6">
        <v>0</v>
      </c>
      <c r="BI904" s="6">
        <v>3</v>
      </c>
      <c r="BJ904" s="6">
        <v>33.333333333333329</v>
      </c>
      <c r="BK904" s="6">
        <v>49</v>
      </c>
    </row>
    <row r="905" spans="1:63" x14ac:dyDescent="0.35">
      <c r="A905" s="27">
        <v>899</v>
      </c>
      <c r="C905" s="17" t="s">
        <v>24</v>
      </c>
      <c r="D905" s="15">
        <v>111</v>
      </c>
      <c r="E905" s="18">
        <v>3</v>
      </c>
      <c r="F905" s="18">
        <v>0</v>
      </c>
      <c r="G905" s="18">
        <v>11</v>
      </c>
      <c r="H905" s="18">
        <v>91</v>
      </c>
      <c r="I905" s="18">
        <v>4</v>
      </c>
      <c r="J905" s="19">
        <v>25.225225225225223</v>
      </c>
      <c r="K905" s="19">
        <v>9</v>
      </c>
      <c r="L905" s="19">
        <v>10.588235294117647</v>
      </c>
      <c r="M905" s="18">
        <v>0</v>
      </c>
      <c r="N905" s="19">
        <v>0</v>
      </c>
      <c r="O905" s="19">
        <v>0</v>
      </c>
      <c r="P905" s="19">
        <v>0</v>
      </c>
      <c r="Q905" s="19">
        <v>44.444444444444443</v>
      </c>
      <c r="R905" s="18">
        <v>0</v>
      </c>
      <c r="S905" s="19">
        <v>0</v>
      </c>
      <c r="T905" s="18">
        <v>0</v>
      </c>
      <c r="U905" s="19">
        <v>0</v>
      </c>
      <c r="V905" s="18">
        <v>0</v>
      </c>
      <c r="W905" s="19">
        <v>0</v>
      </c>
      <c r="X905" s="18">
        <v>0</v>
      </c>
      <c r="Y905" s="19">
        <v>0</v>
      </c>
      <c r="Z905" s="19">
        <v>5.4794520547945202</v>
      </c>
      <c r="AA905" s="19">
        <v>90.410958904109577</v>
      </c>
      <c r="AB905" s="18">
        <v>7</v>
      </c>
      <c r="AC905" s="19">
        <v>7.608695652173914</v>
      </c>
      <c r="AD905" s="19">
        <v>78.260869565217391</v>
      </c>
      <c r="AE905" s="19">
        <v>100</v>
      </c>
      <c r="AF905" s="19">
        <v>76.666666666666671</v>
      </c>
      <c r="AG905" s="19">
        <v>85.714285714285708</v>
      </c>
      <c r="AH905" s="19">
        <v>23.52941176470588</v>
      </c>
      <c r="AI905" s="19">
        <v>55.294117647058826</v>
      </c>
      <c r="AJ905" s="3">
        <v>745.4545454545455</v>
      </c>
      <c r="AK905" s="6">
        <v>4</v>
      </c>
      <c r="AL905" s="6">
        <v>7</v>
      </c>
      <c r="AM905" s="6">
        <v>0</v>
      </c>
      <c r="AN905" s="6">
        <v>77</v>
      </c>
      <c r="AO905" s="6">
        <v>0</v>
      </c>
      <c r="AP905" s="6">
        <v>0</v>
      </c>
      <c r="AQ905" s="6">
        <v>16</v>
      </c>
      <c r="AR905" s="6">
        <v>41</v>
      </c>
      <c r="AS905" s="6">
        <v>36.936936936936938</v>
      </c>
      <c r="AT905" s="119">
        <v>0</v>
      </c>
      <c r="AU905" s="119">
        <v>0</v>
      </c>
      <c r="AV905" s="119">
        <v>0</v>
      </c>
      <c r="AW905" s="119">
        <v>0</v>
      </c>
      <c r="AX905" s="119">
        <v>0</v>
      </c>
      <c r="AY905" s="6">
        <v>91.509433962264154</v>
      </c>
      <c r="AZ905" s="6">
        <v>0</v>
      </c>
      <c r="BA905" s="6">
        <v>0</v>
      </c>
      <c r="BB905" s="6">
        <v>0</v>
      </c>
      <c r="BC905" s="6">
        <v>6</v>
      </c>
      <c r="BD905" s="6">
        <v>5.3571428571428568</v>
      </c>
      <c r="BE905" s="6">
        <v>0</v>
      </c>
      <c r="BF905" s="6">
        <v>0</v>
      </c>
      <c r="BG905" s="6">
        <v>0</v>
      </c>
      <c r="BH905" s="6">
        <v>0</v>
      </c>
      <c r="BI905" s="6">
        <v>0</v>
      </c>
      <c r="BJ905" s="6">
        <v>0</v>
      </c>
      <c r="BK905" s="6">
        <v>91</v>
      </c>
    </row>
    <row r="906" spans="1:63" x14ac:dyDescent="0.35">
      <c r="A906" s="27">
        <v>900</v>
      </c>
      <c r="C906" s="17" t="s">
        <v>21</v>
      </c>
      <c r="D906" s="15">
        <v>651</v>
      </c>
      <c r="E906" s="18">
        <v>8</v>
      </c>
      <c r="F906" s="18">
        <v>16</v>
      </c>
      <c r="G906" s="18">
        <v>29</v>
      </c>
      <c r="H906" s="18">
        <v>557</v>
      </c>
      <c r="I906" s="18">
        <v>47</v>
      </c>
      <c r="J906" s="19">
        <v>58.832565284178187</v>
      </c>
      <c r="K906" s="19">
        <v>15</v>
      </c>
      <c r="L906" s="19">
        <v>3.2822757111597372</v>
      </c>
      <c r="M906" s="18">
        <v>0</v>
      </c>
      <c r="N906" s="19">
        <v>0</v>
      </c>
      <c r="O906" s="19">
        <v>17</v>
      </c>
      <c r="P906" s="19">
        <v>100</v>
      </c>
      <c r="Q906" s="19">
        <v>60</v>
      </c>
      <c r="R906" s="18">
        <v>0</v>
      </c>
      <c r="S906" s="19">
        <v>0</v>
      </c>
      <c r="T906" s="18">
        <v>0</v>
      </c>
      <c r="U906" s="19">
        <v>0</v>
      </c>
      <c r="V906" s="18">
        <v>0</v>
      </c>
      <c r="W906" s="19">
        <v>0</v>
      </c>
      <c r="X906" s="18">
        <v>0</v>
      </c>
      <c r="Y906" s="19">
        <v>0</v>
      </c>
      <c r="Z906" s="19">
        <v>17.674418604651162</v>
      </c>
      <c r="AA906" s="19">
        <v>73.488372093023258</v>
      </c>
      <c r="AB906" s="18">
        <v>12</v>
      </c>
      <c r="AC906" s="19">
        <v>2.2181146025878005</v>
      </c>
      <c r="AD906" s="19">
        <v>95.81589958158996</v>
      </c>
      <c r="AE906" s="19">
        <v>88.535031847133766</v>
      </c>
      <c r="AF906" s="19">
        <v>89.071038251366119</v>
      </c>
      <c r="AG906" s="19">
        <v>93.131868131868131</v>
      </c>
      <c r="AH906" s="19">
        <v>17.543859649122805</v>
      </c>
      <c r="AI906" s="19">
        <v>55.945419103313846</v>
      </c>
      <c r="AJ906" s="3">
        <v>939.47368421052624</v>
      </c>
      <c r="AK906" s="6">
        <v>6</v>
      </c>
      <c r="AL906" s="6">
        <v>530</v>
      </c>
      <c r="AM906" s="6">
        <v>0</v>
      </c>
      <c r="AN906" s="6">
        <v>0</v>
      </c>
      <c r="AO906" s="6">
        <v>0</v>
      </c>
      <c r="AP906" s="6">
        <v>3</v>
      </c>
      <c r="AQ906" s="6">
        <v>99</v>
      </c>
      <c r="AR906" s="6">
        <v>196</v>
      </c>
      <c r="AS906" s="6">
        <v>30.107526881720432</v>
      </c>
      <c r="AT906" s="119">
        <v>0</v>
      </c>
      <c r="AU906" s="119">
        <v>0</v>
      </c>
      <c r="AV906" s="119">
        <v>0</v>
      </c>
      <c r="AW906" s="119">
        <v>0</v>
      </c>
      <c r="AX906" s="119">
        <v>0</v>
      </c>
      <c r="AY906" s="6">
        <v>73.50157728706624</v>
      </c>
      <c r="AZ906" s="6">
        <v>0</v>
      </c>
      <c r="BA906" s="6">
        <v>0</v>
      </c>
      <c r="BB906" s="6">
        <v>20</v>
      </c>
      <c r="BC906" s="6">
        <v>6</v>
      </c>
      <c r="BD906" s="6">
        <v>0.93023255813953487</v>
      </c>
      <c r="BE906" s="6">
        <v>0</v>
      </c>
      <c r="BF906" s="6">
        <v>0</v>
      </c>
      <c r="BG906" s="6">
        <v>7</v>
      </c>
      <c r="BH906" s="6">
        <v>1.202749140893471</v>
      </c>
      <c r="BI906" s="6">
        <v>0</v>
      </c>
      <c r="BJ906" s="6">
        <v>0</v>
      </c>
      <c r="BK906" s="6">
        <v>557</v>
      </c>
    </row>
    <row r="907" spans="1:63" x14ac:dyDescent="0.35">
      <c r="A907" s="27">
        <v>901</v>
      </c>
      <c r="C907" s="17" t="s">
        <v>9</v>
      </c>
      <c r="D907" s="15">
        <v>399</v>
      </c>
      <c r="E907" s="18">
        <v>0</v>
      </c>
      <c r="F907" s="18">
        <v>0</v>
      </c>
      <c r="G907" s="18">
        <v>4</v>
      </c>
      <c r="H907" s="18">
        <v>153</v>
      </c>
      <c r="I907" s="18">
        <v>245</v>
      </c>
      <c r="J907" s="19">
        <v>61.152882205513784</v>
      </c>
      <c r="K907" s="19">
        <v>7</v>
      </c>
      <c r="L907" s="19">
        <v>8.4337349397590362</v>
      </c>
      <c r="M907" s="18">
        <v>0</v>
      </c>
      <c r="N907" s="19">
        <v>0</v>
      </c>
      <c r="O907" s="19">
        <v>8</v>
      </c>
      <c r="P907" s="19">
        <v>100</v>
      </c>
      <c r="Q907" s="19">
        <v>21.637426900584796</v>
      </c>
      <c r="R907" s="18">
        <v>0</v>
      </c>
      <c r="S907" s="19">
        <v>0</v>
      </c>
      <c r="T907" s="18">
        <v>0</v>
      </c>
      <c r="U907" s="19">
        <v>0</v>
      </c>
      <c r="V907" s="18">
        <v>0</v>
      </c>
      <c r="W907" s="19">
        <v>0</v>
      </c>
      <c r="X907" s="18">
        <v>0</v>
      </c>
      <c r="Y907" s="19">
        <v>0</v>
      </c>
      <c r="Z907" s="19">
        <v>5.7142857142857144</v>
      </c>
      <c r="AA907" s="19">
        <v>82.857142857142861</v>
      </c>
      <c r="AB907" s="18">
        <v>3</v>
      </c>
      <c r="AC907" s="19">
        <v>2.4390243902439024</v>
      </c>
      <c r="AD907" s="19">
        <v>83.606557377049185</v>
      </c>
      <c r="AE907" s="19">
        <v>76.288659793814432</v>
      </c>
      <c r="AF907" s="19">
        <v>80</v>
      </c>
      <c r="AG907" s="19">
        <v>79.259259259259267</v>
      </c>
      <c r="AH907" s="19">
        <v>18.461538461538463</v>
      </c>
      <c r="AI907" s="19">
        <v>57.692307692307686</v>
      </c>
      <c r="AJ907" s="3">
        <v>900</v>
      </c>
      <c r="AK907" s="6">
        <v>0</v>
      </c>
      <c r="AL907" s="6">
        <v>171</v>
      </c>
      <c r="AM907" s="6">
        <v>0</v>
      </c>
      <c r="AN907" s="6">
        <v>0</v>
      </c>
      <c r="AO907" s="6">
        <v>105</v>
      </c>
      <c r="AP907" s="6">
        <v>0</v>
      </c>
      <c r="AQ907" s="6">
        <v>109</v>
      </c>
      <c r="AR907" s="6">
        <v>20</v>
      </c>
      <c r="AS907" s="6">
        <v>5.0125313283208017</v>
      </c>
      <c r="AT907" s="119">
        <v>0</v>
      </c>
      <c r="AU907" s="119">
        <v>0</v>
      </c>
      <c r="AV907" s="119">
        <v>0</v>
      </c>
      <c r="AW907" s="119">
        <v>0</v>
      </c>
      <c r="AX907" s="119">
        <v>0</v>
      </c>
      <c r="AY907" s="6">
        <v>31.550802139037433</v>
      </c>
      <c r="AZ907" s="6">
        <v>0</v>
      </c>
      <c r="BA907" s="6">
        <v>0</v>
      </c>
      <c r="BB907" s="6">
        <v>89</v>
      </c>
      <c r="BC907" s="6">
        <v>22</v>
      </c>
      <c r="BD907" s="6">
        <v>5.5979643765903306</v>
      </c>
      <c r="BE907" s="6">
        <v>0</v>
      </c>
      <c r="BF907" s="6">
        <v>0</v>
      </c>
      <c r="BG907" s="6">
        <v>4</v>
      </c>
      <c r="BH907" s="6">
        <v>2.547770700636943</v>
      </c>
      <c r="BI907" s="6">
        <v>22</v>
      </c>
      <c r="BJ907" s="6">
        <v>9.0534979423868318</v>
      </c>
      <c r="BK907" s="6">
        <v>153</v>
      </c>
    </row>
    <row r="908" spans="1:63" x14ac:dyDescent="0.35">
      <c r="A908" s="27">
        <v>902</v>
      </c>
      <c r="C908" s="17" t="s">
        <v>3</v>
      </c>
      <c r="D908" s="15">
        <v>11</v>
      </c>
      <c r="E908" s="18">
        <v>0</v>
      </c>
      <c r="F908" s="18">
        <v>0</v>
      </c>
      <c r="G908" s="18">
        <v>0</v>
      </c>
      <c r="H908" s="18">
        <v>4</v>
      </c>
      <c r="I908" s="18">
        <v>10</v>
      </c>
      <c r="J908" s="19">
        <v>72.727272727272734</v>
      </c>
      <c r="K908" s="19">
        <v>0</v>
      </c>
      <c r="L908" s="19">
        <v>0</v>
      </c>
      <c r="M908" s="18">
        <v>0</v>
      </c>
      <c r="N908" s="19">
        <v>0</v>
      </c>
      <c r="O908" s="19">
        <v>0</v>
      </c>
      <c r="P908" s="19">
        <v>0</v>
      </c>
      <c r="Q908" s="19">
        <v>0</v>
      </c>
      <c r="R908" s="18">
        <v>0</v>
      </c>
      <c r="S908" s="19">
        <v>0</v>
      </c>
      <c r="T908" s="18">
        <v>0</v>
      </c>
      <c r="U908" s="19">
        <v>0</v>
      </c>
      <c r="V908" s="18">
        <v>0</v>
      </c>
      <c r="W908" s="19">
        <v>0</v>
      </c>
      <c r="X908" s="18">
        <v>0</v>
      </c>
      <c r="Y908" s="19">
        <v>0</v>
      </c>
      <c r="Z908" s="19">
        <v>0</v>
      </c>
      <c r="AA908" s="19">
        <v>0</v>
      </c>
      <c r="AB908" s="18">
        <v>0</v>
      </c>
      <c r="AC908" s="19">
        <v>0</v>
      </c>
      <c r="AD908" s="19">
        <v>0</v>
      </c>
      <c r="AE908" s="19">
        <v>100</v>
      </c>
      <c r="AF908" s="19">
        <v>0</v>
      </c>
      <c r="AG908" s="19">
        <v>100</v>
      </c>
      <c r="AH908" s="19">
        <v>0</v>
      </c>
      <c r="AI908" s="19">
        <v>0</v>
      </c>
      <c r="AJ908" s="3">
        <v>725</v>
      </c>
      <c r="AK908" s="6">
        <v>0</v>
      </c>
      <c r="AL908" s="6">
        <v>5</v>
      </c>
      <c r="AM908" s="6">
        <v>0</v>
      </c>
      <c r="AN908" s="6">
        <v>0</v>
      </c>
      <c r="AO908" s="6">
        <v>0</v>
      </c>
      <c r="AP908" s="6">
        <v>0</v>
      </c>
      <c r="AQ908" s="6">
        <v>0</v>
      </c>
      <c r="AR908" s="6">
        <v>0</v>
      </c>
      <c r="AS908" s="6">
        <v>0</v>
      </c>
      <c r="AT908" s="119">
        <v>0</v>
      </c>
      <c r="AU908" s="119">
        <v>0</v>
      </c>
      <c r="AV908" s="119">
        <v>0</v>
      </c>
      <c r="AW908" s="119">
        <v>0</v>
      </c>
      <c r="AX908" s="119">
        <v>0</v>
      </c>
      <c r="AY908" s="6">
        <v>50</v>
      </c>
      <c r="AZ908" s="6">
        <v>0</v>
      </c>
      <c r="BA908" s="6">
        <v>0</v>
      </c>
      <c r="BB908" s="6">
        <v>5</v>
      </c>
      <c r="BC908" s="6">
        <v>0</v>
      </c>
      <c r="BD908" s="6">
        <v>0</v>
      </c>
      <c r="BE908" s="6">
        <v>0</v>
      </c>
      <c r="BF908" s="6">
        <v>0</v>
      </c>
      <c r="BG908" s="6">
        <v>0</v>
      </c>
      <c r="BH908" s="6">
        <v>0</v>
      </c>
      <c r="BI908" s="6">
        <v>0</v>
      </c>
      <c r="BJ908" s="6">
        <v>0</v>
      </c>
      <c r="BK908" s="6">
        <v>4</v>
      </c>
    </row>
    <row r="909" spans="1:63" x14ac:dyDescent="0.35">
      <c r="A909" s="27">
        <v>903</v>
      </c>
      <c r="C909" s="17" t="s">
        <v>275</v>
      </c>
      <c r="D909" s="15">
        <v>564</v>
      </c>
      <c r="E909" s="18">
        <v>11</v>
      </c>
      <c r="F909" s="18">
        <v>58</v>
      </c>
      <c r="G909" s="18">
        <v>87</v>
      </c>
      <c r="H909" s="18">
        <v>343</v>
      </c>
      <c r="I909" s="18">
        <v>74</v>
      </c>
      <c r="J909" s="19">
        <v>56.205673758865245</v>
      </c>
      <c r="K909" s="19">
        <v>16</v>
      </c>
      <c r="L909" s="19">
        <v>5.7142857142857144</v>
      </c>
      <c r="M909" s="18">
        <v>0</v>
      </c>
      <c r="N909" s="19">
        <v>0</v>
      </c>
      <c r="O909" s="19">
        <v>16</v>
      </c>
      <c r="P909" s="19">
        <v>75</v>
      </c>
      <c r="Q909" s="19">
        <v>30.925925925925924</v>
      </c>
      <c r="R909" s="18">
        <v>0</v>
      </c>
      <c r="S909" s="19">
        <v>0</v>
      </c>
      <c r="T909" s="18">
        <v>0</v>
      </c>
      <c r="U909" s="19">
        <v>0</v>
      </c>
      <c r="V909" s="18">
        <v>7</v>
      </c>
      <c r="W909" s="19">
        <v>20</v>
      </c>
      <c r="X909" s="18">
        <v>7</v>
      </c>
      <c r="Y909" s="19">
        <v>12.727272727272727</v>
      </c>
      <c r="Z909" s="19">
        <v>11.020408163265307</v>
      </c>
      <c r="AA909" s="19">
        <v>86.530612244897966</v>
      </c>
      <c r="AB909" s="18">
        <v>23</v>
      </c>
      <c r="AC909" s="19">
        <v>6.5902578796561597</v>
      </c>
      <c r="AD909" s="19">
        <v>85.093167701863365</v>
      </c>
      <c r="AE909" s="19">
        <v>79.569892473118273</v>
      </c>
      <c r="AF909" s="19">
        <v>69.047619047619051</v>
      </c>
      <c r="AG909" s="19">
        <v>83.838383838383834</v>
      </c>
      <c r="AH909" s="19">
        <v>7.9113924050632916</v>
      </c>
      <c r="AI909" s="19">
        <v>65.822784810126578</v>
      </c>
      <c r="AJ909" s="3">
        <v>1159.090909090909</v>
      </c>
      <c r="AK909" s="6">
        <v>41</v>
      </c>
      <c r="AL909" s="6">
        <v>225</v>
      </c>
      <c r="AM909" s="6">
        <v>22</v>
      </c>
      <c r="AN909" s="6">
        <v>12</v>
      </c>
      <c r="AO909" s="6">
        <v>5</v>
      </c>
      <c r="AP909" s="6">
        <v>3</v>
      </c>
      <c r="AQ909" s="6">
        <v>242</v>
      </c>
      <c r="AR909" s="6">
        <v>90</v>
      </c>
      <c r="AS909" s="6">
        <v>15.957446808510639</v>
      </c>
      <c r="AT909" s="119">
        <v>0</v>
      </c>
      <c r="AU909" s="119">
        <v>0</v>
      </c>
      <c r="AV909" s="119">
        <v>0</v>
      </c>
      <c r="AW909" s="119">
        <v>0</v>
      </c>
      <c r="AX909" s="119">
        <v>0</v>
      </c>
      <c r="AY909" s="6">
        <v>33.394160583941606</v>
      </c>
      <c r="AZ909" s="6">
        <v>0</v>
      </c>
      <c r="BA909" s="6">
        <v>0</v>
      </c>
      <c r="BB909" s="6">
        <v>17</v>
      </c>
      <c r="BC909" s="6">
        <v>0</v>
      </c>
      <c r="BD909" s="6">
        <v>0</v>
      </c>
      <c r="BE909" s="6">
        <v>0</v>
      </c>
      <c r="BF909" s="6">
        <v>0</v>
      </c>
      <c r="BG909" s="6">
        <v>0</v>
      </c>
      <c r="BH909" s="6">
        <v>0</v>
      </c>
      <c r="BI909" s="6">
        <v>0</v>
      </c>
      <c r="BJ909" s="6">
        <v>0</v>
      </c>
      <c r="BK909" s="6">
        <v>343</v>
      </c>
    </row>
    <row r="910" spans="1:63" x14ac:dyDescent="0.35">
      <c r="A910" s="27">
        <v>904</v>
      </c>
      <c r="C910" s="17" t="s">
        <v>28</v>
      </c>
      <c r="D910" s="15">
        <v>11</v>
      </c>
      <c r="E910" s="18">
        <v>0</v>
      </c>
      <c r="F910" s="18">
        <v>0</v>
      </c>
      <c r="G910" s="18">
        <v>7</v>
      </c>
      <c r="H910" s="18">
        <v>8</v>
      </c>
      <c r="I910" s="18">
        <v>0</v>
      </c>
      <c r="J910" s="19">
        <v>63.636363636363633</v>
      </c>
      <c r="K910" s="19">
        <v>0</v>
      </c>
      <c r="L910" s="19">
        <v>0</v>
      </c>
      <c r="M910" s="18">
        <v>0</v>
      </c>
      <c r="N910" s="19">
        <v>0</v>
      </c>
      <c r="O910" s="19">
        <v>0</v>
      </c>
      <c r="P910" s="19">
        <v>0</v>
      </c>
      <c r="Q910" s="19">
        <v>0</v>
      </c>
      <c r="R910" s="18">
        <v>3</v>
      </c>
      <c r="S910" s="19">
        <v>100</v>
      </c>
      <c r="T910" s="18">
        <v>0</v>
      </c>
      <c r="U910" s="19">
        <v>0</v>
      </c>
      <c r="V910" s="18">
        <v>0</v>
      </c>
      <c r="W910" s="19">
        <v>0</v>
      </c>
      <c r="X910" s="18">
        <v>0</v>
      </c>
      <c r="Y910" s="19">
        <v>0</v>
      </c>
      <c r="Z910" s="19">
        <v>0</v>
      </c>
      <c r="AA910" s="19">
        <v>0</v>
      </c>
      <c r="AB910" s="18">
        <v>0</v>
      </c>
      <c r="AC910" s="19">
        <v>0</v>
      </c>
      <c r="AD910" s="19">
        <v>100</v>
      </c>
      <c r="AE910" s="19">
        <v>0</v>
      </c>
      <c r="AF910" s="19">
        <v>0</v>
      </c>
      <c r="AG910" s="19">
        <v>100</v>
      </c>
      <c r="AH910" s="19">
        <v>50</v>
      </c>
      <c r="AI910" s="19">
        <v>0</v>
      </c>
      <c r="AJ910" s="3">
        <v>75</v>
      </c>
      <c r="AK910" s="6">
        <v>0</v>
      </c>
      <c r="AL910" s="6">
        <v>0</v>
      </c>
      <c r="AM910" s="6">
        <v>0</v>
      </c>
      <c r="AN910" s="6">
        <v>11</v>
      </c>
      <c r="AO910" s="6">
        <v>0</v>
      </c>
      <c r="AP910" s="6">
        <v>0</v>
      </c>
      <c r="AQ910" s="6">
        <v>0</v>
      </c>
      <c r="AR910" s="6">
        <v>0</v>
      </c>
      <c r="AS910" s="6">
        <v>0</v>
      </c>
      <c r="AT910" s="119">
        <v>0</v>
      </c>
      <c r="AU910" s="119">
        <v>0</v>
      </c>
      <c r="AV910" s="119">
        <v>0</v>
      </c>
      <c r="AW910" s="119">
        <v>0</v>
      </c>
      <c r="AX910" s="119">
        <v>0</v>
      </c>
      <c r="AY910" s="6">
        <v>100</v>
      </c>
      <c r="AZ910" s="6">
        <v>0</v>
      </c>
      <c r="BA910" s="6">
        <v>0</v>
      </c>
      <c r="BB910" s="6">
        <v>0</v>
      </c>
      <c r="BC910" s="6">
        <v>0</v>
      </c>
      <c r="BD910" s="6">
        <v>0</v>
      </c>
      <c r="BE910" s="6">
        <v>0</v>
      </c>
      <c r="BF910" s="6">
        <v>0</v>
      </c>
      <c r="BG910" s="6">
        <v>0</v>
      </c>
      <c r="BH910" s="6">
        <v>0</v>
      </c>
      <c r="BI910" s="6">
        <v>0</v>
      </c>
      <c r="BJ910" s="6">
        <v>0</v>
      </c>
      <c r="BK910" s="6">
        <v>8</v>
      </c>
    </row>
    <row r="911" spans="1:63" x14ac:dyDescent="0.35">
      <c r="A911" s="27">
        <v>905</v>
      </c>
      <c r="C911" s="17" t="s">
        <v>25</v>
      </c>
      <c r="D911" s="15">
        <v>5</v>
      </c>
      <c r="E911" s="18">
        <v>0</v>
      </c>
      <c r="F911" s="18">
        <v>0</v>
      </c>
      <c r="G911" s="18">
        <v>3</v>
      </c>
      <c r="H911" s="18">
        <v>6</v>
      </c>
      <c r="I911" s="18">
        <v>0</v>
      </c>
      <c r="J911" s="19">
        <v>60</v>
      </c>
      <c r="K911" s="19">
        <v>0</v>
      </c>
      <c r="L911" s="19">
        <v>0</v>
      </c>
      <c r="M911" s="18">
        <v>0</v>
      </c>
      <c r="N911" s="19">
        <v>0</v>
      </c>
      <c r="O911" s="19">
        <v>0</v>
      </c>
      <c r="P911" s="19">
        <v>0</v>
      </c>
      <c r="Q911" s="19">
        <v>0</v>
      </c>
      <c r="R911" s="18">
        <v>0</v>
      </c>
      <c r="S911" s="19">
        <v>0</v>
      </c>
      <c r="T911" s="18">
        <v>0</v>
      </c>
      <c r="U911" s="19">
        <v>0</v>
      </c>
      <c r="V911" s="18">
        <v>0</v>
      </c>
      <c r="W911" s="19">
        <v>0</v>
      </c>
      <c r="X911" s="18">
        <v>0</v>
      </c>
      <c r="Y911" s="19">
        <v>0</v>
      </c>
      <c r="Z911" s="19">
        <v>0</v>
      </c>
      <c r="AA911" s="19">
        <v>0</v>
      </c>
      <c r="AB911" s="18">
        <v>0</v>
      </c>
      <c r="AC911" s="19">
        <v>0</v>
      </c>
      <c r="AD911" s="19">
        <v>0</v>
      </c>
      <c r="AE911" s="19">
        <v>100</v>
      </c>
      <c r="AF911" s="19">
        <v>0</v>
      </c>
      <c r="AG911" s="19">
        <v>100</v>
      </c>
      <c r="AH911" s="19">
        <v>0</v>
      </c>
      <c r="AI911" s="19">
        <v>0</v>
      </c>
      <c r="AJ911" s="3">
        <v>1125</v>
      </c>
      <c r="AK911" s="6">
        <v>0</v>
      </c>
      <c r="AL911" s="6">
        <v>0</v>
      </c>
      <c r="AM911" s="6">
        <v>0</v>
      </c>
      <c r="AN911" s="6">
        <v>0</v>
      </c>
      <c r="AO911" s="6">
        <v>0</v>
      </c>
      <c r="AP911" s="6">
        <v>0</v>
      </c>
      <c r="AQ911" s="6">
        <v>0</v>
      </c>
      <c r="AR911" s="6">
        <v>0</v>
      </c>
      <c r="AS911" s="6">
        <v>0</v>
      </c>
      <c r="AT911" s="119">
        <v>0</v>
      </c>
      <c r="AU911" s="119">
        <v>0</v>
      </c>
      <c r="AV911" s="119">
        <v>0</v>
      </c>
      <c r="AW911" s="119">
        <v>0</v>
      </c>
      <c r="AX911" s="119">
        <v>0</v>
      </c>
      <c r="AY911" s="6">
        <v>49.003322259136212</v>
      </c>
      <c r="AZ911" s="6">
        <v>0</v>
      </c>
      <c r="BA911" s="6">
        <v>0</v>
      </c>
      <c r="BB911" s="6">
        <v>0</v>
      </c>
      <c r="BC911" s="6">
        <v>0</v>
      </c>
      <c r="BD911" s="6">
        <v>0</v>
      </c>
      <c r="BE911" s="6">
        <v>0</v>
      </c>
      <c r="BF911" s="6">
        <v>0</v>
      </c>
      <c r="BG911" s="6">
        <v>0</v>
      </c>
      <c r="BH911" s="6">
        <v>0</v>
      </c>
      <c r="BI911" s="6">
        <v>0</v>
      </c>
      <c r="BJ911" s="6">
        <v>0</v>
      </c>
      <c r="BK911" s="6">
        <v>6</v>
      </c>
    </row>
    <row r="912" spans="1:63" x14ac:dyDescent="0.35">
      <c r="A912" s="27">
        <v>906</v>
      </c>
      <c r="C912" s="17" t="s">
        <v>11</v>
      </c>
      <c r="D912" s="15">
        <v>636</v>
      </c>
      <c r="E912" s="18">
        <v>4</v>
      </c>
      <c r="F912" s="18">
        <v>9</v>
      </c>
      <c r="G912" s="18">
        <v>41</v>
      </c>
      <c r="H912" s="18">
        <v>454</v>
      </c>
      <c r="I912" s="18">
        <v>132</v>
      </c>
      <c r="J912" s="19">
        <v>50.786163522012586</v>
      </c>
      <c r="K912" s="19">
        <v>21</v>
      </c>
      <c r="L912" s="19">
        <v>5.9490084985835701</v>
      </c>
      <c r="M912" s="18">
        <v>0</v>
      </c>
      <c r="N912" s="19">
        <v>0</v>
      </c>
      <c r="O912" s="19">
        <v>20</v>
      </c>
      <c r="P912" s="19">
        <v>80</v>
      </c>
      <c r="Q912" s="19">
        <v>37.967914438502675</v>
      </c>
      <c r="R912" s="18">
        <v>0</v>
      </c>
      <c r="S912" s="19">
        <v>0</v>
      </c>
      <c r="T912" s="18">
        <v>0</v>
      </c>
      <c r="U912" s="19">
        <v>0</v>
      </c>
      <c r="V912" s="18">
        <v>0</v>
      </c>
      <c r="W912" s="19">
        <v>0</v>
      </c>
      <c r="X912" s="18">
        <v>0</v>
      </c>
      <c r="Y912" s="19">
        <v>0</v>
      </c>
      <c r="Z912" s="19">
        <v>15.987460815047022</v>
      </c>
      <c r="AA912" s="19">
        <v>74.921630094043891</v>
      </c>
      <c r="AB912" s="18">
        <v>17</v>
      </c>
      <c r="AC912" s="19">
        <v>3.7527593818984544</v>
      </c>
      <c r="AD912" s="19">
        <v>89.958158995815893</v>
      </c>
      <c r="AE912" s="19">
        <v>84.93150684931507</v>
      </c>
      <c r="AF912" s="19">
        <v>92.64705882352942</v>
      </c>
      <c r="AG912" s="19">
        <v>88.654353562005269</v>
      </c>
      <c r="AH912" s="19">
        <v>14.219114219114218</v>
      </c>
      <c r="AI912" s="19">
        <v>59.906759906759909</v>
      </c>
      <c r="AJ912" s="3">
        <v>1062.5</v>
      </c>
      <c r="AK912" s="6">
        <v>262</v>
      </c>
      <c r="AL912" s="6">
        <v>225</v>
      </c>
      <c r="AM912" s="6">
        <v>37</v>
      </c>
      <c r="AN912" s="6">
        <v>16</v>
      </c>
      <c r="AO912" s="6">
        <v>0</v>
      </c>
      <c r="AP912" s="6">
        <v>3</v>
      </c>
      <c r="AQ912" s="6">
        <v>72</v>
      </c>
      <c r="AR912" s="6">
        <v>88</v>
      </c>
      <c r="AS912" s="6">
        <v>13.836477987421384</v>
      </c>
      <c r="AT912" s="119">
        <v>0</v>
      </c>
      <c r="AU912" s="119">
        <v>0</v>
      </c>
      <c r="AV912" s="119">
        <v>0</v>
      </c>
      <c r="AW912" s="119">
        <v>0</v>
      </c>
      <c r="AX912" s="119">
        <v>0</v>
      </c>
      <c r="AY912" s="6">
        <v>100</v>
      </c>
      <c r="AZ912" s="6">
        <v>5</v>
      </c>
      <c r="BA912" s="6">
        <v>1.5384615384615385</v>
      </c>
      <c r="BB912" s="6">
        <v>34</v>
      </c>
      <c r="BC912" s="6">
        <v>11</v>
      </c>
      <c r="BD912" s="6">
        <v>1.7322834645669292</v>
      </c>
      <c r="BE912" s="6">
        <v>0</v>
      </c>
      <c r="BF912" s="6">
        <v>0</v>
      </c>
      <c r="BG912" s="6">
        <v>5</v>
      </c>
      <c r="BH912" s="6">
        <v>1.0141987829614605</v>
      </c>
      <c r="BI912" s="6">
        <v>4</v>
      </c>
      <c r="BJ912" s="6">
        <v>3.1007751937984498</v>
      </c>
      <c r="BK912" s="6">
        <v>454</v>
      </c>
    </row>
    <row r="913" spans="1:63" x14ac:dyDescent="0.35">
      <c r="A913" s="27">
        <v>907</v>
      </c>
      <c r="C913" s="17" t="s">
        <v>276</v>
      </c>
      <c r="D913" s="15">
        <v>17</v>
      </c>
      <c r="E913" s="18">
        <v>0</v>
      </c>
      <c r="F913" s="18">
        <v>5</v>
      </c>
      <c r="G913" s="18">
        <v>0</v>
      </c>
      <c r="H913" s="18">
        <v>14</v>
      </c>
      <c r="I913" s="18">
        <v>3</v>
      </c>
      <c r="J913" s="19">
        <v>47.058823529411761</v>
      </c>
      <c r="K913" s="19">
        <v>0</v>
      </c>
      <c r="L913" s="19">
        <v>0</v>
      </c>
      <c r="M913" s="18">
        <v>0</v>
      </c>
      <c r="N913" s="19">
        <v>0</v>
      </c>
      <c r="O913" s="19">
        <v>0</v>
      </c>
      <c r="P913" s="19">
        <v>0</v>
      </c>
      <c r="Q913" s="19">
        <v>39.555555555555557</v>
      </c>
      <c r="R913" s="18">
        <v>0</v>
      </c>
      <c r="S913" s="19">
        <v>0</v>
      </c>
      <c r="T913" s="18">
        <v>0</v>
      </c>
      <c r="U913" s="19">
        <v>0</v>
      </c>
      <c r="V913" s="18">
        <v>0</v>
      </c>
      <c r="W913" s="19">
        <v>0</v>
      </c>
      <c r="X913" s="19">
        <v>0</v>
      </c>
      <c r="Y913" s="19">
        <v>0</v>
      </c>
      <c r="Z913" s="19">
        <v>0</v>
      </c>
      <c r="AA913" s="19">
        <v>100</v>
      </c>
      <c r="AB913" s="18">
        <v>0</v>
      </c>
      <c r="AC913" s="19">
        <v>0</v>
      </c>
      <c r="AD913" s="19">
        <v>100</v>
      </c>
      <c r="AE913" s="19">
        <v>100</v>
      </c>
      <c r="AF913" s="19">
        <v>0</v>
      </c>
      <c r="AG913" s="19">
        <v>100</v>
      </c>
      <c r="AH913" s="19">
        <v>0</v>
      </c>
      <c r="AI913" s="19">
        <v>100</v>
      </c>
      <c r="AJ913" s="3">
        <v>1900</v>
      </c>
      <c r="AK913" s="6">
        <v>0</v>
      </c>
      <c r="AL913" s="6">
        <v>9</v>
      </c>
      <c r="AM913" s="6">
        <v>0</v>
      </c>
      <c r="AN913" s="6">
        <v>0</v>
      </c>
      <c r="AO913" s="6">
        <v>0</v>
      </c>
      <c r="AP913" s="6">
        <v>0</v>
      </c>
      <c r="AQ913" s="6">
        <v>8</v>
      </c>
      <c r="AR913" s="6">
        <v>0</v>
      </c>
      <c r="AS913" s="6">
        <v>0</v>
      </c>
      <c r="AT913" s="119">
        <v>0</v>
      </c>
      <c r="AU913" s="119">
        <v>0</v>
      </c>
      <c r="AV913" s="119">
        <v>0</v>
      </c>
      <c r="AW913" s="119">
        <v>0</v>
      </c>
      <c r="AX913" s="119">
        <v>0</v>
      </c>
      <c r="AY913" s="6">
        <v>31.578947368421051</v>
      </c>
      <c r="AZ913" s="6">
        <v>0</v>
      </c>
      <c r="BA913" s="6">
        <v>0</v>
      </c>
      <c r="BB913" s="6">
        <v>0</v>
      </c>
      <c r="BC913" s="6">
        <v>4</v>
      </c>
      <c r="BD913" s="6">
        <v>21.052631578947366</v>
      </c>
      <c r="BE913" s="6">
        <v>0</v>
      </c>
      <c r="BF913" s="6">
        <v>0</v>
      </c>
      <c r="BG913" s="6">
        <v>0</v>
      </c>
      <c r="BH913" s="6">
        <v>0</v>
      </c>
      <c r="BI913" s="6">
        <v>3</v>
      </c>
      <c r="BJ913" s="6">
        <v>100</v>
      </c>
      <c r="BK913" s="6">
        <v>14</v>
      </c>
    </row>
    <row r="914" spans="1:63" x14ac:dyDescent="0.35">
      <c r="A914" s="27">
        <v>908</v>
      </c>
      <c r="C914" s="17" t="s">
        <v>14</v>
      </c>
      <c r="D914" s="15">
        <v>129</v>
      </c>
      <c r="E914" s="18">
        <v>0</v>
      </c>
      <c r="F914" s="18">
        <v>7</v>
      </c>
      <c r="G914" s="18">
        <v>3</v>
      </c>
      <c r="H914" s="18">
        <v>102</v>
      </c>
      <c r="I914" s="18">
        <v>22</v>
      </c>
      <c r="J914" s="19">
        <v>49.612403100775197</v>
      </c>
      <c r="K914" s="19">
        <v>6</v>
      </c>
      <c r="L914" s="19">
        <v>10.909090909090908</v>
      </c>
      <c r="M914" s="18">
        <v>0</v>
      </c>
      <c r="N914" s="19">
        <v>0</v>
      </c>
      <c r="O914" s="19">
        <v>10</v>
      </c>
      <c r="P914" s="19">
        <v>70</v>
      </c>
      <c r="Q914" s="19">
        <v>0</v>
      </c>
      <c r="R914" s="18">
        <v>0</v>
      </c>
      <c r="S914" s="19">
        <v>0</v>
      </c>
      <c r="T914" s="18">
        <v>0</v>
      </c>
      <c r="U914" s="19">
        <v>0</v>
      </c>
      <c r="V914" s="18">
        <v>0</v>
      </c>
      <c r="W914" s="19">
        <v>0</v>
      </c>
      <c r="X914" s="19">
        <v>0</v>
      </c>
      <c r="Y914" s="19">
        <v>0</v>
      </c>
      <c r="Z914" s="19">
        <v>0</v>
      </c>
      <c r="AA914" s="19">
        <v>100</v>
      </c>
      <c r="AB914" s="18">
        <v>8</v>
      </c>
      <c r="AC914" s="19">
        <v>10.666666666666668</v>
      </c>
      <c r="AD914" s="19">
        <v>76.666666666666671</v>
      </c>
      <c r="AE914" s="19">
        <v>58.139534883720934</v>
      </c>
      <c r="AF914" s="19">
        <v>70.833333333333343</v>
      </c>
      <c r="AG914" s="19">
        <v>61.971830985915489</v>
      </c>
      <c r="AH914" s="19">
        <v>15</v>
      </c>
      <c r="AI914" s="19">
        <v>55.000000000000007</v>
      </c>
      <c r="AJ914" s="3">
        <v>725</v>
      </c>
      <c r="AK914" s="6">
        <v>0</v>
      </c>
      <c r="AL914" s="6">
        <v>25</v>
      </c>
      <c r="AM914" s="6">
        <v>0</v>
      </c>
      <c r="AN914" s="6">
        <v>53</v>
      </c>
      <c r="AO914" s="6">
        <v>0</v>
      </c>
      <c r="AP914" s="6">
        <v>0</v>
      </c>
      <c r="AQ914" s="6">
        <v>45</v>
      </c>
      <c r="AR914" s="6">
        <v>34</v>
      </c>
      <c r="AS914" s="6">
        <v>26.356589147286826</v>
      </c>
      <c r="AT914" s="119">
        <v>0</v>
      </c>
      <c r="AU914" s="119">
        <v>0</v>
      </c>
      <c r="AV914" s="119">
        <v>0</v>
      </c>
      <c r="AW914" s="119">
        <v>0</v>
      </c>
      <c r="AX914" s="119">
        <v>0</v>
      </c>
      <c r="AY914" s="6">
        <v>61.475409836065573</v>
      </c>
      <c r="AZ914" s="6">
        <v>0</v>
      </c>
      <c r="BA914" s="6">
        <v>0</v>
      </c>
      <c r="BB914" s="6">
        <v>3</v>
      </c>
      <c r="BC914" s="6">
        <v>13</v>
      </c>
      <c r="BD914" s="6">
        <v>10</v>
      </c>
      <c r="BE914" s="6">
        <v>0</v>
      </c>
      <c r="BF914" s="6">
        <v>0</v>
      </c>
      <c r="BG914" s="6">
        <v>7</v>
      </c>
      <c r="BH914" s="6">
        <v>6.666666666666667</v>
      </c>
      <c r="BI914" s="6">
        <v>4</v>
      </c>
      <c r="BJ914" s="6">
        <v>25</v>
      </c>
      <c r="BK914" s="6">
        <v>102</v>
      </c>
    </row>
    <row r="915" spans="1:63" x14ac:dyDescent="0.35">
      <c r="A915" s="27">
        <v>909</v>
      </c>
      <c r="C915" s="17" t="s">
        <v>18</v>
      </c>
      <c r="D915" s="15">
        <v>657</v>
      </c>
      <c r="E915" s="18">
        <v>0</v>
      </c>
      <c r="F915" s="18">
        <v>3</v>
      </c>
      <c r="G915" s="18">
        <v>65</v>
      </c>
      <c r="H915" s="18">
        <v>483</v>
      </c>
      <c r="I915" s="18">
        <v>97</v>
      </c>
      <c r="J915" s="19">
        <v>58.447488584474883</v>
      </c>
      <c r="K915" s="19">
        <v>28</v>
      </c>
      <c r="L915" s="19">
        <v>10.408921933085502</v>
      </c>
      <c r="M915" s="18">
        <v>0</v>
      </c>
      <c r="N915" s="19">
        <v>0</v>
      </c>
      <c r="O915" s="19">
        <v>46</v>
      </c>
      <c r="P915" s="19">
        <v>89.130434782608688</v>
      </c>
      <c r="Q915" s="19">
        <v>0</v>
      </c>
      <c r="R915" s="18">
        <v>0</v>
      </c>
      <c r="S915" s="19">
        <v>0</v>
      </c>
      <c r="T915" s="18">
        <v>0</v>
      </c>
      <c r="U915" s="19">
        <v>0</v>
      </c>
      <c r="V915" s="18">
        <v>0</v>
      </c>
      <c r="W915" s="19">
        <v>0</v>
      </c>
      <c r="X915" s="19">
        <v>0</v>
      </c>
      <c r="Y915" s="19">
        <v>0</v>
      </c>
      <c r="Z915" s="19">
        <v>21.900826446280991</v>
      </c>
      <c r="AA915" s="19">
        <v>63.223140495867767</v>
      </c>
      <c r="AB915" s="18">
        <v>21</v>
      </c>
      <c r="AC915" s="19">
        <v>5</v>
      </c>
      <c r="AD915" s="19">
        <v>83.743842364532014</v>
      </c>
      <c r="AE915" s="19">
        <v>73.033707865168537</v>
      </c>
      <c r="AF915" s="19">
        <v>68.421052631578945</v>
      </c>
      <c r="AG915" s="19">
        <v>79.058823529411754</v>
      </c>
      <c r="AH915" s="19">
        <v>15.671641791044777</v>
      </c>
      <c r="AI915" s="19">
        <v>53.731343283582092</v>
      </c>
      <c r="AJ915" s="3">
        <v>792.85714285714289</v>
      </c>
      <c r="AK915" s="6">
        <v>224</v>
      </c>
      <c r="AL915" s="6">
        <v>127</v>
      </c>
      <c r="AM915" s="6">
        <v>5</v>
      </c>
      <c r="AN915" s="6">
        <v>0</v>
      </c>
      <c r="AO915" s="6">
        <v>0</v>
      </c>
      <c r="AP915" s="6">
        <v>0</v>
      </c>
      <c r="AQ915" s="6">
        <v>284</v>
      </c>
      <c r="AR915" s="6">
        <v>87</v>
      </c>
      <c r="AS915" s="6">
        <v>13.24200913242009</v>
      </c>
      <c r="AT915" s="119">
        <v>0</v>
      </c>
      <c r="AU915" s="119">
        <v>0</v>
      </c>
      <c r="AV915" s="119">
        <v>0</v>
      </c>
      <c r="AW915" s="119">
        <v>0</v>
      </c>
      <c r="AX915" s="119">
        <v>0</v>
      </c>
      <c r="AY915" s="6">
        <v>47.409733124018835</v>
      </c>
      <c r="AZ915" s="6">
        <v>0</v>
      </c>
      <c r="BA915" s="6">
        <v>0</v>
      </c>
      <c r="BB915" s="6">
        <v>23</v>
      </c>
      <c r="BC915" s="6">
        <v>113</v>
      </c>
      <c r="BD915" s="6">
        <v>17.492260061919502</v>
      </c>
      <c r="BE915" s="6">
        <v>3</v>
      </c>
      <c r="BF915" s="6">
        <v>4.4117647058823533</v>
      </c>
      <c r="BG915" s="6">
        <v>60</v>
      </c>
      <c r="BH915" s="6">
        <v>10.989010989010989</v>
      </c>
      <c r="BI915" s="6">
        <v>51</v>
      </c>
      <c r="BJ915" s="6">
        <v>52.577319587628871</v>
      </c>
      <c r="BK915" s="6">
        <v>483</v>
      </c>
    </row>
    <row r="916" spans="1:63" x14ac:dyDescent="0.35">
      <c r="A916" s="27">
        <v>910</v>
      </c>
      <c r="C916" s="17"/>
      <c r="D916" s="15">
        <v>20968</v>
      </c>
      <c r="E916" s="18">
        <v>322</v>
      </c>
      <c r="F916" s="18">
        <v>1018</v>
      </c>
      <c r="G916" s="18">
        <v>2166</v>
      </c>
      <c r="H916" s="18">
        <v>13325</v>
      </c>
      <c r="I916" s="18">
        <v>4459</v>
      </c>
      <c r="J916" s="19">
        <v>54.568866844715757</v>
      </c>
      <c r="K916" s="19">
        <v>518</v>
      </c>
      <c r="L916" s="19">
        <v>5.0799254682749835</v>
      </c>
      <c r="M916" s="18">
        <v>4</v>
      </c>
      <c r="N916" s="19">
        <v>0.44247787610619471</v>
      </c>
      <c r="O916" s="19">
        <v>865</v>
      </c>
      <c r="P916" s="19">
        <v>85.664739884393057</v>
      </c>
      <c r="Q916" s="19">
        <v>24.317617866004962</v>
      </c>
      <c r="R916" s="18">
        <v>20</v>
      </c>
      <c r="S916" s="19">
        <v>1.593625498007968</v>
      </c>
      <c r="T916" s="18">
        <v>32</v>
      </c>
      <c r="U916" s="19">
        <v>5.6042031523642732</v>
      </c>
      <c r="V916" s="18">
        <v>28</v>
      </c>
      <c r="W916" s="19">
        <v>3.9942938659058487</v>
      </c>
      <c r="X916" s="19">
        <v>60</v>
      </c>
      <c r="Y916" s="19">
        <v>4.7281323877068555</v>
      </c>
      <c r="Z916" s="19">
        <v>13.79842784952274</v>
      </c>
      <c r="AA916" s="19">
        <v>78.284671532846716</v>
      </c>
      <c r="AB916" s="18">
        <v>598</v>
      </c>
      <c r="AC916" s="19">
        <v>6.2181553499012168</v>
      </c>
      <c r="AD916" s="19">
        <v>83.77985462097611</v>
      </c>
      <c r="AE916" s="19">
        <v>72.758800069360149</v>
      </c>
      <c r="AF916" s="19">
        <v>71.731123388581949</v>
      </c>
      <c r="AG916" s="19">
        <v>80.039525691699609</v>
      </c>
      <c r="AH916" s="19">
        <v>14.295423652016312</v>
      </c>
      <c r="AI916" s="19">
        <v>59.039420027186232</v>
      </c>
      <c r="AJ916" s="3">
        <v>811.20144534778683</v>
      </c>
      <c r="AK916" s="6">
        <v>1352</v>
      </c>
      <c r="AL916" s="6">
        <v>5590</v>
      </c>
      <c r="AM916" s="6">
        <v>1865</v>
      </c>
      <c r="AN916" s="6">
        <v>715</v>
      </c>
      <c r="AO916" s="6">
        <v>192</v>
      </c>
      <c r="AP916" s="6">
        <v>234</v>
      </c>
      <c r="AQ916" s="6">
        <v>6276</v>
      </c>
      <c r="AR916" s="6">
        <v>3411</v>
      </c>
      <c r="AS916" s="6">
        <v>16.267645936665396</v>
      </c>
      <c r="AT916" s="6">
        <v>0</v>
      </c>
      <c r="AU916" s="6">
        <v>0</v>
      </c>
      <c r="AV916" s="6">
        <v>0</v>
      </c>
      <c r="AW916" s="6">
        <v>0</v>
      </c>
      <c r="AX916" s="6">
        <v>0</v>
      </c>
      <c r="AY916" s="6">
        <v>45.658299180327873</v>
      </c>
      <c r="AZ916" s="6">
        <v>23</v>
      </c>
      <c r="BA916" s="6">
        <v>0.3194000833217609</v>
      </c>
      <c r="BB916" s="6">
        <v>1022</v>
      </c>
      <c r="BC916" s="6">
        <v>1935</v>
      </c>
      <c r="BD916" s="6">
        <v>11.723009814612869</v>
      </c>
      <c r="BE916" s="6">
        <v>72</v>
      </c>
      <c r="BF916" s="6">
        <v>4.3636363636363642</v>
      </c>
      <c r="BG916" s="6">
        <v>804</v>
      </c>
      <c r="BH916" s="6">
        <v>6.5531013122503872</v>
      </c>
      <c r="BI916" s="6">
        <v>1100</v>
      </c>
      <c r="BJ916" s="6">
        <v>30.253025302530251</v>
      </c>
      <c r="BK916" s="6">
        <v>13325</v>
      </c>
    </row>
    <row r="917" spans="1:63" x14ac:dyDescent="0.35">
      <c r="A917" s="27">
        <v>911</v>
      </c>
      <c r="B917" s="20" t="s">
        <v>54</v>
      </c>
      <c r="C917" s="17" t="s">
        <v>26</v>
      </c>
      <c r="D917" s="15">
        <v>76</v>
      </c>
      <c r="E917" s="18">
        <v>0</v>
      </c>
      <c r="F917" s="18">
        <v>0</v>
      </c>
      <c r="G917" s="18">
        <v>0</v>
      </c>
      <c r="H917" s="18">
        <v>60</v>
      </c>
      <c r="I917" s="18">
        <v>11</v>
      </c>
      <c r="J917" s="19">
        <v>52.631578947368418</v>
      </c>
      <c r="K917" s="19">
        <v>9</v>
      </c>
      <c r="L917" s="19">
        <v>21.951219512195124</v>
      </c>
      <c r="M917" s="18">
        <v>0</v>
      </c>
      <c r="N917" s="19">
        <v>0</v>
      </c>
      <c r="O917" s="19">
        <v>10</v>
      </c>
      <c r="P917" s="19">
        <v>70</v>
      </c>
      <c r="Q917" s="19">
        <v>0</v>
      </c>
      <c r="R917" s="18">
        <v>0</v>
      </c>
      <c r="S917" s="19">
        <v>0</v>
      </c>
      <c r="T917" s="18">
        <v>0</v>
      </c>
      <c r="U917" s="19">
        <v>0</v>
      </c>
      <c r="V917" s="18">
        <v>0</v>
      </c>
      <c r="W917" s="19">
        <v>0</v>
      </c>
      <c r="X917" s="19">
        <v>0</v>
      </c>
      <c r="Y917" s="19">
        <v>0</v>
      </c>
      <c r="Z917" s="19">
        <v>10</v>
      </c>
      <c r="AA917" s="19">
        <v>50</v>
      </c>
      <c r="AB917" s="18">
        <v>0</v>
      </c>
      <c r="AC917" s="19">
        <v>0</v>
      </c>
      <c r="AD917" s="19">
        <v>100</v>
      </c>
      <c r="AE917" s="19">
        <v>51.515151515151516</v>
      </c>
      <c r="AF917" s="19">
        <v>0</v>
      </c>
      <c r="AG917" s="19">
        <v>66.153846153846146</v>
      </c>
      <c r="AH917" s="19">
        <v>55.26315789473685</v>
      </c>
      <c r="AI917" s="19">
        <v>26.315789473684209</v>
      </c>
      <c r="AJ917" s="3">
        <v>525</v>
      </c>
      <c r="AK917" s="6">
        <v>0</v>
      </c>
      <c r="AL917" s="6">
        <v>0</v>
      </c>
      <c r="AM917" s="6">
        <v>0</v>
      </c>
      <c r="AN917" s="6">
        <v>68</v>
      </c>
      <c r="AO917" s="6">
        <v>0</v>
      </c>
      <c r="AP917" s="6">
        <v>0</v>
      </c>
      <c r="AQ917" s="6">
        <v>3</v>
      </c>
      <c r="AR917" s="6">
        <v>0</v>
      </c>
      <c r="AS917" s="6">
        <v>0</v>
      </c>
      <c r="AT917" s="119">
        <v>0</v>
      </c>
      <c r="AU917" s="119">
        <v>0</v>
      </c>
      <c r="AV917" s="119">
        <v>0</v>
      </c>
      <c r="AW917" s="119">
        <v>0</v>
      </c>
      <c r="AX917" s="119">
        <v>0</v>
      </c>
      <c r="AY917" s="6">
        <v>54.54545454545454</v>
      </c>
      <c r="AZ917" s="6">
        <v>0</v>
      </c>
      <c r="BA917" s="6">
        <v>0</v>
      </c>
      <c r="BB917" s="6">
        <v>0</v>
      </c>
      <c r="BC917" s="6">
        <v>15</v>
      </c>
      <c r="BD917" s="6">
        <v>20.547945205479451</v>
      </c>
      <c r="BE917" s="6">
        <v>0</v>
      </c>
      <c r="BF917" s="6">
        <v>0</v>
      </c>
      <c r="BG917" s="6">
        <v>13</v>
      </c>
      <c r="BH917" s="6">
        <v>19.696969696969695</v>
      </c>
      <c r="BI917" s="6">
        <v>5</v>
      </c>
      <c r="BJ917" s="6">
        <v>100</v>
      </c>
      <c r="BK917" s="6">
        <v>60</v>
      </c>
    </row>
    <row r="918" spans="1:63" x14ac:dyDescent="0.35">
      <c r="A918" s="27">
        <v>912</v>
      </c>
      <c r="C918" s="17" t="s">
        <v>22</v>
      </c>
      <c r="D918" s="15">
        <v>205</v>
      </c>
      <c r="E918" s="18">
        <v>8</v>
      </c>
      <c r="F918" s="18">
        <v>16</v>
      </c>
      <c r="G918" s="18">
        <v>24</v>
      </c>
      <c r="H918" s="18">
        <v>150</v>
      </c>
      <c r="I918" s="18">
        <v>14</v>
      </c>
      <c r="J918" s="19">
        <v>42.439024390243901</v>
      </c>
      <c r="K918" s="19">
        <v>9</v>
      </c>
      <c r="L918" s="19">
        <v>7.1999999999999993</v>
      </c>
      <c r="M918" s="18">
        <v>0</v>
      </c>
      <c r="N918" s="19">
        <v>0</v>
      </c>
      <c r="O918" s="19">
        <v>3</v>
      </c>
      <c r="P918" s="19">
        <v>100</v>
      </c>
      <c r="Q918" s="19">
        <v>41.17647058823529</v>
      </c>
      <c r="R918" s="18">
        <v>0</v>
      </c>
      <c r="S918" s="19">
        <v>0</v>
      </c>
      <c r="T918" s="18">
        <v>0</v>
      </c>
      <c r="U918" s="19">
        <v>0</v>
      </c>
      <c r="V918" s="18">
        <v>0</v>
      </c>
      <c r="W918" s="19">
        <v>0</v>
      </c>
      <c r="X918" s="19">
        <v>0</v>
      </c>
      <c r="Y918" s="19">
        <v>0</v>
      </c>
      <c r="Z918" s="19">
        <v>5.825242718446602</v>
      </c>
      <c r="AA918" s="19">
        <v>94.174757281553397</v>
      </c>
      <c r="AB918" s="18">
        <v>12</v>
      </c>
      <c r="AC918" s="19">
        <v>8.3916083916083917</v>
      </c>
      <c r="AD918" s="19">
        <v>84.090909090909093</v>
      </c>
      <c r="AE918" s="19">
        <v>62.121212121212125</v>
      </c>
      <c r="AF918" s="19">
        <v>50</v>
      </c>
      <c r="AG918" s="19">
        <v>83.898305084745758</v>
      </c>
      <c r="AH918" s="19">
        <v>15.929203539823009</v>
      </c>
      <c r="AI918" s="19">
        <v>56.637168141592923</v>
      </c>
      <c r="AJ918" s="3">
        <v>900</v>
      </c>
      <c r="AK918" s="6">
        <v>5</v>
      </c>
      <c r="AL918" s="6">
        <v>3</v>
      </c>
      <c r="AM918" s="6">
        <v>31</v>
      </c>
      <c r="AN918" s="6">
        <v>141</v>
      </c>
      <c r="AO918" s="6">
        <v>0</v>
      </c>
      <c r="AP918" s="6">
        <v>0</v>
      </c>
      <c r="AQ918" s="6">
        <v>17</v>
      </c>
      <c r="AR918" s="6">
        <v>56</v>
      </c>
      <c r="AS918" s="6">
        <v>27.31707317073171</v>
      </c>
      <c r="AT918" s="119">
        <v>0</v>
      </c>
      <c r="AU918" s="119">
        <v>0</v>
      </c>
      <c r="AV918" s="119">
        <v>0</v>
      </c>
      <c r="AW918" s="119">
        <v>0</v>
      </c>
      <c r="AX918" s="119">
        <v>0</v>
      </c>
      <c r="AY918" s="6">
        <v>60.199004975124382</v>
      </c>
      <c r="AZ918" s="6">
        <v>0</v>
      </c>
      <c r="BA918" s="6">
        <v>0</v>
      </c>
      <c r="BB918" s="6">
        <v>0</v>
      </c>
      <c r="BC918" s="6">
        <v>5</v>
      </c>
      <c r="BD918" s="6">
        <v>2.4154589371980677</v>
      </c>
      <c r="BE918" s="6">
        <v>0</v>
      </c>
      <c r="BF918" s="6">
        <v>0</v>
      </c>
      <c r="BG918" s="6">
        <v>4</v>
      </c>
      <c r="BH918" s="6">
        <v>2.2346368715083798</v>
      </c>
      <c r="BI918" s="6">
        <v>0</v>
      </c>
      <c r="BJ918" s="6">
        <v>0</v>
      </c>
      <c r="BK918" s="6">
        <v>150</v>
      </c>
    </row>
    <row r="919" spans="1:63" x14ac:dyDescent="0.35">
      <c r="A919" s="27">
        <v>913</v>
      </c>
      <c r="C919" s="17" t="s">
        <v>133</v>
      </c>
      <c r="D919" s="15">
        <v>77</v>
      </c>
      <c r="E919" s="18">
        <v>0</v>
      </c>
      <c r="F919" s="18">
        <v>3</v>
      </c>
      <c r="G919" s="18">
        <v>4</v>
      </c>
      <c r="H919" s="18">
        <v>49</v>
      </c>
      <c r="I919" s="18">
        <v>24</v>
      </c>
      <c r="J919" s="19">
        <v>61.038961038961034</v>
      </c>
      <c r="K919" s="19">
        <v>0</v>
      </c>
      <c r="L919" s="19">
        <v>0</v>
      </c>
      <c r="M919" s="18">
        <v>0</v>
      </c>
      <c r="N919" s="19">
        <v>0</v>
      </c>
      <c r="O919" s="19">
        <v>4</v>
      </c>
      <c r="P919" s="19">
        <v>100</v>
      </c>
      <c r="Q919" s="19">
        <v>0</v>
      </c>
      <c r="R919" s="18">
        <v>0</v>
      </c>
      <c r="S919" s="19">
        <v>0</v>
      </c>
      <c r="T919" s="18">
        <v>0</v>
      </c>
      <c r="U919" s="19">
        <v>0</v>
      </c>
      <c r="V919" s="18">
        <v>0</v>
      </c>
      <c r="W919" s="19">
        <v>0</v>
      </c>
      <c r="X919" s="19">
        <v>0</v>
      </c>
      <c r="Y919" s="19">
        <v>0</v>
      </c>
      <c r="Z919" s="19">
        <v>0</v>
      </c>
      <c r="AA919" s="19">
        <v>100</v>
      </c>
      <c r="AB919" s="18">
        <v>0</v>
      </c>
      <c r="AC919" s="19">
        <v>0</v>
      </c>
      <c r="AD919" s="19">
        <v>86.36363636363636</v>
      </c>
      <c r="AE919" s="19">
        <v>59.259259259259252</v>
      </c>
      <c r="AF919" s="19">
        <v>0</v>
      </c>
      <c r="AG919" s="19">
        <v>76.08695652173914</v>
      </c>
      <c r="AH919" s="19">
        <v>20.689655172413794</v>
      </c>
      <c r="AI919" s="19">
        <v>44.827586206896555</v>
      </c>
      <c r="AJ919" s="3">
        <v>412.5</v>
      </c>
      <c r="AK919" s="6">
        <v>0</v>
      </c>
      <c r="AL919" s="6">
        <v>41</v>
      </c>
      <c r="AM919" s="6">
        <v>0</v>
      </c>
      <c r="AN919" s="6">
        <v>6</v>
      </c>
      <c r="AO919" s="6">
        <v>0</v>
      </c>
      <c r="AP919" s="6">
        <v>0</v>
      </c>
      <c r="AQ919" s="6">
        <v>30</v>
      </c>
      <c r="AR919" s="6">
        <v>0</v>
      </c>
      <c r="AS919" s="6">
        <v>0</v>
      </c>
      <c r="AT919" s="119">
        <v>0</v>
      </c>
      <c r="AU919" s="119">
        <v>0</v>
      </c>
      <c r="AV919" s="119">
        <v>0</v>
      </c>
      <c r="AW919" s="119">
        <v>0</v>
      </c>
      <c r="AX919" s="119">
        <v>0</v>
      </c>
      <c r="AY919" s="6">
        <v>19.753086419753085</v>
      </c>
      <c r="AZ919" s="6">
        <v>0</v>
      </c>
      <c r="BA919" s="6">
        <v>0</v>
      </c>
      <c r="BB919" s="6">
        <v>3</v>
      </c>
      <c r="BC919" s="6">
        <v>7</v>
      </c>
      <c r="BD919" s="6">
        <v>9.0909090909090917</v>
      </c>
      <c r="BE919" s="6">
        <v>0</v>
      </c>
      <c r="BF919" s="6">
        <v>0</v>
      </c>
      <c r="BG919" s="6">
        <v>0</v>
      </c>
      <c r="BH919" s="6">
        <v>0</v>
      </c>
      <c r="BI919" s="6">
        <v>11</v>
      </c>
      <c r="BJ919" s="6">
        <v>34.375</v>
      </c>
      <c r="BK919" s="6">
        <v>49</v>
      </c>
    </row>
    <row r="920" spans="1:63" x14ac:dyDescent="0.35">
      <c r="A920" s="27">
        <v>914</v>
      </c>
      <c r="C920" s="17" t="s">
        <v>136</v>
      </c>
      <c r="D920" s="15">
        <v>178</v>
      </c>
      <c r="E920" s="18">
        <v>0</v>
      </c>
      <c r="F920" s="18">
        <v>5</v>
      </c>
      <c r="G920" s="18">
        <v>25</v>
      </c>
      <c r="H920" s="18">
        <v>121</v>
      </c>
      <c r="I920" s="18">
        <v>30</v>
      </c>
      <c r="J920" s="19">
        <v>51.123595505617978</v>
      </c>
      <c r="K920" s="19">
        <v>3</v>
      </c>
      <c r="L920" s="19">
        <v>3.8461538461538463</v>
      </c>
      <c r="M920" s="18">
        <v>0</v>
      </c>
      <c r="N920" s="19">
        <v>0</v>
      </c>
      <c r="O920" s="19">
        <v>15</v>
      </c>
      <c r="P920" s="19">
        <v>80</v>
      </c>
      <c r="Q920" s="19">
        <v>23.936170212765958</v>
      </c>
      <c r="R920" s="18">
        <v>3</v>
      </c>
      <c r="S920" s="19">
        <v>25</v>
      </c>
      <c r="T920" s="18">
        <v>0</v>
      </c>
      <c r="U920" s="19">
        <v>0</v>
      </c>
      <c r="V920" s="18">
        <v>0</v>
      </c>
      <c r="W920" s="19">
        <v>0</v>
      </c>
      <c r="X920" s="19">
        <v>0</v>
      </c>
      <c r="Y920" s="19">
        <v>0</v>
      </c>
      <c r="Z920" s="19">
        <v>24.615384615384617</v>
      </c>
      <c r="AA920" s="19">
        <v>50.769230769230766</v>
      </c>
      <c r="AB920" s="18">
        <v>11</v>
      </c>
      <c r="AC920" s="19">
        <v>9.8214285714285712</v>
      </c>
      <c r="AD920" s="19">
        <v>80.357142857142861</v>
      </c>
      <c r="AE920" s="19">
        <v>68.75</v>
      </c>
      <c r="AF920" s="19">
        <v>41.17647058823529</v>
      </c>
      <c r="AG920" s="19">
        <v>76.699029126213588</v>
      </c>
      <c r="AH920" s="19">
        <v>35.955056179775283</v>
      </c>
      <c r="AI920" s="19">
        <v>41.573033707865171</v>
      </c>
      <c r="AJ920" s="3">
        <v>612.5</v>
      </c>
      <c r="AK920" s="6">
        <v>59</v>
      </c>
      <c r="AL920" s="6">
        <v>85</v>
      </c>
      <c r="AM920" s="6">
        <v>0</v>
      </c>
      <c r="AN920" s="6">
        <v>7</v>
      </c>
      <c r="AO920" s="6">
        <v>0</v>
      </c>
      <c r="AP920" s="6">
        <v>0</v>
      </c>
      <c r="AQ920" s="6">
        <v>20</v>
      </c>
      <c r="AR920" s="6">
        <v>37</v>
      </c>
      <c r="AS920" s="6">
        <v>20.786516853932586</v>
      </c>
      <c r="AT920" s="119">
        <v>0</v>
      </c>
      <c r="AU920" s="119">
        <v>0</v>
      </c>
      <c r="AV920" s="119">
        <v>0</v>
      </c>
      <c r="AW920" s="119">
        <v>0</v>
      </c>
      <c r="AX920" s="119">
        <v>0</v>
      </c>
      <c r="AY920" s="6">
        <v>51.149425287356323</v>
      </c>
      <c r="AZ920" s="6">
        <v>0</v>
      </c>
      <c r="BA920" s="6">
        <v>0</v>
      </c>
      <c r="BB920" s="6">
        <v>3</v>
      </c>
      <c r="BC920" s="6">
        <v>32</v>
      </c>
      <c r="BD920" s="6">
        <v>18.285714285714285</v>
      </c>
      <c r="BE920" s="6">
        <v>6</v>
      </c>
      <c r="BF920" s="6">
        <v>20</v>
      </c>
      <c r="BG920" s="6">
        <v>29</v>
      </c>
      <c r="BH920" s="6">
        <v>19.333333333333332</v>
      </c>
      <c r="BI920" s="6">
        <v>12</v>
      </c>
      <c r="BJ920" s="6">
        <v>33.333333333333329</v>
      </c>
      <c r="BK920" s="6">
        <v>121</v>
      </c>
    </row>
    <row r="921" spans="1:63" x14ac:dyDescent="0.35">
      <c r="A921" s="27">
        <v>915</v>
      </c>
      <c r="C921" s="17" t="s">
        <v>16</v>
      </c>
      <c r="D921" s="15">
        <v>505</v>
      </c>
      <c r="E921" s="18">
        <v>3</v>
      </c>
      <c r="F921" s="18">
        <v>3</v>
      </c>
      <c r="G921" s="18">
        <v>36</v>
      </c>
      <c r="H921" s="18">
        <v>316</v>
      </c>
      <c r="I921" s="18">
        <v>145</v>
      </c>
      <c r="J921" s="19">
        <v>55.841584158415849</v>
      </c>
      <c r="K921" s="19">
        <v>10</v>
      </c>
      <c r="L921" s="19">
        <v>9.1743119266055047</v>
      </c>
      <c r="M921" s="18">
        <v>0</v>
      </c>
      <c r="N921" s="19">
        <v>0</v>
      </c>
      <c r="O921" s="19">
        <v>41</v>
      </c>
      <c r="P921" s="19">
        <v>85.365853658536579</v>
      </c>
      <c r="Q921" s="19">
        <v>23.076923076923077</v>
      </c>
      <c r="R921" s="18">
        <v>0</v>
      </c>
      <c r="S921" s="19">
        <v>0</v>
      </c>
      <c r="T921" s="18">
        <v>0</v>
      </c>
      <c r="U921" s="19">
        <v>0</v>
      </c>
      <c r="V921" s="18">
        <v>0</v>
      </c>
      <c r="W921" s="19">
        <v>0</v>
      </c>
      <c r="X921" s="19">
        <v>0</v>
      </c>
      <c r="Y921" s="19">
        <v>0</v>
      </c>
      <c r="Z921" s="19">
        <v>21.649484536082475</v>
      </c>
      <c r="AA921" s="19">
        <v>47.422680412371129</v>
      </c>
      <c r="AB921" s="18">
        <v>18</v>
      </c>
      <c r="AC921" s="19">
        <v>8.1081081081081088</v>
      </c>
      <c r="AD921" s="19">
        <v>65.873015873015873</v>
      </c>
      <c r="AE921" s="19">
        <v>53.645833333333336</v>
      </c>
      <c r="AF921" s="19">
        <v>46.153846153846153</v>
      </c>
      <c r="AG921" s="19">
        <v>59.731543624161077</v>
      </c>
      <c r="AH921" s="19">
        <v>43.243243243243242</v>
      </c>
      <c r="AI921" s="19">
        <v>30.810810810810814</v>
      </c>
      <c r="AJ921" s="3">
        <v>368.18181818181819</v>
      </c>
      <c r="AK921" s="6">
        <v>310</v>
      </c>
      <c r="AL921" s="6">
        <v>50</v>
      </c>
      <c r="AM921" s="6">
        <v>0</v>
      </c>
      <c r="AN921" s="6">
        <v>0</v>
      </c>
      <c r="AO921" s="6">
        <v>0</v>
      </c>
      <c r="AP921" s="6">
        <v>0</v>
      </c>
      <c r="AQ921" s="6">
        <v>125</v>
      </c>
      <c r="AR921" s="6">
        <v>53</v>
      </c>
      <c r="AS921" s="6">
        <v>10.495049504950495</v>
      </c>
      <c r="AT921" s="119">
        <v>0</v>
      </c>
      <c r="AU921" s="119">
        <v>0</v>
      </c>
      <c r="AV921" s="119">
        <v>0</v>
      </c>
      <c r="AW921" s="119">
        <v>0</v>
      </c>
      <c r="AX921" s="119">
        <v>0</v>
      </c>
      <c r="AY921" s="6">
        <v>22.903885480572598</v>
      </c>
      <c r="AZ921" s="6">
        <v>0</v>
      </c>
      <c r="BA921" s="6">
        <v>0</v>
      </c>
      <c r="BB921" s="6">
        <v>14</v>
      </c>
      <c r="BC921" s="6">
        <v>193</v>
      </c>
      <c r="BD921" s="6">
        <v>38.293650793650798</v>
      </c>
      <c r="BE921" s="6">
        <v>0</v>
      </c>
      <c r="BF921" s="6">
        <v>0</v>
      </c>
      <c r="BG921" s="6">
        <v>84</v>
      </c>
      <c r="BH921" s="6">
        <v>24.068767908309454</v>
      </c>
      <c r="BI921" s="6">
        <v>106</v>
      </c>
      <c r="BJ921" s="6">
        <v>71.621621621621628</v>
      </c>
      <c r="BK921" s="6">
        <v>316</v>
      </c>
    </row>
    <row r="922" spans="1:63" x14ac:dyDescent="0.35">
      <c r="A922" s="27">
        <v>916</v>
      </c>
      <c r="C922" s="17" t="s">
        <v>137</v>
      </c>
      <c r="D922" s="15">
        <v>21962</v>
      </c>
      <c r="E922" s="18">
        <v>178</v>
      </c>
      <c r="F922" s="18">
        <v>1026</v>
      </c>
      <c r="G922" s="18">
        <v>2342</v>
      </c>
      <c r="H922" s="18">
        <v>15756</v>
      </c>
      <c r="I922" s="18">
        <v>2840</v>
      </c>
      <c r="J922" s="19">
        <v>55.468536563154537</v>
      </c>
      <c r="K922" s="19">
        <v>781</v>
      </c>
      <c r="L922" s="19">
        <v>6.9707247411638695</v>
      </c>
      <c r="M922" s="18">
        <v>12</v>
      </c>
      <c r="N922" s="19">
        <v>1.1214953271028036</v>
      </c>
      <c r="O922" s="19">
        <v>1388</v>
      </c>
      <c r="P922" s="19">
        <v>85.95100864553315</v>
      </c>
      <c r="Q922" s="19">
        <v>22.727272727272727</v>
      </c>
      <c r="R922" s="18">
        <v>82</v>
      </c>
      <c r="S922" s="19">
        <v>5.398288347597104</v>
      </c>
      <c r="T922" s="18">
        <v>69</v>
      </c>
      <c r="U922" s="19">
        <v>8.5080147965474726</v>
      </c>
      <c r="V922" s="18">
        <v>39</v>
      </c>
      <c r="W922" s="19">
        <v>5.524079320113314</v>
      </c>
      <c r="X922" s="19">
        <v>108</v>
      </c>
      <c r="Y922" s="19">
        <v>7.1381361533377401</v>
      </c>
      <c r="Z922" s="19">
        <v>14.024081756551654</v>
      </c>
      <c r="AA922" s="19">
        <v>70.282302944450066</v>
      </c>
      <c r="AB922" s="18">
        <v>946</v>
      </c>
      <c r="AC922" s="19">
        <v>7.7369755459229568</v>
      </c>
      <c r="AD922" s="19">
        <v>73.021098309142602</v>
      </c>
      <c r="AE922" s="19">
        <v>63.515342960288812</v>
      </c>
      <c r="AF922" s="19">
        <v>46.118067978533098</v>
      </c>
      <c r="AG922" s="19">
        <v>72.735261223837682</v>
      </c>
      <c r="AH922" s="19">
        <v>21.218506642235454</v>
      </c>
      <c r="AI922" s="19">
        <v>47.769125057260652</v>
      </c>
      <c r="AJ922" s="3">
        <v>553.12107904642414</v>
      </c>
      <c r="AK922" s="6">
        <v>1766</v>
      </c>
      <c r="AL922" s="6">
        <v>2273</v>
      </c>
      <c r="AM922" s="6">
        <v>3</v>
      </c>
      <c r="AN922" s="6">
        <v>46</v>
      </c>
      <c r="AO922" s="6">
        <v>3</v>
      </c>
      <c r="AP922" s="6">
        <v>31</v>
      </c>
      <c r="AQ922" s="6">
        <v>17246</v>
      </c>
      <c r="AR922" s="6">
        <v>4867</v>
      </c>
      <c r="AS922" s="6">
        <v>22.161005372916858</v>
      </c>
      <c r="AT922" s="119">
        <v>0</v>
      </c>
      <c r="AU922" s="119">
        <v>0</v>
      </c>
      <c r="AV922" s="119">
        <v>0</v>
      </c>
      <c r="AW922" s="119">
        <v>0</v>
      </c>
      <c r="AX922" s="119">
        <v>0</v>
      </c>
      <c r="AY922" s="6">
        <v>28.768710320218734</v>
      </c>
      <c r="AZ922" s="6">
        <v>40</v>
      </c>
      <c r="BA922" s="6">
        <v>0.39808917197452232</v>
      </c>
      <c r="BB922" s="6">
        <v>322</v>
      </c>
      <c r="BC922" s="6">
        <v>7712</v>
      </c>
      <c r="BD922" s="6">
        <v>35.221044939715021</v>
      </c>
      <c r="BE922" s="6">
        <v>382</v>
      </c>
      <c r="BF922" s="6">
        <v>16.366752356469579</v>
      </c>
      <c r="BG922" s="6">
        <v>5217</v>
      </c>
      <c r="BH922" s="6">
        <v>28.903047091412741</v>
      </c>
      <c r="BI922" s="6">
        <v>2370</v>
      </c>
      <c r="BJ922" s="6">
        <v>84.012761432116264</v>
      </c>
      <c r="BK922" s="6">
        <v>15756</v>
      </c>
    </row>
    <row r="923" spans="1:63" x14ac:dyDescent="0.35">
      <c r="A923" s="27">
        <v>917</v>
      </c>
      <c r="C923" s="17" t="s">
        <v>2</v>
      </c>
      <c r="D923" s="15">
        <v>8</v>
      </c>
      <c r="E923" s="18">
        <v>0</v>
      </c>
      <c r="F923" s="18">
        <v>0</v>
      </c>
      <c r="G923" s="18">
        <v>0</v>
      </c>
      <c r="H923" s="18">
        <v>7</v>
      </c>
      <c r="I923" s="18">
        <v>0</v>
      </c>
      <c r="J923" s="19">
        <v>0</v>
      </c>
      <c r="K923" s="19">
        <v>0</v>
      </c>
      <c r="L923" s="19">
        <v>0</v>
      </c>
      <c r="M923" s="18">
        <v>0</v>
      </c>
      <c r="N923" s="19">
        <v>0</v>
      </c>
      <c r="O923" s="19">
        <v>0</v>
      </c>
      <c r="P923" s="19">
        <v>0</v>
      </c>
      <c r="Q923" s="19">
        <v>0</v>
      </c>
      <c r="R923" s="18">
        <v>0</v>
      </c>
      <c r="S923" s="19">
        <v>0</v>
      </c>
      <c r="T923" s="18">
        <v>0</v>
      </c>
      <c r="U923" s="19">
        <v>0</v>
      </c>
      <c r="V923" s="18">
        <v>0</v>
      </c>
      <c r="W923" s="19">
        <v>0</v>
      </c>
      <c r="X923" s="19">
        <v>0</v>
      </c>
      <c r="Y923" s="19">
        <v>0</v>
      </c>
      <c r="Z923" s="19">
        <v>0</v>
      </c>
      <c r="AA923" s="19">
        <v>0</v>
      </c>
      <c r="AB923" s="18">
        <v>0</v>
      </c>
      <c r="AC923" s="19">
        <v>0</v>
      </c>
      <c r="AD923" s="19">
        <v>100</v>
      </c>
      <c r="AE923" s="19">
        <v>0</v>
      </c>
      <c r="AF923" s="19">
        <v>0</v>
      </c>
      <c r="AG923" s="19">
        <v>66.666666666666657</v>
      </c>
      <c r="AH923" s="19">
        <v>100</v>
      </c>
      <c r="AI923" s="19">
        <v>0</v>
      </c>
      <c r="AJ923" s="3">
        <v>0</v>
      </c>
      <c r="AK923" s="6">
        <v>0</v>
      </c>
      <c r="AL923" s="6">
        <v>8</v>
      </c>
      <c r="AM923" s="6">
        <v>0</v>
      </c>
      <c r="AN923" s="6">
        <v>0</v>
      </c>
      <c r="AO923" s="6">
        <v>0</v>
      </c>
      <c r="AP923" s="6">
        <v>0</v>
      </c>
      <c r="AQ923" s="6">
        <v>0</v>
      </c>
      <c r="AR923" s="6">
        <v>0</v>
      </c>
      <c r="AS923" s="6">
        <v>0</v>
      </c>
      <c r="AT923" s="119">
        <v>0</v>
      </c>
      <c r="AU923" s="119">
        <v>0</v>
      </c>
      <c r="AV923" s="119">
        <v>0</v>
      </c>
      <c r="AW923" s="119">
        <v>0</v>
      </c>
      <c r="AX923" s="119">
        <v>0</v>
      </c>
      <c r="AY923" s="6">
        <v>150</v>
      </c>
      <c r="AZ923" s="6">
        <v>0</v>
      </c>
      <c r="BA923" s="6">
        <v>0</v>
      </c>
      <c r="BB923" s="6">
        <v>0</v>
      </c>
      <c r="BC923" s="6">
        <v>0</v>
      </c>
      <c r="BD923" s="6">
        <v>0</v>
      </c>
      <c r="BE923" s="6">
        <v>0</v>
      </c>
      <c r="BF923" s="6">
        <v>0</v>
      </c>
      <c r="BG923" s="6">
        <v>0</v>
      </c>
      <c r="BH923" s="6">
        <v>0</v>
      </c>
      <c r="BI923" s="6">
        <v>0</v>
      </c>
      <c r="BJ923" s="6">
        <v>0</v>
      </c>
      <c r="BK923" s="6">
        <v>7</v>
      </c>
    </row>
    <row r="924" spans="1:63" x14ac:dyDescent="0.35">
      <c r="A924" s="27">
        <v>918</v>
      </c>
      <c r="C924" s="17" t="s">
        <v>6</v>
      </c>
      <c r="D924" s="15">
        <v>207</v>
      </c>
      <c r="E924" s="18">
        <v>0</v>
      </c>
      <c r="F924" s="18">
        <v>0</v>
      </c>
      <c r="G924" s="18">
        <v>0</v>
      </c>
      <c r="H924" s="18">
        <v>67</v>
      </c>
      <c r="I924" s="18">
        <v>145</v>
      </c>
      <c r="J924" s="19">
        <v>55.072463768115945</v>
      </c>
      <c r="K924" s="19">
        <v>0</v>
      </c>
      <c r="L924" s="19">
        <v>0</v>
      </c>
      <c r="M924" s="18">
        <v>0</v>
      </c>
      <c r="N924" s="19">
        <v>0</v>
      </c>
      <c r="O924" s="19">
        <v>15</v>
      </c>
      <c r="P924" s="19">
        <v>80</v>
      </c>
      <c r="Q924" s="19">
        <v>0</v>
      </c>
      <c r="R924" s="18">
        <v>0</v>
      </c>
      <c r="S924" s="19">
        <v>0</v>
      </c>
      <c r="T924" s="18">
        <v>0</v>
      </c>
      <c r="U924" s="19">
        <v>0</v>
      </c>
      <c r="V924" s="18">
        <v>0</v>
      </c>
      <c r="W924" s="19">
        <v>0</v>
      </c>
      <c r="X924" s="19">
        <v>0</v>
      </c>
      <c r="Y924" s="19">
        <v>0</v>
      </c>
      <c r="Z924" s="19">
        <v>0</v>
      </c>
      <c r="AA924" s="19">
        <v>100</v>
      </c>
      <c r="AB924" s="18">
        <v>8</v>
      </c>
      <c r="AC924" s="19">
        <v>18.604651162790699</v>
      </c>
      <c r="AD924" s="19">
        <v>70.833333333333343</v>
      </c>
      <c r="AE924" s="19">
        <v>67.64705882352942</v>
      </c>
      <c r="AF924" s="19">
        <v>0</v>
      </c>
      <c r="AG924" s="19">
        <v>58.333333333333336</v>
      </c>
      <c r="AH924" s="19">
        <v>43.333333333333336</v>
      </c>
      <c r="AI924" s="19">
        <v>33.333333333333329</v>
      </c>
      <c r="AJ924" s="3">
        <v>256.81818181818181</v>
      </c>
      <c r="AK924" s="6">
        <v>0</v>
      </c>
      <c r="AL924" s="6">
        <v>181</v>
      </c>
      <c r="AM924" s="6">
        <v>0</v>
      </c>
      <c r="AN924" s="6">
        <v>0</v>
      </c>
      <c r="AO924" s="6">
        <v>0</v>
      </c>
      <c r="AP924" s="6">
        <v>0</v>
      </c>
      <c r="AQ924" s="6">
        <v>16</v>
      </c>
      <c r="AR924" s="6">
        <v>0</v>
      </c>
      <c r="AS924" s="6">
        <v>0</v>
      </c>
      <c r="AT924" s="119">
        <v>0</v>
      </c>
      <c r="AU924" s="119">
        <v>0</v>
      </c>
      <c r="AV924" s="119">
        <v>0</v>
      </c>
      <c r="AW924" s="119">
        <v>0</v>
      </c>
      <c r="AX924" s="119">
        <v>0</v>
      </c>
      <c r="AY924" s="6">
        <v>5.5837563451776653</v>
      </c>
      <c r="AZ924" s="6">
        <v>0</v>
      </c>
      <c r="BA924" s="6">
        <v>0</v>
      </c>
      <c r="BB924" s="6">
        <v>36</v>
      </c>
      <c r="BC924" s="6">
        <v>31</v>
      </c>
      <c r="BD924" s="6">
        <v>15.346534653465346</v>
      </c>
      <c r="BE924" s="6">
        <v>0</v>
      </c>
      <c r="BF924" s="6">
        <v>0</v>
      </c>
      <c r="BG924" s="6">
        <v>4</v>
      </c>
      <c r="BH924" s="6">
        <v>6.0606060606060606</v>
      </c>
      <c r="BI924" s="6">
        <v>29</v>
      </c>
      <c r="BJ924" s="6">
        <v>20.714285714285715</v>
      </c>
      <c r="BK924" s="6">
        <v>67</v>
      </c>
    </row>
    <row r="925" spans="1:63" x14ac:dyDescent="0.35">
      <c r="A925" s="27">
        <v>919</v>
      </c>
      <c r="C925" s="17" t="s">
        <v>10</v>
      </c>
      <c r="D925" s="15">
        <v>272</v>
      </c>
      <c r="E925" s="18">
        <v>0</v>
      </c>
      <c r="F925" s="18">
        <v>10</v>
      </c>
      <c r="G925" s="18">
        <v>16</v>
      </c>
      <c r="H925" s="18">
        <v>100</v>
      </c>
      <c r="I925" s="18">
        <v>147</v>
      </c>
      <c r="J925" s="19">
        <v>48.897058823529413</v>
      </c>
      <c r="K925" s="19">
        <v>7</v>
      </c>
      <c r="L925" s="19">
        <v>13.725490196078432</v>
      </c>
      <c r="M925" s="18">
        <v>0</v>
      </c>
      <c r="N925" s="19">
        <v>0</v>
      </c>
      <c r="O925" s="19">
        <v>11</v>
      </c>
      <c r="P925" s="19">
        <v>63.636363636363633</v>
      </c>
      <c r="Q925" s="19">
        <v>26.666666666666668</v>
      </c>
      <c r="R925" s="18">
        <v>0</v>
      </c>
      <c r="S925" s="19">
        <v>0</v>
      </c>
      <c r="T925" s="18">
        <v>0</v>
      </c>
      <c r="U925" s="19">
        <v>0</v>
      </c>
      <c r="V925" s="18">
        <v>0</v>
      </c>
      <c r="W925" s="19">
        <v>0</v>
      </c>
      <c r="X925" s="19">
        <v>0</v>
      </c>
      <c r="Y925" s="19">
        <v>0</v>
      </c>
      <c r="Z925" s="19">
        <v>10.526315789473683</v>
      </c>
      <c r="AA925" s="19">
        <v>89.473684210526315</v>
      </c>
      <c r="AB925" s="18">
        <v>10</v>
      </c>
      <c r="AC925" s="19">
        <v>11.494252873563218</v>
      </c>
      <c r="AD925" s="19">
        <v>82.258064516129039</v>
      </c>
      <c r="AE925" s="19">
        <v>65.789473684210535</v>
      </c>
      <c r="AF925" s="19">
        <v>100</v>
      </c>
      <c r="AG925" s="19">
        <v>76.19047619047619</v>
      </c>
      <c r="AH925" s="19">
        <v>16.216216216216218</v>
      </c>
      <c r="AI925" s="19">
        <v>60.810810810810814</v>
      </c>
      <c r="AJ925" s="3">
        <v>433.33333333333331</v>
      </c>
      <c r="AK925" s="6">
        <v>0</v>
      </c>
      <c r="AL925" s="6">
        <v>187</v>
      </c>
      <c r="AM925" s="6">
        <v>0</v>
      </c>
      <c r="AN925" s="6">
        <v>59</v>
      </c>
      <c r="AO925" s="6">
        <v>4</v>
      </c>
      <c r="AP925" s="6">
        <v>0</v>
      </c>
      <c r="AQ925" s="6">
        <v>18</v>
      </c>
      <c r="AR925" s="6">
        <v>18</v>
      </c>
      <c r="AS925" s="6">
        <v>6.6176470588235299</v>
      </c>
      <c r="AT925" s="119">
        <v>0</v>
      </c>
      <c r="AU925" s="119">
        <v>0</v>
      </c>
      <c r="AV925" s="119">
        <v>0</v>
      </c>
      <c r="AW925" s="119">
        <v>0</v>
      </c>
      <c r="AX925" s="119">
        <v>0</v>
      </c>
      <c r="AY925" s="6">
        <v>28.346456692913385</v>
      </c>
      <c r="AZ925" s="6">
        <v>0</v>
      </c>
      <c r="BA925" s="6">
        <v>0</v>
      </c>
      <c r="BB925" s="6">
        <v>42</v>
      </c>
      <c r="BC925" s="6">
        <v>9</v>
      </c>
      <c r="BD925" s="6">
        <v>3.4090909090909087</v>
      </c>
      <c r="BE925" s="6">
        <v>0</v>
      </c>
      <c r="BF925" s="6">
        <v>0</v>
      </c>
      <c r="BG925" s="6">
        <v>0</v>
      </c>
      <c r="BH925" s="6">
        <v>0</v>
      </c>
      <c r="BI925" s="6">
        <v>12</v>
      </c>
      <c r="BJ925" s="6">
        <v>8.3916083916083917</v>
      </c>
      <c r="BK925" s="6">
        <v>100</v>
      </c>
    </row>
    <row r="926" spans="1:63" x14ac:dyDescent="0.35">
      <c r="A926" s="27">
        <v>920</v>
      </c>
      <c r="C926" s="17" t="s">
        <v>272</v>
      </c>
      <c r="D926" s="15">
        <v>41</v>
      </c>
      <c r="E926" s="18">
        <v>0</v>
      </c>
      <c r="F926" s="18">
        <v>0</v>
      </c>
      <c r="G926" s="18">
        <v>14</v>
      </c>
      <c r="H926" s="18">
        <v>24</v>
      </c>
      <c r="I926" s="18">
        <v>6</v>
      </c>
      <c r="J926" s="19">
        <v>51.219512195121951</v>
      </c>
      <c r="K926" s="19">
        <v>3</v>
      </c>
      <c r="L926" s="19">
        <v>13.043478260869565</v>
      </c>
      <c r="M926" s="18">
        <v>0</v>
      </c>
      <c r="N926" s="19">
        <v>0</v>
      </c>
      <c r="O926" s="19">
        <v>5</v>
      </c>
      <c r="P926" s="19">
        <v>100</v>
      </c>
      <c r="Q926" s="19">
        <v>17.647058823529413</v>
      </c>
      <c r="R926" s="18">
        <v>4</v>
      </c>
      <c r="S926" s="19">
        <v>50</v>
      </c>
      <c r="T926" s="18">
        <v>0</v>
      </c>
      <c r="U926" s="19">
        <v>0</v>
      </c>
      <c r="V926" s="18">
        <v>0</v>
      </c>
      <c r="W926" s="19">
        <v>0</v>
      </c>
      <c r="X926" s="18">
        <v>0</v>
      </c>
      <c r="Y926" s="19">
        <v>0</v>
      </c>
      <c r="Z926" s="19">
        <v>75</v>
      </c>
      <c r="AA926" s="19">
        <v>0</v>
      </c>
      <c r="AB926" s="18">
        <v>5</v>
      </c>
      <c r="AC926" s="19">
        <v>15.151515151515152</v>
      </c>
      <c r="AD926" s="19">
        <v>100</v>
      </c>
      <c r="AE926" s="19">
        <v>75</v>
      </c>
      <c r="AF926" s="19">
        <v>0</v>
      </c>
      <c r="AG926" s="19">
        <v>76.19047619047619</v>
      </c>
      <c r="AH926" s="19">
        <v>42.307692307692307</v>
      </c>
      <c r="AI926" s="19">
        <v>15.384615384615385</v>
      </c>
      <c r="AJ926" s="3">
        <v>665</v>
      </c>
      <c r="AK926" s="6">
        <v>0</v>
      </c>
      <c r="AL926" s="6">
        <v>28</v>
      </c>
      <c r="AM926" s="6">
        <v>0</v>
      </c>
      <c r="AN926" s="6">
        <v>4</v>
      </c>
      <c r="AO926" s="6">
        <v>0</v>
      </c>
      <c r="AP926" s="6">
        <v>0</v>
      </c>
      <c r="AQ926" s="6">
        <v>5</v>
      </c>
      <c r="AR926" s="6">
        <v>5</v>
      </c>
      <c r="AS926" s="6">
        <v>12.195121951219512</v>
      </c>
      <c r="AT926" s="119">
        <v>0</v>
      </c>
      <c r="AU926" s="119">
        <v>0</v>
      </c>
      <c r="AV926" s="119">
        <v>0</v>
      </c>
      <c r="AW926" s="119">
        <v>0</v>
      </c>
      <c r="AX926" s="119">
        <v>0</v>
      </c>
      <c r="AY926" s="6">
        <v>73.170731707317074</v>
      </c>
      <c r="AZ926" s="6">
        <v>0</v>
      </c>
      <c r="BA926" s="6">
        <v>0</v>
      </c>
      <c r="BB926" s="6">
        <v>0</v>
      </c>
      <c r="BC926" s="6">
        <v>0</v>
      </c>
      <c r="BD926" s="6">
        <v>0</v>
      </c>
      <c r="BE926" s="6">
        <v>0</v>
      </c>
      <c r="BF926" s="6">
        <v>0</v>
      </c>
      <c r="BG926" s="6">
        <v>3</v>
      </c>
      <c r="BH926" s="6">
        <v>7.1428571428571423</v>
      </c>
      <c r="BI926" s="6">
        <v>0</v>
      </c>
      <c r="BJ926" s="6">
        <v>0</v>
      </c>
      <c r="BK926" s="6">
        <v>24</v>
      </c>
    </row>
    <row r="927" spans="1:63" x14ac:dyDescent="0.35">
      <c r="A927" s="27">
        <v>921</v>
      </c>
      <c r="C927" s="17" t="s">
        <v>1</v>
      </c>
      <c r="D927" s="15">
        <v>262</v>
      </c>
      <c r="E927" s="18">
        <v>0</v>
      </c>
      <c r="F927" s="18">
        <v>0</v>
      </c>
      <c r="G927" s="18">
        <v>4</v>
      </c>
      <c r="H927" s="18">
        <v>179</v>
      </c>
      <c r="I927" s="18">
        <v>78</v>
      </c>
      <c r="J927" s="19">
        <v>58.778625954198475</v>
      </c>
      <c r="K927" s="19">
        <v>11</v>
      </c>
      <c r="L927" s="19">
        <v>12.222222222222221</v>
      </c>
      <c r="M927" s="18">
        <v>0</v>
      </c>
      <c r="N927" s="19">
        <v>0</v>
      </c>
      <c r="O927" s="19">
        <v>15</v>
      </c>
      <c r="P927" s="19">
        <v>100</v>
      </c>
      <c r="Q927" s="19">
        <v>21.212121212121211</v>
      </c>
      <c r="R927" s="18">
        <v>0</v>
      </c>
      <c r="S927" s="19">
        <v>0</v>
      </c>
      <c r="T927" s="18">
        <v>0</v>
      </c>
      <c r="U927" s="19">
        <v>0</v>
      </c>
      <c r="V927" s="18">
        <v>0</v>
      </c>
      <c r="W927" s="19">
        <v>0</v>
      </c>
      <c r="X927" s="18">
        <v>0</v>
      </c>
      <c r="Y927" s="19">
        <v>0</v>
      </c>
      <c r="Z927" s="19">
        <v>27.27272727272727</v>
      </c>
      <c r="AA927" s="19">
        <v>55.844155844155843</v>
      </c>
      <c r="AB927" s="18">
        <v>4</v>
      </c>
      <c r="AC927" s="19">
        <v>2.4242424242424243</v>
      </c>
      <c r="AD927" s="19">
        <v>85.365853658536579</v>
      </c>
      <c r="AE927" s="19">
        <v>82.524271844660191</v>
      </c>
      <c r="AF927" s="19">
        <v>100</v>
      </c>
      <c r="AG927" s="19">
        <v>86.390532544378701</v>
      </c>
      <c r="AH927" s="19">
        <v>16.149068322981368</v>
      </c>
      <c r="AI927" s="19">
        <v>49.689440993788821</v>
      </c>
      <c r="AJ927" s="3">
        <v>800</v>
      </c>
      <c r="AK927" s="6">
        <v>3</v>
      </c>
      <c r="AL927" s="6">
        <v>64</v>
      </c>
      <c r="AM927" s="6">
        <v>133</v>
      </c>
      <c r="AN927" s="6">
        <v>26</v>
      </c>
      <c r="AO927" s="6">
        <v>0</v>
      </c>
      <c r="AP927" s="6">
        <v>6</v>
      </c>
      <c r="AQ927" s="6">
        <v>30</v>
      </c>
      <c r="AR927" s="6">
        <v>9</v>
      </c>
      <c r="AS927" s="6">
        <v>3.4351145038167941</v>
      </c>
      <c r="AT927" s="119">
        <v>0</v>
      </c>
      <c r="AU927" s="119">
        <v>0</v>
      </c>
      <c r="AV927" s="119">
        <v>0</v>
      </c>
      <c r="AW927" s="119">
        <v>0</v>
      </c>
      <c r="AX927" s="119">
        <v>0</v>
      </c>
      <c r="AY927" s="6">
        <v>26.744186046511626</v>
      </c>
      <c r="AZ927" s="6">
        <v>6</v>
      </c>
      <c r="BA927" s="6">
        <v>6.666666666666667</v>
      </c>
      <c r="BB927" s="6">
        <v>17</v>
      </c>
      <c r="BC927" s="6">
        <v>4</v>
      </c>
      <c r="BD927" s="6">
        <v>1.5267175572519083</v>
      </c>
      <c r="BE927" s="6">
        <v>0</v>
      </c>
      <c r="BF927" s="6">
        <v>0</v>
      </c>
      <c r="BG927" s="6">
        <v>0</v>
      </c>
      <c r="BH927" s="6">
        <v>0</v>
      </c>
      <c r="BI927" s="6">
        <v>3</v>
      </c>
      <c r="BJ927" s="6">
        <v>4.0540540540540544</v>
      </c>
      <c r="BK927" s="6">
        <v>179</v>
      </c>
    </row>
    <row r="928" spans="1:63" x14ac:dyDescent="0.35">
      <c r="A928" s="27">
        <v>922</v>
      </c>
      <c r="C928" s="17" t="s">
        <v>7</v>
      </c>
      <c r="D928" s="15">
        <v>1564</v>
      </c>
      <c r="E928" s="18">
        <v>3</v>
      </c>
      <c r="F928" s="18">
        <v>11</v>
      </c>
      <c r="G928" s="18">
        <v>12</v>
      </c>
      <c r="H928" s="18">
        <v>279</v>
      </c>
      <c r="I928" s="18">
        <v>1261</v>
      </c>
      <c r="J928" s="19">
        <v>55.818414322250639</v>
      </c>
      <c r="K928" s="19">
        <v>0</v>
      </c>
      <c r="L928" s="19">
        <v>0</v>
      </c>
      <c r="M928" s="18">
        <v>0</v>
      </c>
      <c r="N928" s="19">
        <v>0</v>
      </c>
      <c r="O928" s="19">
        <v>109</v>
      </c>
      <c r="P928" s="19">
        <v>75.22935779816514</v>
      </c>
      <c r="Q928" s="19">
        <v>15.384615384615385</v>
      </c>
      <c r="R928" s="18">
        <v>0</v>
      </c>
      <c r="S928" s="19">
        <v>0</v>
      </c>
      <c r="T928" s="18">
        <v>0</v>
      </c>
      <c r="U928" s="19">
        <v>0</v>
      </c>
      <c r="V928" s="18">
        <v>0</v>
      </c>
      <c r="W928" s="19">
        <v>0</v>
      </c>
      <c r="X928" s="18">
        <v>0</v>
      </c>
      <c r="Y928" s="19">
        <v>0</v>
      </c>
      <c r="Z928" s="19">
        <v>33.333333333333329</v>
      </c>
      <c r="AA928" s="19">
        <v>46.153846153846153</v>
      </c>
      <c r="AB928" s="18">
        <v>13</v>
      </c>
      <c r="AC928" s="19">
        <v>6.1904761904761907</v>
      </c>
      <c r="AD928" s="19">
        <v>74.342105263157904</v>
      </c>
      <c r="AE928" s="19">
        <v>58.518518518518512</v>
      </c>
      <c r="AF928" s="19">
        <v>72.727272727272734</v>
      </c>
      <c r="AG928" s="19">
        <v>66.147859922178981</v>
      </c>
      <c r="AH928" s="19">
        <v>26.203208556149733</v>
      </c>
      <c r="AI928" s="19">
        <v>35.828877005347593</v>
      </c>
      <c r="AJ928" s="3">
        <v>216.96428571428572</v>
      </c>
      <c r="AK928" s="6">
        <v>0</v>
      </c>
      <c r="AL928" s="6">
        <v>1486</v>
      </c>
      <c r="AM928" s="6">
        <v>0</v>
      </c>
      <c r="AN928" s="6">
        <v>0</v>
      </c>
      <c r="AO928" s="6">
        <v>0</v>
      </c>
      <c r="AP928" s="6">
        <v>0</v>
      </c>
      <c r="AQ928" s="6">
        <v>58</v>
      </c>
      <c r="AR928" s="6">
        <v>20</v>
      </c>
      <c r="AS928" s="6">
        <v>1.2787723785166241</v>
      </c>
      <c r="AT928" s="119">
        <v>0</v>
      </c>
      <c r="AU928" s="119">
        <v>0</v>
      </c>
      <c r="AV928" s="119">
        <v>0</v>
      </c>
      <c r="AW928" s="119">
        <v>0</v>
      </c>
      <c r="AX928" s="119">
        <v>0</v>
      </c>
      <c r="AY928" s="6">
        <v>8.4210526315789469</v>
      </c>
      <c r="AZ928" s="6">
        <v>0</v>
      </c>
      <c r="BA928" s="6">
        <v>0</v>
      </c>
      <c r="BB928" s="6">
        <v>297</v>
      </c>
      <c r="BC928" s="6">
        <v>502</v>
      </c>
      <c r="BD928" s="6">
        <v>32.179487179487182</v>
      </c>
      <c r="BE928" s="6">
        <v>0</v>
      </c>
      <c r="BF928" s="6">
        <v>0</v>
      </c>
      <c r="BG928" s="6">
        <v>13</v>
      </c>
      <c r="BH928" s="6">
        <v>4.4520547945205475</v>
      </c>
      <c r="BI928" s="6">
        <v>488</v>
      </c>
      <c r="BJ928" s="6">
        <v>38.977635782747605</v>
      </c>
      <c r="BK928" s="6">
        <v>279</v>
      </c>
    </row>
    <row r="929" spans="1:63" x14ac:dyDescent="0.35">
      <c r="A929" s="27">
        <v>923</v>
      </c>
      <c r="C929" s="17" t="s">
        <v>273</v>
      </c>
      <c r="D929" s="15">
        <v>2705</v>
      </c>
      <c r="E929" s="18">
        <v>51</v>
      </c>
      <c r="F929" s="18">
        <v>201</v>
      </c>
      <c r="G929" s="18">
        <v>218</v>
      </c>
      <c r="H929" s="18">
        <v>1852</v>
      </c>
      <c r="I929" s="18">
        <v>429</v>
      </c>
      <c r="J929" s="19">
        <v>51.201478743068392</v>
      </c>
      <c r="K929" s="19">
        <v>61</v>
      </c>
      <c r="L929" s="19">
        <v>5.3602811950790858</v>
      </c>
      <c r="M929" s="18">
        <v>0</v>
      </c>
      <c r="N929" s="19">
        <v>0</v>
      </c>
      <c r="O929" s="19">
        <v>106</v>
      </c>
      <c r="P929" s="19">
        <v>85.84905660377359</v>
      </c>
      <c r="Q929" s="19">
        <v>26.315789473684209</v>
      </c>
      <c r="R929" s="18">
        <v>3</v>
      </c>
      <c r="S929" s="19">
        <v>2.2058823529411766</v>
      </c>
      <c r="T929" s="18">
        <v>0</v>
      </c>
      <c r="U929" s="19">
        <v>0</v>
      </c>
      <c r="V929" s="18">
        <v>4</v>
      </c>
      <c r="W929" s="19">
        <v>6.4516129032258061</v>
      </c>
      <c r="X929" s="19">
        <v>4</v>
      </c>
      <c r="Y929" s="19">
        <v>2.9629629629629632</v>
      </c>
      <c r="Z929" s="19">
        <v>14.053537284894837</v>
      </c>
      <c r="AA929" s="19">
        <v>75.812619502868074</v>
      </c>
      <c r="AB929" s="18">
        <v>79</v>
      </c>
      <c r="AC929" s="19">
        <v>5.009511731135067</v>
      </c>
      <c r="AD929" s="19">
        <v>83.259423503325948</v>
      </c>
      <c r="AE929" s="19">
        <v>70.882040382571731</v>
      </c>
      <c r="AF929" s="19">
        <v>58.783783783783782</v>
      </c>
      <c r="AG929" s="19">
        <v>78.784266984505365</v>
      </c>
      <c r="AH929" s="19">
        <v>15.824915824915825</v>
      </c>
      <c r="AI929" s="19">
        <v>54.276094276094277</v>
      </c>
      <c r="AJ929" s="3">
        <v>782.45412844036696</v>
      </c>
      <c r="AK929" s="6">
        <v>185</v>
      </c>
      <c r="AL929" s="6">
        <v>981</v>
      </c>
      <c r="AM929" s="6">
        <v>0</v>
      </c>
      <c r="AN929" s="6">
        <v>3</v>
      </c>
      <c r="AO929" s="6">
        <v>0</v>
      </c>
      <c r="AP929" s="6">
        <v>11</v>
      </c>
      <c r="AQ929" s="6">
        <v>1475</v>
      </c>
      <c r="AR929" s="6">
        <v>371</v>
      </c>
      <c r="AS929" s="6">
        <v>13.715341959334564</v>
      </c>
      <c r="AT929" s="119">
        <v>0</v>
      </c>
      <c r="AU929" s="119">
        <v>0</v>
      </c>
      <c r="AV929" s="119">
        <v>0</v>
      </c>
      <c r="AW929" s="119">
        <v>0</v>
      </c>
      <c r="AX929" s="119">
        <v>0</v>
      </c>
      <c r="AY929" s="6">
        <v>25.791855203619914</v>
      </c>
      <c r="AZ929" s="6">
        <v>11</v>
      </c>
      <c r="BA929" s="6">
        <v>1.053639846743295</v>
      </c>
      <c r="BB929" s="6">
        <v>64</v>
      </c>
      <c r="BC929" s="6">
        <v>352</v>
      </c>
      <c r="BD929" s="6">
        <v>13.027387120651369</v>
      </c>
      <c r="BE929" s="6">
        <v>9</v>
      </c>
      <c r="BF929" s="6">
        <v>4.10958904109589</v>
      </c>
      <c r="BG929" s="6">
        <v>180</v>
      </c>
      <c r="BH929" s="6">
        <v>8.7167070217917662</v>
      </c>
      <c r="BI929" s="6">
        <v>146</v>
      </c>
      <c r="BJ929" s="6">
        <v>33.874709976798144</v>
      </c>
      <c r="BK929" s="6">
        <v>1852</v>
      </c>
    </row>
    <row r="930" spans="1:63" x14ac:dyDescent="0.35">
      <c r="A930" s="27">
        <v>924</v>
      </c>
      <c r="C930" s="17" t="s">
        <v>23</v>
      </c>
      <c r="D930" s="15">
        <v>6617</v>
      </c>
      <c r="E930" s="18">
        <v>127</v>
      </c>
      <c r="F930" s="18">
        <v>471</v>
      </c>
      <c r="G930" s="18">
        <v>917</v>
      </c>
      <c r="H930" s="18">
        <v>4709</v>
      </c>
      <c r="I930" s="18">
        <v>525</v>
      </c>
      <c r="J930" s="19">
        <v>45.171527882726309</v>
      </c>
      <c r="K930" s="19">
        <v>111</v>
      </c>
      <c r="L930" s="19">
        <v>2.6259758694109299</v>
      </c>
      <c r="M930" s="18">
        <v>3</v>
      </c>
      <c r="N930" s="19">
        <v>0.86455331412103753</v>
      </c>
      <c r="O930" s="19">
        <v>105</v>
      </c>
      <c r="P930" s="19">
        <v>80</v>
      </c>
      <c r="Q930" s="19">
        <v>24</v>
      </c>
      <c r="R930" s="18">
        <v>5</v>
      </c>
      <c r="S930" s="19">
        <v>0.69637883008356549</v>
      </c>
      <c r="T930" s="18">
        <v>25</v>
      </c>
      <c r="U930" s="19">
        <v>5.6179775280898872</v>
      </c>
      <c r="V930" s="18">
        <v>16</v>
      </c>
      <c r="W930" s="19">
        <v>5.9701492537313428</v>
      </c>
      <c r="X930" s="19">
        <v>41</v>
      </c>
      <c r="Y930" s="19">
        <v>5.7584269662921352</v>
      </c>
      <c r="Z930" s="19">
        <v>11.95472114853672</v>
      </c>
      <c r="AA930" s="19">
        <v>83.406957482054111</v>
      </c>
      <c r="AB930" s="18">
        <v>292</v>
      </c>
      <c r="AC930" s="19">
        <v>5.9313426772293312</v>
      </c>
      <c r="AD930" s="19">
        <v>90.410958904109577</v>
      </c>
      <c r="AE930" s="19">
        <v>80.190023752969125</v>
      </c>
      <c r="AF930" s="19">
        <v>80.594900849858348</v>
      </c>
      <c r="AG930" s="19">
        <v>88.429237947122857</v>
      </c>
      <c r="AH930" s="19">
        <v>19.58648288128057</v>
      </c>
      <c r="AI930" s="19">
        <v>53.75722543352601</v>
      </c>
      <c r="AJ930" s="3">
        <v>873.01927194860809</v>
      </c>
      <c r="AK930" s="6">
        <v>23</v>
      </c>
      <c r="AL930" s="6">
        <v>955</v>
      </c>
      <c r="AM930" s="6">
        <v>4119</v>
      </c>
      <c r="AN930" s="6">
        <v>224</v>
      </c>
      <c r="AO930" s="6">
        <v>0</v>
      </c>
      <c r="AP930" s="6">
        <v>832</v>
      </c>
      <c r="AQ930" s="6">
        <v>314</v>
      </c>
      <c r="AR930" s="6">
        <v>2364</v>
      </c>
      <c r="AS930" s="6">
        <v>35.726159891189361</v>
      </c>
      <c r="AT930" s="119">
        <v>0</v>
      </c>
      <c r="AU930" s="119">
        <v>0</v>
      </c>
      <c r="AV930" s="119">
        <v>0</v>
      </c>
      <c r="AW930" s="119">
        <v>0</v>
      </c>
      <c r="AX930" s="119">
        <v>0</v>
      </c>
      <c r="AY930" s="6">
        <v>55.655183262545229</v>
      </c>
      <c r="AZ930" s="6">
        <v>13</v>
      </c>
      <c r="BA930" s="6">
        <v>0.35306898424769145</v>
      </c>
      <c r="BB930" s="6">
        <v>76</v>
      </c>
      <c r="BC930" s="6">
        <v>194</v>
      </c>
      <c r="BD930" s="6">
        <v>2.9456422714849682</v>
      </c>
      <c r="BE930" s="6">
        <v>4</v>
      </c>
      <c r="BF930" s="6">
        <v>0.44444444444444442</v>
      </c>
      <c r="BG930" s="6">
        <v>90</v>
      </c>
      <c r="BH930" s="6">
        <v>1.607142857142857</v>
      </c>
      <c r="BI930" s="6">
        <v>86</v>
      </c>
      <c r="BJ930" s="6">
        <v>16.666666666666664</v>
      </c>
      <c r="BK930" s="6">
        <v>4709</v>
      </c>
    </row>
    <row r="931" spans="1:63" x14ac:dyDescent="0.35">
      <c r="A931" s="27">
        <v>925</v>
      </c>
      <c r="C931" s="17" t="s">
        <v>19</v>
      </c>
      <c r="D931" s="15">
        <v>1035</v>
      </c>
      <c r="E931" s="18">
        <v>3</v>
      </c>
      <c r="F931" s="18">
        <v>19</v>
      </c>
      <c r="G931" s="18">
        <v>105</v>
      </c>
      <c r="H931" s="18">
        <v>744</v>
      </c>
      <c r="I931" s="18">
        <v>161</v>
      </c>
      <c r="J931" s="19">
        <v>57.584541062801932</v>
      </c>
      <c r="K931" s="19">
        <v>15</v>
      </c>
      <c r="L931" s="19">
        <v>2.8571428571428572</v>
      </c>
      <c r="M931" s="18">
        <v>0</v>
      </c>
      <c r="N931" s="19">
        <v>0</v>
      </c>
      <c r="O931" s="19">
        <v>37</v>
      </c>
      <c r="P931" s="19">
        <v>72.972972972972968</v>
      </c>
      <c r="Q931" s="19">
        <v>35.517970401691336</v>
      </c>
      <c r="R931" s="18">
        <v>0</v>
      </c>
      <c r="S931" s="19">
        <v>0</v>
      </c>
      <c r="T931" s="18">
        <v>8</v>
      </c>
      <c r="U931" s="19">
        <v>20</v>
      </c>
      <c r="V931" s="18">
        <v>0</v>
      </c>
      <c r="W931" s="19">
        <v>0</v>
      </c>
      <c r="X931" s="19">
        <v>8</v>
      </c>
      <c r="Y931" s="19">
        <v>9.3023255813953494</v>
      </c>
      <c r="Z931" s="19">
        <v>15.495867768595042</v>
      </c>
      <c r="AA931" s="19">
        <v>78.099173553718998</v>
      </c>
      <c r="AB931" s="18">
        <v>39</v>
      </c>
      <c r="AC931" s="19">
        <v>5.6603773584905666</v>
      </c>
      <c r="AD931" s="19">
        <v>88.63636363636364</v>
      </c>
      <c r="AE931" s="19">
        <v>71.945701357466064</v>
      </c>
      <c r="AF931" s="19">
        <v>55.102040816326522</v>
      </c>
      <c r="AG931" s="19">
        <v>81.804949053857342</v>
      </c>
      <c r="AH931" s="19">
        <v>17.357910906298002</v>
      </c>
      <c r="AI931" s="19">
        <v>53.456221198156683</v>
      </c>
      <c r="AJ931" s="3">
        <v>785.88235294117646</v>
      </c>
      <c r="AK931" s="6">
        <v>122</v>
      </c>
      <c r="AL931" s="6">
        <v>656</v>
      </c>
      <c r="AM931" s="6">
        <v>14</v>
      </c>
      <c r="AN931" s="6">
        <v>89</v>
      </c>
      <c r="AO931" s="6">
        <v>0</v>
      </c>
      <c r="AP931" s="6">
        <v>3</v>
      </c>
      <c r="AQ931" s="6">
        <v>128</v>
      </c>
      <c r="AR931" s="6">
        <v>135</v>
      </c>
      <c r="AS931" s="6">
        <v>13.043478260869565</v>
      </c>
      <c r="AT931" s="119">
        <v>0</v>
      </c>
      <c r="AU931" s="119">
        <v>0</v>
      </c>
      <c r="AV931" s="119">
        <v>0</v>
      </c>
      <c r="AW931" s="119">
        <v>0</v>
      </c>
      <c r="AX931" s="119">
        <v>0</v>
      </c>
      <c r="AY931" s="6">
        <v>26.216484607745777</v>
      </c>
      <c r="AZ931" s="6">
        <v>9</v>
      </c>
      <c r="BA931" s="6">
        <v>1.875</v>
      </c>
      <c r="BB931" s="6">
        <v>21</v>
      </c>
      <c r="BC931" s="6">
        <v>89</v>
      </c>
      <c r="BD931" s="6">
        <v>8.6323957322987397</v>
      </c>
      <c r="BE931" s="6">
        <v>0</v>
      </c>
      <c r="BF931" s="6">
        <v>0</v>
      </c>
      <c r="BG931" s="6">
        <v>26</v>
      </c>
      <c r="BH931" s="6">
        <v>3.0588235294117649</v>
      </c>
      <c r="BI931" s="6">
        <v>66</v>
      </c>
      <c r="BJ931" s="6">
        <v>40.74074074074074</v>
      </c>
      <c r="BK931" s="6">
        <v>744</v>
      </c>
    </row>
    <row r="932" spans="1:63" x14ac:dyDescent="0.35">
      <c r="A932" s="27">
        <v>926</v>
      </c>
      <c r="C932" s="17" t="s">
        <v>12</v>
      </c>
      <c r="D932" s="15">
        <v>1171</v>
      </c>
      <c r="E932" s="18">
        <v>4</v>
      </c>
      <c r="F932" s="18">
        <v>74</v>
      </c>
      <c r="G932" s="18">
        <v>116</v>
      </c>
      <c r="H932" s="18">
        <v>880</v>
      </c>
      <c r="I932" s="18">
        <v>97</v>
      </c>
      <c r="J932" s="19">
        <v>48.163962425277539</v>
      </c>
      <c r="K932" s="19">
        <v>66</v>
      </c>
      <c r="L932" s="19">
        <v>10.328638497652582</v>
      </c>
      <c r="M932" s="18">
        <v>0</v>
      </c>
      <c r="N932" s="19">
        <v>0</v>
      </c>
      <c r="O932" s="19">
        <v>42</v>
      </c>
      <c r="P932" s="19">
        <v>80.952380952380949</v>
      </c>
      <c r="Q932" s="19">
        <v>35.714285714285715</v>
      </c>
      <c r="R932" s="18">
        <v>0</v>
      </c>
      <c r="S932" s="19">
        <v>0</v>
      </c>
      <c r="T932" s="18">
        <v>0</v>
      </c>
      <c r="U932" s="19">
        <v>0</v>
      </c>
      <c r="V932" s="18">
        <v>5</v>
      </c>
      <c r="W932" s="19">
        <v>20</v>
      </c>
      <c r="X932" s="19">
        <v>5</v>
      </c>
      <c r="Y932" s="19">
        <v>10</v>
      </c>
      <c r="Z932" s="19">
        <v>17.098445595854923</v>
      </c>
      <c r="AA932" s="19">
        <v>72.366148531951652</v>
      </c>
      <c r="AB932" s="18">
        <v>59</v>
      </c>
      <c r="AC932" s="19">
        <v>8.137931034482758</v>
      </c>
      <c r="AD932" s="19">
        <v>76.404494382022463</v>
      </c>
      <c r="AE932" s="19">
        <v>67.303102625298322</v>
      </c>
      <c r="AF932" s="19">
        <v>72.784810126582272</v>
      </c>
      <c r="AG932" s="19">
        <v>72.056737588652481</v>
      </c>
      <c r="AH932" s="19">
        <v>22.629969418960243</v>
      </c>
      <c r="AI932" s="19">
        <v>56.727828746177366</v>
      </c>
      <c r="AJ932" s="3">
        <v>817.10526315789468</v>
      </c>
      <c r="AK932" s="6">
        <v>0</v>
      </c>
      <c r="AL932" s="6">
        <v>113</v>
      </c>
      <c r="AM932" s="6">
        <v>0</v>
      </c>
      <c r="AN932" s="6">
        <v>317</v>
      </c>
      <c r="AO932" s="6">
        <v>0</v>
      </c>
      <c r="AP932" s="6">
        <v>148</v>
      </c>
      <c r="AQ932" s="6">
        <v>520</v>
      </c>
      <c r="AR932" s="6">
        <v>218</v>
      </c>
      <c r="AS932" s="6">
        <v>18.616567036720753</v>
      </c>
      <c r="AT932" s="119">
        <v>0</v>
      </c>
      <c r="AU932" s="119">
        <v>0</v>
      </c>
      <c r="AV932" s="119">
        <v>0</v>
      </c>
      <c r="AW932" s="119">
        <v>0</v>
      </c>
      <c r="AX932" s="119">
        <v>0</v>
      </c>
      <c r="AY932" s="6">
        <v>61.324041811846683</v>
      </c>
      <c r="AZ932" s="6">
        <v>10</v>
      </c>
      <c r="BA932" s="6">
        <v>1.6863406408094435</v>
      </c>
      <c r="BB932" s="6">
        <v>24</v>
      </c>
      <c r="BC932" s="6">
        <v>135</v>
      </c>
      <c r="BD932" s="6">
        <v>11.637931034482758</v>
      </c>
      <c r="BE932" s="6">
        <v>0</v>
      </c>
      <c r="BF932" s="6">
        <v>0</v>
      </c>
      <c r="BG932" s="6">
        <v>89</v>
      </c>
      <c r="BH932" s="6">
        <v>8.9808274470232075</v>
      </c>
      <c r="BI932" s="6">
        <v>48</v>
      </c>
      <c r="BJ932" s="6">
        <v>48.979591836734691</v>
      </c>
      <c r="BK932" s="6">
        <v>880</v>
      </c>
    </row>
    <row r="933" spans="1:63" x14ac:dyDescent="0.35">
      <c r="A933" s="27">
        <v>927</v>
      </c>
      <c r="C933" s="17" t="s">
        <v>13</v>
      </c>
      <c r="D933" s="15">
        <v>66</v>
      </c>
      <c r="E933" s="18">
        <v>0</v>
      </c>
      <c r="F933" s="18">
        <v>10</v>
      </c>
      <c r="G933" s="18">
        <v>8</v>
      </c>
      <c r="H933" s="18">
        <v>45</v>
      </c>
      <c r="I933" s="18">
        <v>8</v>
      </c>
      <c r="J933" s="19">
        <v>46.969696969696969</v>
      </c>
      <c r="K933" s="19">
        <v>4</v>
      </c>
      <c r="L933" s="19">
        <v>11.76470588235294</v>
      </c>
      <c r="M933" s="18">
        <v>0</v>
      </c>
      <c r="N933" s="19">
        <v>0</v>
      </c>
      <c r="O933" s="19">
        <v>5</v>
      </c>
      <c r="P933" s="19">
        <v>100</v>
      </c>
      <c r="Q933" s="19">
        <v>0</v>
      </c>
      <c r="R933" s="18">
        <v>0</v>
      </c>
      <c r="S933" s="19">
        <v>0</v>
      </c>
      <c r="T933" s="18">
        <v>0</v>
      </c>
      <c r="U933" s="19">
        <v>0</v>
      </c>
      <c r="V933" s="18">
        <v>0</v>
      </c>
      <c r="W933" s="19">
        <v>0</v>
      </c>
      <c r="X933" s="19">
        <v>0</v>
      </c>
      <c r="Y933" s="19">
        <v>0</v>
      </c>
      <c r="Z933" s="19">
        <v>45.161290322580641</v>
      </c>
      <c r="AA933" s="19">
        <v>45.161290322580641</v>
      </c>
      <c r="AB933" s="18">
        <v>0</v>
      </c>
      <c r="AC933" s="19">
        <v>0</v>
      </c>
      <c r="AD933" s="19">
        <v>60</v>
      </c>
      <c r="AE933" s="19">
        <v>43.75</v>
      </c>
      <c r="AF933" s="19">
        <v>62.5</v>
      </c>
      <c r="AG933" s="19">
        <v>43.902439024390247</v>
      </c>
      <c r="AH933" s="19">
        <v>43.75</v>
      </c>
      <c r="AI933" s="19">
        <v>56.25</v>
      </c>
      <c r="AJ933" s="3">
        <v>537.5</v>
      </c>
      <c r="AK933" s="6">
        <v>0</v>
      </c>
      <c r="AL933" s="6">
        <v>16</v>
      </c>
      <c r="AM933" s="6">
        <v>0</v>
      </c>
      <c r="AN933" s="6">
        <v>46</v>
      </c>
      <c r="AO933" s="6">
        <v>0</v>
      </c>
      <c r="AP933" s="6">
        <v>0</v>
      </c>
      <c r="AQ933" s="6">
        <v>6</v>
      </c>
      <c r="AR933" s="6">
        <v>7</v>
      </c>
      <c r="AS933" s="6">
        <v>10.606060606060606</v>
      </c>
      <c r="AT933" s="119">
        <v>0</v>
      </c>
      <c r="AU933" s="119">
        <v>0</v>
      </c>
      <c r="AV933" s="119">
        <v>0</v>
      </c>
      <c r="AW933" s="119">
        <v>0</v>
      </c>
      <c r="AX933" s="119">
        <v>0</v>
      </c>
      <c r="AY933" s="6">
        <v>62.121212121212125</v>
      </c>
      <c r="AZ933" s="6">
        <v>0</v>
      </c>
      <c r="BA933" s="6">
        <v>0</v>
      </c>
      <c r="BB933" s="6">
        <v>0</v>
      </c>
      <c r="BC933" s="6">
        <v>9</v>
      </c>
      <c r="BD933" s="6">
        <v>12.676056338028168</v>
      </c>
      <c r="BE933" s="6">
        <v>0</v>
      </c>
      <c r="BF933" s="6">
        <v>0</v>
      </c>
      <c r="BG933" s="6">
        <v>3</v>
      </c>
      <c r="BH933" s="6">
        <v>6</v>
      </c>
      <c r="BI933" s="6">
        <v>3</v>
      </c>
      <c r="BJ933" s="6">
        <v>33.333333333333329</v>
      </c>
      <c r="BK933" s="6">
        <v>45</v>
      </c>
    </row>
    <row r="934" spans="1:63" x14ac:dyDescent="0.35">
      <c r="A934" s="27">
        <v>928</v>
      </c>
      <c r="C934" s="17" t="s">
        <v>4</v>
      </c>
      <c r="D934" s="15">
        <v>1280</v>
      </c>
      <c r="E934" s="18">
        <v>0</v>
      </c>
      <c r="F934" s="18">
        <v>4</v>
      </c>
      <c r="G934" s="18">
        <v>22</v>
      </c>
      <c r="H934" s="18">
        <v>259</v>
      </c>
      <c r="I934" s="18">
        <v>1002</v>
      </c>
      <c r="J934" s="19">
        <v>51.5625</v>
      </c>
      <c r="K934" s="19">
        <v>9</v>
      </c>
      <c r="L934" s="19">
        <v>9.0909090909090917</v>
      </c>
      <c r="M934" s="18">
        <v>0</v>
      </c>
      <c r="N934" s="19">
        <v>0</v>
      </c>
      <c r="O934" s="19">
        <v>85</v>
      </c>
      <c r="P934" s="19">
        <v>74.117647058823536</v>
      </c>
      <c r="Q934" s="19">
        <v>0</v>
      </c>
      <c r="R934" s="18">
        <v>0</v>
      </c>
      <c r="S934" s="19">
        <v>0</v>
      </c>
      <c r="T934" s="18">
        <v>0</v>
      </c>
      <c r="U934" s="19">
        <v>0</v>
      </c>
      <c r="V934" s="18">
        <v>0</v>
      </c>
      <c r="W934" s="19">
        <v>0</v>
      </c>
      <c r="X934" s="19">
        <v>0</v>
      </c>
      <c r="Y934" s="19">
        <v>0</v>
      </c>
      <c r="Z934" s="19">
        <v>33.75</v>
      </c>
      <c r="AA934" s="19">
        <v>62.5</v>
      </c>
      <c r="AB934" s="18">
        <v>6</v>
      </c>
      <c r="AC934" s="19">
        <v>2.7522935779816518</v>
      </c>
      <c r="AD934" s="19">
        <v>84.967320261437905</v>
      </c>
      <c r="AE934" s="19">
        <v>76.237623762376245</v>
      </c>
      <c r="AF934" s="19">
        <v>100</v>
      </c>
      <c r="AG934" s="19">
        <v>78.540772532188839</v>
      </c>
      <c r="AH934" s="19">
        <v>34.741784037558688</v>
      </c>
      <c r="AI934" s="19">
        <v>43.1924882629108</v>
      </c>
      <c r="AJ934" s="3">
        <v>305.55555555555554</v>
      </c>
      <c r="AK934" s="6">
        <v>12</v>
      </c>
      <c r="AL934" s="6">
        <v>1122</v>
      </c>
      <c r="AM934" s="6">
        <v>3</v>
      </c>
      <c r="AN934" s="6">
        <v>3</v>
      </c>
      <c r="AO934" s="6">
        <v>0</v>
      </c>
      <c r="AP934" s="6">
        <v>0</v>
      </c>
      <c r="AQ934" s="6">
        <v>107</v>
      </c>
      <c r="AR934" s="6">
        <v>33</v>
      </c>
      <c r="AS934" s="6">
        <v>2.578125</v>
      </c>
      <c r="AT934" s="119">
        <v>0</v>
      </c>
      <c r="AU934" s="119">
        <v>0</v>
      </c>
      <c r="AV934" s="119">
        <v>0</v>
      </c>
      <c r="AW934" s="119">
        <v>0</v>
      </c>
      <c r="AX934" s="119">
        <v>0</v>
      </c>
      <c r="AY934" s="6">
        <v>8.9390142021720962</v>
      </c>
      <c r="AZ934" s="6">
        <v>0</v>
      </c>
      <c r="BA934" s="6">
        <v>0</v>
      </c>
      <c r="BB934" s="6">
        <v>246</v>
      </c>
      <c r="BC934" s="6">
        <v>187</v>
      </c>
      <c r="BD934" s="6">
        <v>14.794303797468356</v>
      </c>
      <c r="BE934" s="6">
        <v>0</v>
      </c>
      <c r="BF934" s="6">
        <v>0</v>
      </c>
      <c r="BG934" s="6">
        <v>7</v>
      </c>
      <c r="BH934" s="6">
        <v>2.5454545454545454</v>
      </c>
      <c r="BI934" s="6">
        <v>178</v>
      </c>
      <c r="BJ934" s="6">
        <v>18.071065989847714</v>
      </c>
      <c r="BK934" s="6">
        <v>259</v>
      </c>
    </row>
    <row r="935" spans="1:63" x14ac:dyDescent="0.35">
      <c r="A935" s="27">
        <v>929</v>
      </c>
      <c r="C935" s="17" t="s">
        <v>274</v>
      </c>
      <c r="D935" s="15">
        <v>1156</v>
      </c>
      <c r="E935" s="18">
        <v>13</v>
      </c>
      <c r="F935" s="18">
        <v>61</v>
      </c>
      <c r="G935" s="18">
        <v>117</v>
      </c>
      <c r="H935" s="18">
        <v>924</v>
      </c>
      <c r="I935" s="18">
        <v>61</v>
      </c>
      <c r="J935" s="19">
        <v>56.747404844290664</v>
      </c>
      <c r="K935" s="19">
        <v>23</v>
      </c>
      <c r="L935" s="19">
        <v>3.560371517027864</v>
      </c>
      <c r="M935" s="18">
        <v>0</v>
      </c>
      <c r="N935" s="19">
        <v>0</v>
      </c>
      <c r="O935" s="19">
        <v>40</v>
      </c>
      <c r="P935" s="19">
        <v>100</v>
      </c>
      <c r="Q935" s="19">
        <v>66.666666666666657</v>
      </c>
      <c r="R935" s="18">
        <v>0</v>
      </c>
      <c r="S935" s="19">
        <v>0</v>
      </c>
      <c r="T935" s="18">
        <v>0</v>
      </c>
      <c r="U935" s="19">
        <v>0</v>
      </c>
      <c r="V935" s="18">
        <v>0</v>
      </c>
      <c r="W935" s="19">
        <v>0</v>
      </c>
      <c r="X935" s="19">
        <v>0</v>
      </c>
      <c r="Y935" s="19">
        <v>0</v>
      </c>
      <c r="Z935" s="19">
        <v>29.124579124579125</v>
      </c>
      <c r="AA935" s="19">
        <v>56.56565656565656</v>
      </c>
      <c r="AB935" s="18">
        <v>46</v>
      </c>
      <c r="AC935" s="19">
        <v>5.8524173027989823</v>
      </c>
      <c r="AD935" s="19">
        <v>82.901554404145074</v>
      </c>
      <c r="AE935" s="19">
        <v>68.224299065420553</v>
      </c>
      <c r="AF935" s="19">
        <v>59.574468085106382</v>
      </c>
      <c r="AG935" s="19">
        <v>76.703841387856258</v>
      </c>
      <c r="AH935" s="19">
        <v>30.332409972299168</v>
      </c>
      <c r="AI935" s="19">
        <v>40.858725761772853</v>
      </c>
      <c r="AJ935" s="3">
        <v>641.34615384615381</v>
      </c>
      <c r="AK935" s="6">
        <v>33</v>
      </c>
      <c r="AL935" s="6">
        <v>616</v>
      </c>
      <c r="AM935" s="6">
        <v>0</v>
      </c>
      <c r="AN935" s="6">
        <v>0</v>
      </c>
      <c r="AO935" s="6">
        <v>0</v>
      </c>
      <c r="AP935" s="6">
        <v>0</v>
      </c>
      <c r="AQ935" s="6">
        <v>487</v>
      </c>
      <c r="AR935" s="6">
        <v>141</v>
      </c>
      <c r="AS935" s="6">
        <v>12.197231833910035</v>
      </c>
      <c r="AT935" s="119">
        <v>0</v>
      </c>
      <c r="AU935" s="119">
        <v>0</v>
      </c>
      <c r="AV935" s="119">
        <v>0</v>
      </c>
      <c r="AW935" s="119">
        <v>0</v>
      </c>
      <c r="AX935" s="119">
        <v>0</v>
      </c>
      <c r="AY935" s="6">
        <v>54.609306409130824</v>
      </c>
      <c r="AZ935" s="6">
        <v>0</v>
      </c>
      <c r="BA935" s="6">
        <v>0</v>
      </c>
      <c r="BB935" s="6">
        <v>5</v>
      </c>
      <c r="BC935" s="6">
        <v>245</v>
      </c>
      <c r="BD935" s="6">
        <v>21.248915871639202</v>
      </c>
      <c r="BE935" s="6">
        <v>6</v>
      </c>
      <c r="BF935" s="6">
        <v>5.0420168067226889</v>
      </c>
      <c r="BG935" s="6">
        <v>197</v>
      </c>
      <c r="BH935" s="6">
        <v>19.070667957405615</v>
      </c>
      <c r="BI935" s="6">
        <v>38</v>
      </c>
      <c r="BJ935" s="6">
        <v>62.295081967213115</v>
      </c>
      <c r="BK935" s="6">
        <v>924</v>
      </c>
    </row>
    <row r="936" spans="1:63" x14ac:dyDescent="0.35">
      <c r="A936" s="27">
        <v>930</v>
      </c>
      <c r="C936" s="17" t="s">
        <v>15</v>
      </c>
      <c r="D936" s="15">
        <v>124</v>
      </c>
      <c r="E936" s="18">
        <v>0</v>
      </c>
      <c r="F936" s="18">
        <v>4</v>
      </c>
      <c r="G936" s="18">
        <v>0</v>
      </c>
      <c r="H936" s="18">
        <v>77</v>
      </c>
      <c r="I936" s="18">
        <v>36</v>
      </c>
      <c r="J936" s="19">
        <v>49.193548387096776</v>
      </c>
      <c r="K936" s="19">
        <v>4</v>
      </c>
      <c r="L936" s="19">
        <v>17.391304347826086</v>
      </c>
      <c r="M936" s="18">
        <v>0</v>
      </c>
      <c r="N936" s="19">
        <v>0</v>
      </c>
      <c r="O936" s="19">
        <v>5</v>
      </c>
      <c r="P936" s="19">
        <v>100</v>
      </c>
      <c r="Q936" s="19">
        <v>19.047619047619047</v>
      </c>
      <c r="R936" s="18">
        <v>0</v>
      </c>
      <c r="S936" s="19">
        <v>0</v>
      </c>
      <c r="T936" s="18">
        <v>0</v>
      </c>
      <c r="U936" s="19">
        <v>0</v>
      </c>
      <c r="V936" s="18">
        <v>0</v>
      </c>
      <c r="W936" s="19">
        <v>0</v>
      </c>
      <c r="X936" s="18">
        <v>0</v>
      </c>
      <c r="Y936" s="19">
        <v>0</v>
      </c>
      <c r="Z936" s="19">
        <v>17.391304347826086</v>
      </c>
      <c r="AA936" s="19">
        <v>34.782608695652172</v>
      </c>
      <c r="AB936" s="18">
        <v>9</v>
      </c>
      <c r="AC936" s="19">
        <v>15</v>
      </c>
      <c r="AD936" s="19">
        <v>84.615384615384613</v>
      </c>
      <c r="AE936" s="19">
        <v>50</v>
      </c>
      <c r="AF936" s="19">
        <v>100</v>
      </c>
      <c r="AG936" s="19">
        <v>56.756756756756758</v>
      </c>
      <c r="AH936" s="19">
        <v>30.76923076923077</v>
      </c>
      <c r="AI936" s="19">
        <v>40.384615384615387</v>
      </c>
      <c r="AJ936" s="3">
        <v>603.125</v>
      </c>
      <c r="AK936" s="6">
        <v>0</v>
      </c>
      <c r="AL936" s="6">
        <v>83</v>
      </c>
      <c r="AM936" s="6">
        <v>0</v>
      </c>
      <c r="AN936" s="6">
        <v>9</v>
      </c>
      <c r="AO936" s="6">
        <v>0</v>
      </c>
      <c r="AP936" s="6">
        <v>9</v>
      </c>
      <c r="AQ936" s="6">
        <v>18</v>
      </c>
      <c r="AR936" s="6">
        <v>11</v>
      </c>
      <c r="AS936" s="6">
        <v>8.870967741935484</v>
      </c>
      <c r="AT936" s="119">
        <v>0</v>
      </c>
      <c r="AU936" s="119">
        <v>0</v>
      </c>
      <c r="AV936" s="119">
        <v>0</v>
      </c>
      <c r="AW936" s="119">
        <v>0</v>
      </c>
      <c r="AX936" s="119">
        <v>0</v>
      </c>
      <c r="AY936" s="6">
        <v>31.896551724137932</v>
      </c>
      <c r="AZ936" s="6">
        <v>0</v>
      </c>
      <c r="BA936" s="6">
        <v>0</v>
      </c>
      <c r="BB936" s="6">
        <v>7</v>
      </c>
      <c r="BC936" s="6">
        <v>4</v>
      </c>
      <c r="BD936" s="6">
        <v>3.4782608695652173</v>
      </c>
      <c r="BE936" s="6">
        <v>0</v>
      </c>
      <c r="BF936" s="6">
        <v>0</v>
      </c>
      <c r="BG936" s="6">
        <v>0</v>
      </c>
      <c r="BH936" s="6">
        <v>0</v>
      </c>
      <c r="BI936" s="6">
        <v>7</v>
      </c>
      <c r="BJ936" s="6">
        <v>19.444444444444446</v>
      </c>
      <c r="BK936" s="6">
        <v>77</v>
      </c>
    </row>
    <row r="937" spans="1:63" x14ac:dyDescent="0.35">
      <c r="A937" s="27">
        <v>931</v>
      </c>
      <c r="C937" s="17" t="s">
        <v>134</v>
      </c>
      <c r="D937" s="15">
        <v>5554</v>
      </c>
      <c r="E937" s="18">
        <v>27</v>
      </c>
      <c r="F937" s="18">
        <v>194</v>
      </c>
      <c r="G937" s="18">
        <v>620</v>
      </c>
      <c r="H937" s="18">
        <v>3769</v>
      </c>
      <c r="I937" s="18">
        <v>970</v>
      </c>
      <c r="J937" s="19">
        <v>51.638458768455166</v>
      </c>
      <c r="K937" s="19">
        <v>83</v>
      </c>
      <c r="L937" s="19">
        <v>3.3413848631239937</v>
      </c>
      <c r="M937" s="18">
        <v>4</v>
      </c>
      <c r="N937" s="19">
        <v>1.4705882352941175</v>
      </c>
      <c r="O937" s="19">
        <v>206</v>
      </c>
      <c r="P937" s="19">
        <v>82.524271844660191</v>
      </c>
      <c r="Q937" s="19">
        <v>37.5</v>
      </c>
      <c r="R937" s="18">
        <v>38</v>
      </c>
      <c r="S937" s="19">
        <v>8.7155963302752291</v>
      </c>
      <c r="T937" s="18">
        <v>0</v>
      </c>
      <c r="U937" s="19">
        <v>0</v>
      </c>
      <c r="V937" s="18">
        <v>0</v>
      </c>
      <c r="W937" s="19">
        <v>0</v>
      </c>
      <c r="X937" s="18">
        <v>0</v>
      </c>
      <c r="Y937" s="19">
        <v>0</v>
      </c>
      <c r="Z937" s="19">
        <v>0</v>
      </c>
      <c r="AA937" s="19">
        <v>0</v>
      </c>
      <c r="AB937" s="18">
        <v>0</v>
      </c>
      <c r="AC937" s="19">
        <v>0</v>
      </c>
      <c r="AD937" s="19">
        <v>100</v>
      </c>
      <c r="AE937" s="19">
        <v>81.818181818181827</v>
      </c>
      <c r="AF937" s="19">
        <v>0</v>
      </c>
      <c r="AG937" s="19">
        <v>90</v>
      </c>
      <c r="AH937" s="19">
        <v>16.666666666666664</v>
      </c>
      <c r="AI937" s="19">
        <v>45.833333333333329</v>
      </c>
      <c r="AJ937" s="3">
        <v>725.57106598984774</v>
      </c>
      <c r="AK937" s="6">
        <v>1748</v>
      </c>
      <c r="AL937" s="6">
        <v>2059</v>
      </c>
      <c r="AM937" s="6">
        <v>102</v>
      </c>
      <c r="AN937" s="6">
        <v>38</v>
      </c>
      <c r="AO937" s="6">
        <v>0</v>
      </c>
      <c r="AP937" s="6">
        <v>97</v>
      </c>
      <c r="AQ937" s="6">
        <v>1351</v>
      </c>
      <c r="AR937" s="6">
        <v>1040</v>
      </c>
      <c r="AS937" s="6">
        <v>18.725243068059054</v>
      </c>
      <c r="AT937" s="119">
        <v>0</v>
      </c>
      <c r="AU937" s="119">
        <v>0</v>
      </c>
      <c r="AV937" s="119">
        <v>0</v>
      </c>
      <c r="AW937" s="119">
        <v>0</v>
      </c>
      <c r="AX937" s="119">
        <v>0</v>
      </c>
      <c r="AY937" s="6">
        <v>10.38961038961039</v>
      </c>
      <c r="AZ937" s="6">
        <v>10</v>
      </c>
      <c r="BA937" s="6">
        <v>0.46403712296983757</v>
      </c>
      <c r="BB937" s="6">
        <v>163</v>
      </c>
      <c r="BC937" s="6">
        <v>805</v>
      </c>
      <c r="BD937" s="6">
        <v>14.549069221037412</v>
      </c>
      <c r="BE937" s="6">
        <v>100</v>
      </c>
      <c r="BF937" s="6">
        <v>16.207455429497568</v>
      </c>
      <c r="BG937" s="6">
        <v>702</v>
      </c>
      <c r="BH937" s="6">
        <v>16.034719049794425</v>
      </c>
      <c r="BI937" s="6">
        <v>99</v>
      </c>
      <c r="BJ937" s="6">
        <v>10.237849017580144</v>
      </c>
      <c r="BK937" s="6">
        <v>3769</v>
      </c>
    </row>
    <row r="938" spans="1:63" x14ac:dyDescent="0.35">
      <c r="A938" s="27">
        <v>932</v>
      </c>
      <c r="C938" s="17" t="s">
        <v>20</v>
      </c>
      <c r="D938" s="15">
        <v>223</v>
      </c>
      <c r="E938" s="18">
        <v>0</v>
      </c>
      <c r="F938" s="18">
        <v>8</v>
      </c>
      <c r="G938" s="18">
        <v>24</v>
      </c>
      <c r="H938" s="18">
        <v>144</v>
      </c>
      <c r="I938" s="18">
        <v>47</v>
      </c>
      <c r="J938" s="19">
        <v>52.017937219730939</v>
      </c>
      <c r="K938" s="19">
        <v>0</v>
      </c>
      <c r="L938" s="19">
        <v>0</v>
      </c>
      <c r="M938" s="18">
        <v>0</v>
      </c>
      <c r="N938" s="19">
        <v>0</v>
      </c>
      <c r="O938" s="19">
        <v>12</v>
      </c>
      <c r="P938" s="19">
        <v>100</v>
      </c>
      <c r="Q938" s="19">
        <v>32.436974789915965</v>
      </c>
      <c r="R938" s="18">
        <v>0</v>
      </c>
      <c r="S938" s="19">
        <v>0</v>
      </c>
      <c r="T938" s="18">
        <v>14</v>
      </c>
      <c r="U938" s="19">
        <v>6.0606060606060606</v>
      </c>
      <c r="V938" s="18">
        <v>15</v>
      </c>
      <c r="W938" s="19">
        <v>7.5757575757575761</v>
      </c>
      <c r="X938" s="18">
        <v>29</v>
      </c>
      <c r="Y938" s="19">
        <v>6.7757009345794383</v>
      </c>
      <c r="Z938" s="19">
        <v>19.612476370510397</v>
      </c>
      <c r="AA938" s="19">
        <v>55.623818525519852</v>
      </c>
      <c r="AB938" s="18">
        <v>202</v>
      </c>
      <c r="AC938" s="19">
        <v>5.9534335396404359</v>
      </c>
      <c r="AD938" s="19">
        <v>80.178671133445008</v>
      </c>
      <c r="AE938" s="19">
        <v>73.678756476683944</v>
      </c>
      <c r="AF938" s="19">
        <v>66.350710900473928</v>
      </c>
      <c r="AG938" s="19">
        <v>79.253386190948135</v>
      </c>
      <c r="AH938" s="19">
        <v>22.392834293026233</v>
      </c>
      <c r="AI938" s="19">
        <v>50</v>
      </c>
      <c r="AJ938" s="3">
        <v>721.875</v>
      </c>
      <c r="AK938" s="6">
        <v>0</v>
      </c>
      <c r="AL938" s="6">
        <v>136</v>
      </c>
      <c r="AM938" s="6">
        <v>47</v>
      </c>
      <c r="AN938" s="6">
        <v>5</v>
      </c>
      <c r="AO938" s="6">
        <v>0</v>
      </c>
      <c r="AP938" s="6">
        <v>0</v>
      </c>
      <c r="AQ938" s="6">
        <v>26</v>
      </c>
      <c r="AR938" s="6">
        <v>30</v>
      </c>
      <c r="AS938" s="6">
        <v>13.452914798206278</v>
      </c>
      <c r="AT938" s="119">
        <v>0</v>
      </c>
      <c r="AU938" s="119">
        <v>0</v>
      </c>
      <c r="AV938" s="119">
        <v>0</v>
      </c>
      <c r="AW938" s="119">
        <v>0</v>
      </c>
      <c r="AX938" s="119">
        <v>0</v>
      </c>
      <c r="AY938" s="6">
        <v>33.333333333333329</v>
      </c>
      <c r="AZ938" s="6">
        <v>0</v>
      </c>
      <c r="BA938" s="6">
        <v>0</v>
      </c>
      <c r="BB938" s="6">
        <v>16</v>
      </c>
      <c r="BC938" s="6">
        <v>3</v>
      </c>
      <c r="BD938" s="6">
        <v>1.3761467889908259</v>
      </c>
      <c r="BE938" s="6">
        <v>0</v>
      </c>
      <c r="BF938" s="6">
        <v>0</v>
      </c>
      <c r="BG938" s="6">
        <v>0</v>
      </c>
      <c r="BH938" s="6">
        <v>0</v>
      </c>
      <c r="BI938" s="6">
        <v>3</v>
      </c>
      <c r="BJ938" s="6">
        <v>7.1428571428571423</v>
      </c>
      <c r="BK938" s="6">
        <v>144</v>
      </c>
    </row>
    <row r="939" spans="1:63" x14ac:dyDescent="0.35">
      <c r="A939" s="27">
        <v>933</v>
      </c>
      <c r="C939" s="17" t="s">
        <v>29</v>
      </c>
      <c r="D939" s="15">
        <v>82</v>
      </c>
      <c r="E939" s="18">
        <v>0</v>
      </c>
      <c r="F939" s="18">
        <v>0</v>
      </c>
      <c r="G939" s="18">
        <v>0</v>
      </c>
      <c r="H939" s="18">
        <v>30</v>
      </c>
      <c r="I939" s="18">
        <v>51</v>
      </c>
      <c r="J939" s="19">
        <v>58.536585365853654</v>
      </c>
      <c r="K939" s="19">
        <v>0</v>
      </c>
      <c r="L939" s="19">
        <v>0</v>
      </c>
      <c r="M939" s="18">
        <v>0</v>
      </c>
      <c r="N939" s="19">
        <v>0</v>
      </c>
      <c r="O939" s="19">
        <v>0</v>
      </c>
      <c r="P939" s="19">
        <v>0</v>
      </c>
      <c r="Q939" s="19">
        <v>0</v>
      </c>
      <c r="R939" s="18">
        <v>0</v>
      </c>
      <c r="S939" s="19">
        <v>0</v>
      </c>
      <c r="T939" s="18">
        <v>0</v>
      </c>
      <c r="U939" s="19">
        <v>0</v>
      </c>
      <c r="V939" s="18">
        <v>0</v>
      </c>
      <c r="W939" s="19">
        <v>0</v>
      </c>
      <c r="X939" s="18">
        <v>0</v>
      </c>
      <c r="Y939" s="19">
        <v>0</v>
      </c>
      <c r="Z939" s="19">
        <v>32.989690721649481</v>
      </c>
      <c r="AA939" s="19">
        <v>60.824742268041234</v>
      </c>
      <c r="AB939" s="18">
        <v>14</v>
      </c>
      <c r="AC939" s="19">
        <v>10.071942446043165</v>
      </c>
      <c r="AD939" s="19">
        <v>85.245901639344254</v>
      </c>
      <c r="AE939" s="19">
        <v>76</v>
      </c>
      <c r="AF939" s="19">
        <v>100</v>
      </c>
      <c r="AG939" s="19">
        <v>80</v>
      </c>
      <c r="AH939" s="19">
        <v>20.76923076923077</v>
      </c>
      <c r="AI939" s="19">
        <v>52.307692307692314</v>
      </c>
      <c r="AJ939" s="3">
        <v>442.85714285714283</v>
      </c>
      <c r="AK939" s="6">
        <v>0</v>
      </c>
      <c r="AL939" s="6">
        <v>72</v>
      </c>
      <c r="AM939" s="6">
        <v>0</v>
      </c>
      <c r="AN939" s="6">
        <v>4</v>
      </c>
      <c r="AO939" s="6">
        <v>0</v>
      </c>
      <c r="AP939" s="6">
        <v>0</v>
      </c>
      <c r="AQ939" s="6">
        <v>5</v>
      </c>
      <c r="AR939" s="6">
        <v>0</v>
      </c>
      <c r="AS939" s="6">
        <v>0</v>
      </c>
      <c r="AT939" s="119">
        <v>0</v>
      </c>
      <c r="AU939" s="119">
        <v>0</v>
      </c>
      <c r="AV939" s="119">
        <v>0</v>
      </c>
      <c r="AW939" s="119">
        <v>0</v>
      </c>
      <c r="AX939" s="119">
        <v>0</v>
      </c>
      <c r="AY939" s="6">
        <v>39.130434782608695</v>
      </c>
      <c r="AZ939" s="6">
        <v>0</v>
      </c>
      <c r="BA939" s="6">
        <v>0</v>
      </c>
      <c r="BB939" s="6">
        <v>14</v>
      </c>
      <c r="BC939" s="6">
        <v>3</v>
      </c>
      <c r="BD939" s="6">
        <v>3.75</v>
      </c>
      <c r="BE939" s="6">
        <v>0</v>
      </c>
      <c r="BF939" s="6">
        <v>0</v>
      </c>
      <c r="BG939" s="6">
        <v>0</v>
      </c>
      <c r="BH939" s="6">
        <v>0</v>
      </c>
      <c r="BI939" s="6">
        <v>3</v>
      </c>
      <c r="BJ939" s="6">
        <v>6.25</v>
      </c>
      <c r="BK939" s="6">
        <v>30</v>
      </c>
    </row>
    <row r="940" spans="1:63" x14ac:dyDescent="0.35">
      <c r="A940" s="27">
        <v>934</v>
      </c>
      <c r="C940" s="17" t="s">
        <v>24</v>
      </c>
      <c r="D940" s="15">
        <v>609</v>
      </c>
      <c r="E940" s="18">
        <v>3</v>
      </c>
      <c r="F940" s="18">
        <v>42</v>
      </c>
      <c r="G940" s="18">
        <v>103</v>
      </c>
      <c r="H940" s="18">
        <v>448</v>
      </c>
      <c r="I940" s="18">
        <v>21</v>
      </c>
      <c r="J940" s="19">
        <v>35.139573070607554</v>
      </c>
      <c r="K940" s="19">
        <v>13</v>
      </c>
      <c r="L940" s="19">
        <v>3.0232558139534884</v>
      </c>
      <c r="M940" s="18">
        <v>0</v>
      </c>
      <c r="N940" s="19">
        <v>0</v>
      </c>
      <c r="O940" s="19">
        <v>11</v>
      </c>
      <c r="P940" s="19">
        <v>72.727272727272734</v>
      </c>
      <c r="Q940" s="19">
        <v>28.30188679245283</v>
      </c>
      <c r="R940" s="18">
        <v>0</v>
      </c>
      <c r="S940" s="19">
        <v>0</v>
      </c>
      <c r="T940" s="18">
        <v>6</v>
      </c>
      <c r="U940" s="19">
        <v>7.8947368421052628</v>
      </c>
      <c r="V940" s="18">
        <v>0</v>
      </c>
      <c r="W940" s="19">
        <v>0</v>
      </c>
      <c r="X940" s="18">
        <v>6</v>
      </c>
      <c r="Y940" s="19">
        <v>7.5</v>
      </c>
      <c r="Z940" s="19">
        <v>14.246575342465754</v>
      </c>
      <c r="AA940" s="19">
        <v>73.698630136986296</v>
      </c>
      <c r="AB940" s="18">
        <v>30</v>
      </c>
      <c r="AC940" s="19">
        <v>6.83371298405467</v>
      </c>
      <c r="AD940" s="19">
        <v>85.763888888888886</v>
      </c>
      <c r="AE940" s="19">
        <v>68.589743589743591</v>
      </c>
      <c r="AF940" s="19">
        <v>71.126760563380287</v>
      </c>
      <c r="AG940" s="19">
        <v>82.935153583617748</v>
      </c>
      <c r="AH940" s="19">
        <v>28.217821782178216</v>
      </c>
      <c r="AI940" s="19">
        <v>38.366336633663366</v>
      </c>
      <c r="AJ940" s="3">
        <v>716</v>
      </c>
      <c r="AK940" s="6">
        <v>0</v>
      </c>
      <c r="AL940" s="6">
        <v>29</v>
      </c>
      <c r="AM940" s="6">
        <v>11</v>
      </c>
      <c r="AN940" s="6">
        <v>535</v>
      </c>
      <c r="AO940" s="6">
        <v>0</v>
      </c>
      <c r="AP940" s="6">
        <v>5</v>
      </c>
      <c r="AQ940" s="6">
        <v>13</v>
      </c>
      <c r="AR940" s="6">
        <v>237</v>
      </c>
      <c r="AS940" s="6">
        <v>38.916256157635473</v>
      </c>
      <c r="AT940" s="119">
        <v>0</v>
      </c>
      <c r="AU940" s="119">
        <v>0</v>
      </c>
      <c r="AV940" s="119">
        <v>0</v>
      </c>
      <c r="AW940" s="119">
        <v>0</v>
      </c>
      <c r="AX940" s="119">
        <v>0</v>
      </c>
      <c r="AY940" s="6">
        <v>82.564102564102555</v>
      </c>
      <c r="AZ940" s="6">
        <v>0</v>
      </c>
      <c r="BA940" s="6">
        <v>0</v>
      </c>
      <c r="BB940" s="6">
        <v>3</v>
      </c>
      <c r="BC940" s="6">
        <v>18</v>
      </c>
      <c r="BD940" s="6">
        <v>2.9702970297029703</v>
      </c>
      <c r="BE940" s="6">
        <v>0</v>
      </c>
      <c r="BF940" s="6">
        <v>0</v>
      </c>
      <c r="BG940" s="6">
        <v>13</v>
      </c>
      <c r="BH940" s="6">
        <v>2.3722627737226274</v>
      </c>
      <c r="BI940" s="6">
        <v>3</v>
      </c>
      <c r="BJ940" s="6">
        <v>15.789473684210526</v>
      </c>
      <c r="BK940" s="6">
        <v>448</v>
      </c>
    </row>
    <row r="941" spans="1:63" x14ac:dyDescent="0.35">
      <c r="A941" s="27">
        <v>935</v>
      </c>
      <c r="C941" s="17" t="s">
        <v>21</v>
      </c>
      <c r="D941" s="15">
        <v>1396</v>
      </c>
      <c r="E941" s="18">
        <v>17</v>
      </c>
      <c r="F941" s="18">
        <v>75</v>
      </c>
      <c r="G941" s="18">
        <v>121</v>
      </c>
      <c r="H941" s="18">
        <v>1074</v>
      </c>
      <c r="I941" s="18">
        <v>133</v>
      </c>
      <c r="J941" s="19">
        <v>61.103151862464181</v>
      </c>
      <c r="K941" s="19">
        <v>37</v>
      </c>
      <c r="L941" s="19">
        <v>4.7013977128335451</v>
      </c>
      <c r="M941" s="18">
        <v>3</v>
      </c>
      <c r="N941" s="19">
        <v>4.7619047619047619</v>
      </c>
      <c r="O941" s="19">
        <v>58</v>
      </c>
      <c r="P941" s="19">
        <v>86.206896551724128</v>
      </c>
      <c r="Q941" s="19">
        <v>33.333333333333329</v>
      </c>
      <c r="R941" s="18">
        <v>0</v>
      </c>
      <c r="S941" s="19">
        <v>0</v>
      </c>
      <c r="T941" s="18">
        <v>3</v>
      </c>
      <c r="U941" s="19">
        <v>9.375</v>
      </c>
      <c r="V941" s="18">
        <v>3</v>
      </c>
      <c r="W941" s="19">
        <v>6.8181818181818175</v>
      </c>
      <c r="X941" s="18">
        <v>6</v>
      </c>
      <c r="Y941" s="19">
        <v>7.7922077922077921</v>
      </c>
      <c r="Z941" s="19">
        <v>20.281690140845072</v>
      </c>
      <c r="AA941" s="19">
        <v>69.154929577464785</v>
      </c>
      <c r="AB941" s="18">
        <v>31</v>
      </c>
      <c r="AC941" s="19">
        <v>3.0693069306930694</v>
      </c>
      <c r="AD941" s="19">
        <v>88.235294117647058</v>
      </c>
      <c r="AE941" s="19">
        <v>83.685800604229613</v>
      </c>
      <c r="AF941" s="19">
        <v>87.947882736156345</v>
      </c>
      <c r="AG941" s="19">
        <v>84.770889487870619</v>
      </c>
      <c r="AH941" s="19">
        <v>19.246861924686193</v>
      </c>
      <c r="AI941" s="19">
        <v>44.560669456066947</v>
      </c>
      <c r="AJ941" s="3">
        <v>776.64670658682633</v>
      </c>
      <c r="AK941" s="6">
        <v>5</v>
      </c>
      <c r="AL941" s="6">
        <v>1237</v>
      </c>
      <c r="AM941" s="6">
        <v>0</v>
      </c>
      <c r="AN941" s="6">
        <v>0</v>
      </c>
      <c r="AO941" s="6">
        <v>0</v>
      </c>
      <c r="AP941" s="6">
        <v>0</v>
      </c>
      <c r="AQ941" s="6">
        <v>116</v>
      </c>
      <c r="AR941" s="6">
        <v>397</v>
      </c>
      <c r="AS941" s="6">
        <v>28.43839541547278</v>
      </c>
      <c r="AT941" s="119">
        <v>0</v>
      </c>
      <c r="AU941" s="119">
        <v>0</v>
      </c>
      <c r="AV941" s="119">
        <v>0</v>
      </c>
      <c r="AW941" s="119">
        <v>0</v>
      </c>
      <c r="AX941" s="119">
        <v>0</v>
      </c>
      <c r="AY941" s="6">
        <v>62.102146558105112</v>
      </c>
      <c r="AZ941" s="6">
        <v>8</v>
      </c>
      <c r="BA941" s="6">
        <v>1.094391244870041</v>
      </c>
      <c r="BB941" s="6">
        <v>22</v>
      </c>
      <c r="BC941" s="6">
        <v>21</v>
      </c>
      <c r="BD941" s="6">
        <v>1.502145922746781</v>
      </c>
      <c r="BE941" s="6">
        <v>0</v>
      </c>
      <c r="BF941" s="6">
        <v>0</v>
      </c>
      <c r="BG941" s="6">
        <v>11</v>
      </c>
      <c r="BH941" s="6">
        <v>0.92050209205020928</v>
      </c>
      <c r="BI941" s="6">
        <v>9</v>
      </c>
      <c r="BJ941" s="6">
        <v>6.7669172932330826</v>
      </c>
      <c r="BK941" s="6">
        <v>1074</v>
      </c>
    </row>
    <row r="942" spans="1:63" x14ac:dyDescent="0.35">
      <c r="A942" s="27">
        <v>936</v>
      </c>
      <c r="C942" s="17" t="s">
        <v>9</v>
      </c>
      <c r="D942" s="15">
        <v>354</v>
      </c>
      <c r="E942" s="18">
        <v>0</v>
      </c>
      <c r="F942" s="18">
        <v>3</v>
      </c>
      <c r="G942" s="18">
        <v>4</v>
      </c>
      <c r="H942" s="18">
        <v>161</v>
      </c>
      <c r="I942" s="18">
        <v>180</v>
      </c>
      <c r="J942" s="19">
        <v>61.581920903954803</v>
      </c>
      <c r="K942" s="19">
        <v>5</v>
      </c>
      <c r="L942" s="19">
        <v>10.416666666666668</v>
      </c>
      <c r="M942" s="18">
        <v>0</v>
      </c>
      <c r="N942" s="19">
        <v>0</v>
      </c>
      <c r="O942" s="19">
        <v>21</v>
      </c>
      <c r="P942" s="19">
        <v>76.19047619047619</v>
      </c>
      <c r="Q942" s="19">
        <v>16.184971098265898</v>
      </c>
      <c r="R942" s="18">
        <v>0</v>
      </c>
      <c r="S942" s="19">
        <v>0</v>
      </c>
      <c r="T942" s="18">
        <v>0</v>
      </c>
      <c r="U942" s="19">
        <v>0</v>
      </c>
      <c r="V942" s="18">
        <v>0</v>
      </c>
      <c r="W942" s="19">
        <v>0</v>
      </c>
      <c r="X942" s="18">
        <v>0</v>
      </c>
      <c r="Y942" s="19">
        <v>0</v>
      </c>
      <c r="Z942" s="19">
        <v>14.285714285714285</v>
      </c>
      <c r="AA942" s="19">
        <v>78.571428571428569</v>
      </c>
      <c r="AB942" s="18">
        <v>5</v>
      </c>
      <c r="AC942" s="19">
        <v>4.0650406504065035</v>
      </c>
      <c r="AD942" s="19">
        <v>80.357142857142861</v>
      </c>
      <c r="AE942" s="19">
        <v>70.909090909090907</v>
      </c>
      <c r="AF942" s="19">
        <v>100</v>
      </c>
      <c r="AG942" s="19">
        <v>74.838709677419359</v>
      </c>
      <c r="AH942" s="19">
        <v>5.3097345132743365</v>
      </c>
      <c r="AI942" s="19">
        <v>54.86725663716814</v>
      </c>
      <c r="AJ942" s="3">
        <v>456.25</v>
      </c>
      <c r="AK942" s="6">
        <v>0</v>
      </c>
      <c r="AL942" s="6">
        <v>268</v>
      </c>
      <c r="AM942" s="6">
        <v>0</v>
      </c>
      <c r="AN942" s="6">
        <v>0</v>
      </c>
      <c r="AO942" s="6">
        <v>4</v>
      </c>
      <c r="AP942" s="6">
        <v>0</v>
      </c>
      <c r="AQ942" s="6">
        <v>62</v>
      </c>
      <c r="AR942" s="6">
        <v>12</v>
      </c>
      <c r="AS942" s="6">
        <v>3.3898305084745761</v>
      </c>
      <c r="AT942" s="119">
        <v>0</v>
      </c>
      <c r="AU942" s="119">
        <v>0</v>
      </c>
      <c r="AV942" s="119">
        <v>0</v>
      </c>
      <c r="AW942" s="119">
        <v>0</v>
      </c>
      <c r="AX942" s="119">
        <v>0</v>
      </c>
      <c r="AY942" s="6">
        <v>28.35820895522388</v>
      </c>
      <c r="AZ942" s="6">
        <v>0</v>
      </c>
      <c r="BA942" s="6">
        <v>0</v>
      </c>
      <c r="BB942" s="6">
        <v>58</v>
      </c>
      <c r="BC942" s="6">
        <v>20</v>
      </c>
      <c r="BD942" s="6">
        <v>5.7471264367816088</v>
      </c>
      <c r="BE942" s="6">
        <v>0</v>
      </c>
      <c r="BF942" s="6">
        <v>0</v>
      </c>
      <c r="BG942" s="6">
        <v>5</v>
      </c>
      <c r="BH942" s="6">
        <v>3.0120481927710845</v>
      </c>
      <c r="BI942" s="6">
        <v>15</v>
      </c>
      <c r="BJ942" s="6">
        <v>8.4745762711864394</v>
      </c>
      <c r="BK942" s="6">
        <v>161</v>
      </c>
    </row>
    <row r="943" spans="1:63" x14ac:dyDescent="0.35">
      <c r="A943" s="27">
        <v>937</v>
      </c>
      <c r="C943" s="17" t="s">
        <v>3</v>
      </c>
      <c r="D943" s="15">
        <v>18</v>
      </c>
      <c r="E943" s="18">
        <v>0</v>
      </c>
      <c r="F943" s="18">
        <v>0</v>
      </c>
      <c r="G943" s="18">
        <v>0</v>
      </c>
      <c r="H943" s="18">
        <v>13</v>
      </c>
      <c r="I943" s="18">
        <v>3</v>
      </c>
      <c r="J943" s="19">
        <v>61.111111111111114</v>
      </c>
      <c r="K943" s="19">
        <v>5</v>
      </c>
      <c r="L943" s="19">
        <v>41.666666666666671</v>
      </c>
      <c r="M943" s="18">
        <v>0</v>
      </c>
      <c r="N943" s="19">
        <v>0</v>
      </c>
      <c r="O943" s="19">
        <v>0</v>
      </c>
      <c r="P943" s="19">
        <v>0</v>
      </c>
      <c r="Q943" s="19">
        <v>16.326530612244898</v>
      </c>
      <c r="R943" s="18">
        <v>0</v>
      </c>
      <c r="S943" s="19">
        <v>0</v>
      </c>
      <c r="T943" s="18">
        <v>0</v>
      </c>
      <c r="U943" s="19">
        <v>0</v>
      </c>
      <c r="V943" s="18">
        <v>0</v>
      </c>
      <c r="W943" s="19">
        <v>0</v>
      </c>
      <c r="X943" s="18">
        <v>0</v>
      </c>
      <c r="Y943" s="19">
        <v>0</v>
      </c>
      <c r="Z943" s="19">
        <v>57.142857142857139</v>
      </c>
      <c r="AA943" s="19">
        <v>0</v>
      </c>
      <c r="AB943" s="18">
        <v>0</v>
      </c>
      <c r="AC943" s="19">
        <v>0</v>
      </c>
      <c r="AD943" s="19">
        <v>100</v>
      </c>
      <c r="AE943" s="19">
        <v>100</v>
      </c>
      <c r="AF943" s="19">
        <v>0</v>
      </c>
      <c r="AG943" s="19">
        <v>100</v>
      </c>
      <c r="AH943" s="19">
        <v>62.5</v>
      </c>
      <c r="AI943" s="19">
        <v>0</v>
      </c>
      <c r="AJ943" s="3">
        <v>762.5</v>
      </c>
      <c r="AK943" s="6">
        <v>0</v>
      </c>
      <c r="AL943" s="6">
        <v>13</v>
      </c>
      <c r="AM943" s="6">
        <v>0</v>
      </c>
      <c r="AN943" s="6">
        <v>0</v>
      </c>
      <c r="AO943" s="6">
        <v>0</v>
      </c>
      <c r="AP943" s="6">
        <v>0</v>
      </c>
      <c r="AQ943" s="6">
        <v>0</v>
      </c>
      <c r="AR943" s="6">
        <v>0</v>
      </c>
      <c r="AS943" s="6">
        <v>0</v>
      </c>
      <c r="AT943" s="119">
        <v>0</v>
      </c>
      <c r="AU943" s="119">
        <v>0</v>
      </c>
      <c r="AV943" s="119">
        <v>0</v>
      </c>
      <c r="AW943" s="119">
        <v>0</v>
      </c>
      <c r="AX943" s="119">
        <v>0</v>
      </c>
      <c r="AY943" s="6">
        <v>58.82352941176471</v>
      </c>
      <c r="AZ943" s="6">
        <v>0</v>
      </c>
      <c r="BA943" s="6">
        <v>0</v>
      </c>
      <c r="BB943" s="6">
        <v>0</v>
      </c>
      <c r="BC943" s="6">
        <v>0</v>
      </c>
      <c r="BD943" s="6">
        <v>0</v>
      </c>
      <c r="BE943" s="6">
        <v>0</v>
      </c>
      <c r="BF943" s="6">
        <v>0</v>
      </c>
      <c r="BG943" s="6">
        <v>0</v>
      </c>
      <c r="BH943" s="6">
        <v>0</v>
      </c>
      <c r="BI943" s="6">
        <v>0</v>
      </c>
      <c r="BJ943" s="6">
        <v>0</v>
      </c>
      <c r="BK943" s="6">
        <v>13</v>
      </c>
    </row>
    <row r="944" spans="1:63" x14ac:dyDescent="0.35">
      <c r="A944" s="27">
        <v>938</v>
      </c>
      <c r="C944" s="17" t="s">
        <v>275</v>
      </c>
      <c r="D944" s="15">
        <v>1162</v>
      </c>
      <c r="E944" s="18">
        <v>34</v>
      </c>
      <c r="F944" s="18">
        <v>139</v>
      </c>
      <c r="G944" s="18">
        <v>163</v>
      </c>
      <c r="H944" s="18">
        <v>670</v>
      </c>
      <c r="I944" s="18">
        <v>182</v>
      </c>
      <c r="J944" s="19">
        <v>55.679862306368335</v>
      </c>
      <c r="K944" s="19">
        <v>11</v>
      </c>
      <c r="L944" s="19">
        <v>2.7777777777777777</v>
      </c>
      <c r="M944" s="18">
        <v>0</v>
      </c>
      <c r="N944" s="19">
        <v>0</v>
      </c>
      <c r="O944" s="19">
        <v>31</v>
      </c>
      <c r="P944" s="19">
        <v>80.645161290322577</v>
      </c>
      <c r="Q944" s="19">
        <v>15.64245810055866</v>
      </c>
      <c r="R944" s="18">
        <v>3</v>
      </c>
      <c r="S944" s="19">
        <v>3.5294117647058822</v>
      </c>
      <c r="T944" s="18">
        <v>0</v>
      </c>
      <c r="U944" s="19">
        <v>0</v>
      </c>
      <c r="V944" s="18">
        <v>0</v>
      </c>
      <c r="W944" s="19">
        <v>0</v>
      </c>
      <c r="X944" s="18">
        <v>0</v>
      </c>
      <c r="Y944" s="19">
        <v>0</v>
      </c>
      <c r="Z944" s="19">
        <v>11.242603550295858</v>
      </c>
      <c r="AA944" s="19">
        <v>84.319526627218934</v>
      </c>
      <c r="AB944" s="18">
        <v>27</v>
      </c>
      <c r="AC944" s="19">
        <v>4.2452830188679247</v>
      </c>
      <c r="AD944" s="19">
        <v>86.159169550173004</v>
      </c>
      <c r="AE944" s="19">
        <v>74.540682414698168</v>
      </c>
      <c r="AF944" s="19">
        <v>61.53846153846154</v>
      </c>
      <c r="AG944" s="19">
        <v>81.103678929765891</v>
      </c>
      <c r="AH944" s="19">
        <v>10.033444816053512</v>
      </c>
      <c r="AI944" s="19">
        <v>65.217391304347828</v>
      </c>
      <c r="AJ944" s="3">
        <v>895.77464788732391</v>
      </c>
      <c r="AK944" s="6">
        <v>114</v>
      </c>
      <c r="AL944" s="6">
        <v>549</v>
      </c>
      <c r="AM944" s="6">
        <v>45</v>
      </c>
      <c r="AN944" s="6">
        <v>45</v>
      </c>
      <c r="AO944" s="6">
        <v>0</v>
      </c>
      <c r="AP944" s="6">
        <v>25</v>
      </c>
      <c r="AQ944" s="6">
        <v>340</v>
      </c>
      <c r="AR944" s="6">
        <v>155</v>
      </c>
      <c r="AS944" s="6">
        <v>13.33907056798623</v>
      </c>
      <c r="AT944" s="119">
        <v>0</v>
      </c>
      <c r="AU944" s="119">
        <v>0</v>
      </c>
      <c r="AV944" s="119">
        <v>0</v>
      </c>
      <c r="AW944" s="119">
        <v>0</v>
      </c>
      <c r="AX944" s="119">
        <v>0</v>
      </c>
      <c r="AY944" s="6">
        <v>26.071741032370955</v>
      </c>
      <c r="AZ944" s="6">
        <v>0</v>
      </c>
      <c r="BA944" s="6">
        <v>0</v>
      </c>
      <c r="BB944" s="6">
        <v>45</v>
      </c>
      <c r="BC944" s="6">
        <v>18</v>
      </c>
      <c r="BD944" s="6">
        <v>1.5584415584415585</v>
      </c>
      <c r="BE944" s="6">
        <v>0</v>
      </c>
      <c r="BF944" s="6">
        <v>0</v>
      </c>
      <c r="BG944" s="6">
        <v>4</v>
      </c>
      <c r="BH944" s="6">
        <v>0.4784688995215311</v>
      </c>
      <c r="BI944" s="6">
        <v>9</v>
      </c>
      <c r="BJ944" s="6">
        <v>4.8913043478260869</v>
      </c>
      <c r="BK944" s="6">
        <v>670</v>
      </c>
    </row>
    <row r="945" spans="1:63" x14ac:dyDescent="0.35">
      <c r="A945" s="27">
        <v>939</v>
      </c>
      <c r="C945" s="17" t="s">
        <v>28</v>
      </c>
      <c r="D945" s="15">
        <v>3</v>
      </c>
      <c r="E945" s="18">
        <v>0</v>
      </c>
      <c r="F945" s="18">
        <v>0</v>
      </c>
      <c r="G945" s="18">
        <v>0</v>
      </c>
      <c r="H945" s="18">
        <v>5</v>
      </c>
      <c r="I945" s="18">
        <v>0</v>
      </c>
      <c r="J945" s="19">
        <v>0</v>
      </c>
      <c r="K945" s="19">
        <v>0</v>
      </c>
      <c r="L945" s="19">
        <v>0</v>
      </c>
      <c r="M945" s="18">
        <v>0</v>
      </c>
      <c r="N945" s="19">
        <v>0</v>
      </c>
      <c r="O945" s="19">
        <v>0</v>
      </c>
      <c r="P945" s="19">
        <v>0</v>
      </c>
      <c r="Q945" s="19">
        <v>33.928571428571431</v>
      </c>
      <c r="R945" s="18">
        <v>0</v>
      </c>
      <c r="S945" s="19">
        <v>0</v>
      </c>
      <c r="T945" s="18">
        <v>0</v>
      </c>
      <c r="U945" s="19">
        <v>0</v>
      </c>
      <c r="V945" s="18">
        <v>0</v>
      </c>
      <c r="W945" s="19">
        <v>0</v>
      </c>
      <c r="X945" s="18">
        <v>0</v>
      </c>
      <c r="Y945" s="19">
        <v>0</v>
      </c>
      <c r="Z945" s="19">
        <v>0</v>
      </c>
      <c r="AA945" s="19">
        <v>0</v>
      </c>
      <c r="AB945" s="18">
        <v>0</v>
      </c>
      <c r="AC945" s="19">
        <v>0</v>
      </c>
      <c r="AD945" s="19">
        <v>0</v>
      </c>
      <c r="AE945" s="19">
        <v>0</v>
      </c>
      <c r="AF945" s="19">
        <v>0</v>
      </c>
      <c r="AG945" s="19">
        <v>0</v>
      </c>
      <c r="AH945" s="19">
        <v>0</v>
      </c>
      <c r="AI945" s="19">
        <v>0</v>
      </c>
      <c r="AJ945" s="3">
        <v>0</v>
      </c>
      <c r="AK945" s="6">
        <v>0</v>
      </c>
      <c r="AL945" s="6">
        <v>0</v>
      </c>
      <c r="AM945" s="6">
        <v>0</v>
      </c>
      <c r="AN945" s="6">
        <v>0</v>
      </c>
      <c r="AO945" s="6">
        <v>0</v>
      </c>
      <c r="AP945" s="6">
        <v>0</v>
      </c>
      <c r="AQ945" s="6">
        <v>0</v>
      </c>
      <c r="AR945" s="6">
        <v>0</v>
      </c>
      <c r="AS945" s="6">
        <v>0</v>
      </c>
      <c r="AT945" s="119">
        <v>0</v>
      </c>
      <c r="AU945" s="119">
        <v>0</v>
      </c>
      <c r="AV945" s="119">
        <v>0</v>
      </c>
      <c r="AW945" s="119">
        <v>0</v>
      </c>
      <c r="AX945" s="119">
        <v>0</v>
      </c>
      <c r="AY945" s="6">
        <v>0</v>
      </c>
      <c r="AZ945" s="6">
        <v>0</v>
      </c>
      <c r="BA945" s="6">
        <v>0</v>
      </c>
      <c r="BB945" s="6">
        <v>0</v>
      </c>
      <c r="BC945" s="6">
        <v>0</v>
      </c>
      <c r="BD945" s="6">
        <v>0</v>
      </c>
      <c r="BE945" s="6">
        <v>0</v>
      </c>
      <c r="BF945" s="6">
        <v>0</v>
      </c>
      <c r="BG945" s="6">
        <v>0</v>
      </c>
      <c r="BH945" s="6">
        <v>0</v>
      </c>
      <c r="BI945" s="6">
        <v>0</v>
      </c>
      <c r="BJ945" s="6">
        <v>0</v>
      </c>
      <c r="BK945" s="6">
        <v>5</v>
      </c>
    </row>
    <row r="946" spans="1:63" x14ac:dyDescent="0.35">
      <c r="A946" s="27">
        <v>940</v>
      </c>
      <c r="C946" s="17" t="s">
        <v>25</v>
      </c>
      <c r="D946" s="15">
        <v>6</v>
      </c>
      <c r="E946" s="18">
        <v>0</v>
      </c>
      <c r="F946" s="18">
        <v>0</v>
      </c>
      <c r="G946" s="18">
        <v>0</v>
      </c>
      <c r="H946" s="18">
        <v>5</v>
      </c>
      <c r="I946" s="18">
        <v>0</v>
      </c>
      <c r="J946" s="19">
        <v>50</v>
      </c>
      <c r="K946" s="19">
        <v>0</v>
      </c>
      <c r="L946" s="19">
        <v>0</v>
      </c>
      <c r="M946" s="18">
        <v>0</v>
      </c>
      <c r="N946" s="19">
        <v>0</v>
      </c>
      <c r="O946" s="19">
        <v>4</v>
      </c>
      <c r="P946" s="19">
        <v>100</v>
      </c>
      <c r="Q946" s="19">
        <v>46.062052505966591</v>
      </c>
      <c r="R946" s="18">
        <v>0</v>
      </c>
      <c r="S946" s="19">
        <v>0</v>
      </c>
      <c r="T946" s="18">
        <v>0</v>
      </c>
      <c r="U946" s="19">
        <v>0</v>
      </c>
      <c r="V946" s="18">
        <v>0</v>
      </c>
      <c r="W946" s="19">
        <v>0</v>
      </c>
      <c r="X946" s="18">
        <v>0</v>
      </c>
      <c r="Y946" s="19">
        <v>0</v>
      </c>
      <c r="Z946" s="19">
        <v>0</v>
      </c>
      <c r="AA946" s="19">
        <v>0</v>
      </c>
      <c r="AB946" s="18">
        <v>0</v>
      </c>
      <c r="AC946" s="19">
        <v>0</v>
      </c>
      <c r="AD946" s="19">
        <v>0</v>
      </c>
      <c r="AE946" s="19">
        <v>100</v>
      </c>
      <c r="AF946" s="19">
        <v>0</v>
      </c>
      <c r="AG946" s="19">
        <v>57.142857142857139</v>
      </c>
      <c r="AH946" s="19">
        <v>0</v>
      </c>
      <c r="AI946" s="19">
        <v>0</v>
      </c>
      <c r="AJ946" s="3">
        <v>350</v>
      </c>
      <c r="AK946" s="6">
        <v>0</v>
      </c>
      <c r="AL946" s="6">
        <v>6</v>
      </c>
      <c r="AM946" s="6">
        <v>0</v>
      </c>
      <c r="AN946" s="6">
        <v>0</v>
      </c>
      <c r="AO946" s="6">
        <v>0</v>
      </c>
      <c r="AP946" s="6">
        <v>0</v>
      </c>
      <c r="AQ946" s="6">
        <v>0</v>
      </c>
      <c r="AR946" s="6">
        <v>0</v>
      </c>
      <c r="AS946" s="6">
        <v>0</v>
      </c>
      <c r="AT946" s="119">
        <v>0</v>
      </c>
      <c r="AU946" s="119">
        <v>0</v>
      </c>
      <c r="AV946" s="119">
        <v>0</v>
      </c>
      <c r="AW946" s="119">
        <v>0</v>
      </c>
      <c r="AX946" s="119">
        <v>0</v>
      </c>
      <c r="AY946" s="6">
        <v>52.264229331117576</v>
      </c>
      <c r="AZ946" s="6">
        <v>0</v>
      </c>
      <c r="BA946" s="6">
        <v>0</v>
      </c>
      <c r="BB946" s="6">
        <v>0</v>
      </c>
      <c r="BC946" s="6">
        <v>0</v>
      </c>
      <c r="BD946" s="6">
        <v>0</v>
      </c>
      <c r="BE946" s="6">
        <v>0</v>
      </c>
      <c r="BF946" s="6">
        <v>0</v>
      </c>
      <c r="BG946" s="6">
        <v>0</v>
      </c>
      <c r="BH946" s="6">
        <v>0</v>
      </c>
      <c r="BI946" s="6">
        <v>0</v>
      </c>
      <c r="BJ946" s="6">
        <v>0</v>
      </c>
      <c r="BK946" s="6">
        <v>5</v>
      </c>
    </row>
    <row r="947" spans="1:63" x14ac:dyDescent="0.35">
      <c r="A947" s="27">
        <v>941</v>
      </c>
      <c r="C947" s="17" t="s">
        <v>11</v>
      </c>
      <c r="D947" s="15">
        <v>2553</v>
      </c>
      <c r="E947" s="18">
        <v>21</v>
      </c>
      <c r="F947" s="18">
        <v>75</v>
      </c>
      <c r="G947" s="18">
        <v>341</v>
      </c>
      <c r="H947" s="18">
        <v>1651</v>
      </c>
      <c r="I947" s="18">
        <v>482</v>
      </c>
      <c r="J947" s="19">
        <v>47.865256560908733</v>
      </c>
      <c r="K947" s="19">
        <v>53</v>
      </c>
      <c r="L947" s="19">
        <v>4.0334855403348548</v>
      </c>
      <c r="M947" s="18">
        <v>0</v>
      </c>
      <c r="N947" s="19">
        <v>0</v>
      </c>
      <c r="O947" s="19">
        <v>75</v>
      </c>
      <c r="P947" s="19">
        <v>80</v>
      </c>
      <c r="Q947" s="19">
        <v>47.32937685459941</v>
      </c>
      <c r="R947" s="18">
        <v>3</v>
      </c>
      <c r="S947" s="19">
        <v>1.0752688172043012</v>
      </c>
      <c r="T947" s="18">
        <v>4</v>
      </c>
      <c r="U947" s="19">
        <v>2.547770700636943</v>
      </c>
      <c r="V947" s="18">
        <v>7</v>
      </c>
      <c r="W947" s="19">
        <v>5.4263565891472867</v>
      </c>
      <c r="X947" s="18">
        <v>11</v>
      </c>
      <c r="Y947" s="19">
        <v>3.8869257950530036</v>
      </c>
      <c r="Z947" s="19">
        <v>21.29032258064516</v>
      </c>
      <c r="AA947" s="19">
        <v>68.847926267281096</v>
      </c>
      <c r="AB947" s="18">
        <v>67</v>
      </c>
      <c r="AC947" s="19">
        <v>3.9551357733175916</v>
      </c>
      <c r="AD947" s="19">
        <v>90.079817559863173</v>
      </c>
      <c r="AE947" s="19">
        <v>80.455153949129851</v>
      </c>
      <c r="AF947" s="19">
        <v>82.494004796163068</v>
      </c>
      <c r="AG947" s="19">
        <v>86.855241264559069</v>
      </c>
      <c r="AH947" s="19">
        <v>29.680651221039451</v>
      </c>
      <c r="AI947" s="19">
        <v>43.644333124608643</v>
      </c>
      <c r="AJ947" s="3">
        <v>702.00729927007296</v>
      </c>
      <c r="AK947" s="6">
        <v>1378</v>
      </c>
      <c r="AL947" s="6">
        <v>789</v>
      </c>
      <c r="AM947" s="6">
        <v>199</v>
      </c>
      <c r="AN947" s="6">
        <v>41</v>
      </c>
      <c r="AO947" s="6">
        <v>0</v>
      </c>
      <c r="AP947" s="6">
        <v>0</v>
      </c>
      <c r="AQ947" s="6">
        <v>105</v>
      </c>
      <c r="AR947" s="6">
        <v>713</v>
      </c>
      <c r="AS947" s="6">
        <v>27.927927927927925</v>
      </c>
      <c r="AT947" s="119">
        <v>0</v>
      </c>
      <c r="AU947" s="119">
        <v>0</v>
      </c>
      <c r="AV947" s="119">
        <v>0</v>
      </c>
      <c r="AW947" s="119">
        <v>0</v>
      </c>
      <c r="AX947" s="119">
        <v>0</v>
      </c>
      <c r="AY947" s="6">
        <v>100</v>
      </c>
      <c r="AZ947" s="6">
        <v>0</v>
      </c>
      <c r="BA947" s="6">
        <v>0</v>
      </c>
      <c r="BB947" s="6">
        <v>82</v>
      </c>
      <c r="BC947" s="6">
        <v>57</v>
      </c>
      <c r="BD947" s="6">
        <v>2.2396856581532414</v>
      </c>
      <c r="BE947" s="6">
        <v>0</v>
      </c>
      <c r="BF947" s="6">
        <v>0</v>
      </c>
      <c r="BG947" s="6">
        <v>27</v>
      </c>
      <c r="BH947" s="6">
        <v>1.3547415955845459</v>
      </c>
      <c r="BI947" s="6">
        <v>26</v>
      </c>
      <c r="BJ947" s="6">
        <v>5.4968287526427062</v>
      </c>
      <c r="BK947" s="6">
        <v>1651</v>
      </c>
    </row>
    <row r="948" spans="1:63" x14ac:dyDescent="0.35">
      <c r="A948" s="27">
        <v>942</v>
      </c>
      <c r="C948" s="17" t="s">
        <v>276</v>
      </c>
      <c r="D948" s="15">
        <v>47</v>
      </c>
      <c r="E948" s="18">
        <v>0</v>
      </c>
      <c r="F948" s="18">
        <v>0</v>
      </c>
      <c r="G948" s="18">
        <v>0</v>
      </c>
      <c r="H948" s="18">
        <v>39</v>
      </c>
      <c r="I948" s="18">
        <v>8</v>
      </c>
      <c r="J948" s="19">
        <v>53.191489361702125</v>
      </c>
      <c r="K948" s="19">
        <v>0</v>
      </c>
      <c r="L948" s="19">
        <v>0</v>
      </c>
      <c r="M948" s="18">
        <v>0</v>
      </c>
      <c r="N948" s="19">
        <v>0</v>
      </c>
      <c r="O948" s="19">
        <v>0</v>
      </c>
      <c r="P948" s="19">
        <v>0</v>
      </c>
      <c r="Q948" s="19">
        <v>9.0909090909090917</v>
      </c>
      <c r="R948" s="18">
        <v>0</v>
      </c>
      <c r="S948" s="19">
        <v>0</v>
      </c>
      <c r="T948" s="18">
        <v>0</v>
      </c>
      <c r="U948" s="19">
        <v>0</v>
      </c>
      <c r="V948" s="18">
        <v>0</v>
      </c>
      <c r="W948" s="19">
        <v>0</v>
      </c>
      <c r="X948" s="18">
        <v>0</v>
      </c>
      <c r="Y948" s="19">
        <v>0</v>
      </c>
      <c r="Z948" s="19">
        <v>0</v>
      </c>
      <c r="AA948" s="19">
        <v>0</v>
      </c>
      <c r="AB948" s="18">
        <v>0</v>
      </c>
      <c r="AC948" s="19">
        <v>0</v>
      </c>
      <c r="AD948" s="19">
        <v>62.5</v>
      </c>
      <c r="AE948" s="19">
        <v>63.636363636363633</v>
      </c>
      <c r="AF948" s="19">
        <v>0</v>
      </c>
      <c r="AG948" s="19">
        <v>73.333333333333329</v>
      </c>
      <c r="AH948" s="19">
        <v>53.846153846153847</v>
      </c>
      <c r="AI948" s="19">
        <v>23.076923076923077</v>
      </c>
      <c r="AJ948" s="3">
        <v>392.85714285714289</v>
      </c>
      <c r="AK948" s="6">
        <v>8</v>
      </c>
      <c r="AL948" s="6">
        <v>26</v>
      </c>
      <c r="AM948" s="6">
        <v>0</v>
      </c>
      <c r="AN948" s="6">
        <v>0</v>
      </c>
      <c r="AO948" s="6">
        <v>0</v>
      </c>
      <c r="AP948" s="6">
        <v>0</v>
      </c>
      <c r="AQ948" s="6">
        <v>13</v>
      </c>
      <c r="AR948" s="6">
        <v>0</v>
      </c>
      <c r="AS948" s="6">
        <v>0</v>
      </c>
      <c r="AT948" s="119">
        <v>0</v>
      </c>
      <c r="AU948" s="119">
        <v>0</v>
      </c>
      <c r="AV948" s="119">
        <v>0</v>
      </c>
      <c r="AW948" s="119">
        <v>0</v>
      </c>
      <c r="AX948" s="119">
        <v>0</v>
      </c>
      <c r="AY948" s="6">
        <v>15.909090909090908</v>
      </c>
      <c r="AZ948" s="6">
        <v>0</v>
      </c>
      <c r="BA948" s="6">
        <v>0</v>
      </c>
      <c r="BB948" s="6">
        <v>0</v>
      </c>
      <c r="BC948" s="6">
        <v>9</v>
      </c>
      <c r="BD948" s="6">
        <v>22.5</v>
      </c>
      <c r="BE948" s="6">
        <v>0</v>
      </c>
      <c r="BF948" s="6">
        <v>0</v>
      </c>
      <c r="BG948" s="6">
        <v>6</v>
      </c>
      <c r="BH948" s="6">
        <v>15</v>
      </c>
      <c r="BI948" s="6">
        <v>5</v>
      </c>
      <c r="BJ948" s="6">
        <v>45.454545454545453</v>
      </c>
      <c r="BK948" s="6">
        <v>39</v>
      </c>
    </row>
    <row r="949" spans="1:63" x14ac:dyDescent="0.35">
      <c r="A949" s="27">
        <v>943</v>
      </c>
      <c r="C949" s="17" t="s">
        <v>14</v>
      </c>
      <c r="D949" s="15">
        <v>142</v>
      </c>
      <c r="E949" s="18">
        <v>4</v>
      </c>
      <c r="F949" s="18">
        <v>15</v>
      </c>
      <c r="G949" s="18">
        <v>7</v>
      </c>
      <c r="H949" s="18">
        <v>97</v>
      </c>
      <c r="I949" s="18">
        <v>27</v>
      </c>
      <c r="J949" s="19">
        <v>54.929577464788736</v>
      </c>
      <c r="K949" s="19">
        <v>0</v>
      </c>
      <c r="L949" s="19">
        <v>0</v>
      </c>
      <c r="M949" s="18">
        <v>0</v>
      </c>
      <c r="N949" s="19">
        <v>0</v>
      </c>
      <c r="O949" s="19">
        <v>14</v>
      </c>
      <c r="P949" s="19">
        <v>100</v>
      </c>
      <c r="Q949" s="19">
        <v>31.418918918918919</v>
      </c>
      <c r="R949" s="18">
        <v>0</v>
      </c>
      <c r="S949" s="19">
        <v>0</v>
      </c>
      <c r="T949" s="18">
        <v>0</v>
      </c>
      <c r="U949" s="19">
        <v>0</v>
      </c>
      <c r="V949" s="18">
        <v>0</v>
      </c>
      <c r="W949" s="19">
        <v>0</v>
      </c>
      <c r="X949" s="18">
        <v>0</v>
      </c>
      <c r="Y949" s="19">
        <v>0</v>
      </c>
      <c r="Z949" s="19">
        <v>25</v>
      </c>
      <c r="AA949" s="19">
        <v>52.083333333333336</v>
      </c>
      <c r="AB949" s="18">
        <v>6</v>
      </c>
      <c r="AC949" s="19">
        <v>7.8947368421052628</v>
      </c>
      <c r="AD949" s="19">
        <v>85.416666666666657</v>
      </c>
      <c r="AE949" s="19">
        <v>52.272727272727273</v>
      </c>
      <c r="AF949" s="19">
        <v>100</v>
      </c>
      <c r="AG949" s="19">
        <v>62.162162162162161</v>
      </c>
      <c r="AH949" s="19">
        <v>20.967741935483872</v>
      </c>
      <c r="AI949" s="19">
        <v>66.129032258064512</v>
      </c>
      <c r="AJ949" s="3">
        <v>600</v>
      </c>
      <c r="AK949" s="6">
        <v>0</v>
      </c>
      <c r="AL949" s="6">
        <v>18</v>
      </c>
      <c r="AM949" s="6">
        <v>0</v>
      </c>
      <c r="AN949" s="6">
        <v>61</v>
      </c>
      <c r="AO949" s="6">
        <v>0</v>
      </c>
      <c r="AP949" s="6">
        <v>0</v>
      </c>
      <c r="AQ949" s="6">
        <v>55</v>
      </c>
      <c r="AR949" s="6">
        <v>28</v>
      </c>
      <c r="AS949" s="6">
        <v>19.718309859154928</v>
      </c>
      <c r="AT949" s="119">
        <v>0</v>
      </c>
      <c r="AU949" s="119">
        <v>0</v>
      </c>
      <c r="AV949" s="119">
        <v>0</v>
      </c>
      <c r="AW949" s="119">
        <v>0</v>
      </c>
      <c r="AX949" s="119">
        <v>0</v>
      </c>
      <c r="AY949" s="6">
        <v>52.173913043478258</v>
      </c>
      <c r="AZ949" s="6">
        <v>0</v>
      </c>
      <c r="BA949" s="6">
        <v>0</v>
      </c>
      <c r="BB949" s="6">
        <v>5</v>
      </c>
      <c r="BC949" s="6">
        <v>22</v>
      </c>
      <c r="BD949" s="6">
        <v>15.384615384615385</v>
      </c>
      <c r="BE949" s="6">
        <v>0</v>
      </c>
      <c r="BF949" s="6">
        <v>0</v>
      </c>
      <c r="BG949" s="6">
        <v>9</v>
      </c>
      <c r="BH949" s="6">
        <v>9.0909090909090917</v>
      </c>
      <c r="BI949" s="6">
        <v>7</v>
      </c>
      <c r="BJ949" s="6">
        <v>25.925925925925924</v>
      </c>
      <c r="BK949" s="6">
        <v>97</v>
      </c>
    </row>
    <row r="950" spans="1:63" x14ac:dyDescent="0.35">
      <c r="A950" s="27">
        <v>944</v>
      </c>
      <c r="C950" s="17" t="s">
        <v>18</v>
      </c>
      <c r="D950" s="15">
        <v>2653</v>
      </c>
      <c r="E950" s="18">
        <v>5</v>
      </c>
      <c r="F950" s="18">
        <v>68</v>
      </c>
      <c r="G950" s="18">
        <v>200</v>
      </c>
      <c r="H950" s="18">
        <v>1751</v>
      </c>
      <c r="I950" s="18">
        <v>630</v>
      </c>
      <c r="J950" s="19">
        <v>56.728232189973617</v>
      </c>
      <c r="K950" s="19">
        <v>60</v>
      </c>
      <c r="L950" s="19">
        <v>8.064516129032258</v>
      </c>
      <c r="M950" s="18">
        <v>0</v>
      </c>
      <c r="N950" s="19">
        <v>0</v>
      </c>
      <c r="O950" s="19">
        <v>155</v>
      </c>
      <c r="P950" s="19">
        <v>88.387096774193552</v>
      </c>
      <c r="Q950" s="19">
        <v>42.016806722689076</v>
      </c>
      <c r="R950" s="18">
        <v>3</v>
      </c>
      <c r="S950" s="19">
        <v>1.9736842105263157</v>
      </c>
      <c r="T950" s="18">
        <v>9</v>
      </c>
      <c r="U950" s="19">
        <v>15.789473684210526</v>
      </c>
      <c r="V950" s="18">
        <v>11</v>
      </c>
      <c r="W950" s="19">
        <v>11.111111111111111</v>
      </c>
      <c r="X950" s="18">
        <v>20</v>
      </c>
      <c r="Y950" s="19">
        <v>12.987012987012985</v>
      </c>
      <c r="Z950" s="19">
        <v>15.336463223787167</v>
      </c>
      <c r="AA950" s="19">
        <v>69.014084507042256</v>
      </c>
      <c r="AB950" s="18">
        <v>76</v>
      </c>
      <c r="AC950" s="19">
        <v>5.2486187845303869</v>
      </c>
      <c r="AD950" s="19">
        <v>79.758713136729227</v>
      </c>
      <c r="AE950" s="19">
        <v>68.204613841524576</v>
      </c>
      <c r="AF950" s="19">
        <v>56.557377049180324</v>
      </c>
      <c r="AG950" s="19">
        <v>74.655819774718395</v>
      </c>
      <c r="AH950" s="19">
        <v>28.888888888888886</v>
      </c>
      <c r="AI950" s="19">
        <v>41.703703703703702</v>
      </c>
      <c r="AJ950" s="3">
        <v>562.5</v>
      </c>
      <c r="AK950" s="6">
        <v>1128</v>
      </c>
      <c r="AL950" s="6">
        <v>450</v>
      </c>
      <c r="AM950" s="6">
        <v>5</v>
      </c>
      <c r="AN950" s="6">
        <v>8</v>
      </c>
      <c r="AO950" s="6">
        <v>0</v>
      </c>
      <c r="AP950" s="6">
        <v>7</v>
      </c>
      <c r="AQ950" s="6">
        <v>989</v>
      </c>
      <c r="AR950" s="6">
        <v>305</v>
      </c>
      <c r="AS950" s="6">
        <v>11.496419148134187</v>
      </c>
      <c r="AT950" s="119">
        <v>0</v>
      </c>
      <c r="AU950" s="119">
        <v>0</v>
      </c>
      <c r="AV950" s="119">
        <v>0</v>
      </c>
      <c r="AW950" s="119">
        <v>0</v>
      </c>
      <c r="AX950" s="119">
        <v>0</v>
      </c>
      <c r="AY950" s="6">
        <v>21.785989222478829</v>
      </c>
      <c r="AZ950" s="6">
        <v>3</v>
      </c>
      <c r="BA950" s="6">
        <v>0.46583850931677018</v>
      </c>
      <c r="BB950" s="6">
        <v>68</v>
      </c>
      <c r="BC950" s="6">
        <v>719</v>
      </c>
      <c r="BD950" s="6">
        <v>27.121840814786875</v>
      </c>
      <c r="BE950" s="6">
        <v>7</v>
      </c>
      <c r="BF950" s="6">
        <v>3.4653465346534658</v>
      </c>
      <c r="BG950" s="6">
        <v>329</v>
      </c>
      <c r="BH950" s="6">
        <v>16.845878136200717</v>
      </c>
      <c r="BI950" s="6">
        <v>396</v>
      </c>
      <c r="BJ950" s="6">
        <v>62.75752773375595</v>
      </c>
      <c r="BK950" s="6">
        <v>1751</v>
      </c>
    </row>
    <row r="951" spans="1:63" x14ac:dyDescent="0.35">
      <c r="A951" s="27">
        <v>945</v>
      </c>
      <c r="C951" s="17"/>
      <c r="D951" s="15">
        <v>59973</v>
      </c>
      <c r="E951" s="18">
        <v>753</v>
      </c>
      <c r="F951" s="18">
        <v>3128</v>
      </c>
      <c r="G951" s="18">
        <v>6340</v>
      </c>
      <c r="H951" s="18">
        <v>39266</v>
      </c>
      <c r="I951" s="18">
        <v>11237</v>
      </c>
      <c r="J951" s="19">
        <v>52.753739182632188</v>
      </c>
      <c r="K951" s="19">
        <v>1494</v>
      </c>
      <c r="L951" s="19">
        <v>5.4167724157934813</v>
      </c>
      <c r="M951" s="18">
        <v>29</v>
      </c>
      <c r="N951" s="19">
        <v>1.1627906976744187</v>
      </c>
      <c r="O951" s="19">
        <v>2704</v>
      </c>
      <c r="P951" s="19">
        <v>83.57988165680473</v>
      </c>
      <c r="Q951" s="19">
        <v>22.891566265060241</v>
      </c>
      <c r="R951" s="18">
        <v>148</v>
      </c>
      <c r="S951" s="19">
        <v>3.8581856100104277</v>
      </c>
      <c r="T951" s="18">
        <v>140</v>
      </c>
      <c r="U951" s="19">
        <v>6.7178502879078703</v>
      </c>
      <c r="V951" s="18">
        <v>101</v>
      </c>
      <c r="W951" s="19">
        <v>5.8213256484149856</v>
      </c>
      <c r="X951" s="18">
        <v>241</v>
      </c>
      <c r="Y951" s="19">
        <v>6.3089005235602098</v>
      </c>
      <c r="Z951" s="19">
        <v>15.561497326203208</v>
      </c>
      <c r="AA951" s="19">
        <v>70.757575757575751</v>
      </c>
      <c r="AB951" s="18">
        <v>2023</v>
      </c>
      <c r="AC951" s="19">
        <v>6.4150943396226419</v>
      </c>
      <c r="AD951" s="19">
        <v>79.967996206957864</v>
      </c>
      <c r="AE951" s="19">
        <v>68.887288440763413</v>
      </c>
      <c r="AF951" s="19">
        <v>62.471290767110702</v>
      </c>
      <c r="AG951" s="19">
        <v>76.998178005431612</v>
      </c>
      <c r="AH951" s="19">
        <v>21.992625060878034</v>
      </c>
      <c r="AI951" s="19">
        <v>48.772003061295486</v>
      </c>
      <c r="AJ951" s="3">
        <v>632.26708829968379</v>
      </c>
      <c r="AK951" s="6">
        <v>6941</v>
      </c>
      <c r="AL951" s="6">
        <v>15041</v>
      </c>
      <c r="AM951" s="6">
        <v>4722</v>
      </c>
      <c r="AN951" s="6">
        <v>1803</v>
      </c>
      <c r="AO951" s="6">
        <v>24</v>
      </c>
      <c r="AP951" s="6">
        <v>1183</v>
      </c>
      <c r="AQ951" s="6">
        <v>23917</v>
      </c>
      <c r="AR951" s="6">
        <v>11255</v>
      </c>
      <c r="AS951" s="6">
        <v>18.766778383605956</v>
      </c>
      <c r="AT951" s="6">
        <v>0</v>
      </c>
      <c r="AU951" s="6">
        <v>0</v>
      </c>
      <c r="AV951" s="6">
        <v>0</v>
      </c>
      <c r="AW951" s="6">
        <v>0</v>
      </c>
      <c r="AX951" s="6">
        <v>0</v>
      </c>
      <c r="AY951" s="6">
        <v>34.883940722818693</v>
      </c>
      <c r="AZ951" s="6">
        <v>110</v>
      </c>
      <c r="BA951" s="6">
        <v>0.48285852245292127</v>
      </c>
      <c r="BB951" s="6">
        <v>1789</v>
      </c>
      <c r="BC951" s="6">
        <v>11537</v>
      </c>
      <c r="BD951" s="6">
        <v>21.054840770143262</v>
      </c>
      <c r="BE951" s="6">
        <v>530</v>
      </c>
      <c r="BF951" s="6">
        <v>9.49991037820398</v>
      </c>
      <c r="BG951" s="6">
        <v>7149</v>
      </c>
      <c r="BH951" s="6">
        <v>16.92712032959227</v>
      </c>
      <c r="BI951" s="6">
        <v>4195</v>
      </c>
      <c r="BJ951" s="6">
        <v>41.832867969684884</v>
      </c>
      <c r="BK951" s="6">
        <v>39266</v>
      </c>
    </row>
    <row r="952" spans="1:63" x14ac:dyDescent="0.35">
      <c r="A952" s="27">
        <v>946</v>
      </c>
      <c r="B952" s="20" t="s">
        <v>55</v>
      </c>
      <c r="C952" s="17" t="s">
        <v>26</v>
      </c>
      <c r="D952" s="15">
        <v>325</v>
      </c>
      <c r="E952" s="18">
        <v>0</v>
      </c>
      <c r="F952" s="18">
        <v>16</v>
      </c>
      <c r="G952" s="18">
        <v>32</v>
      </c>
      <c r="H952" s="18">
        <v>247</v>
      </c>
      <c r="I952" s="18">
        <v>25</v>
      </c>
      <c r="J952" s="19">
        <v>47.07692307692308</v>
      </c>
      <c r="K952" s="19">
        <v>9</v>
      </c>
      <c r="L952" s="19">
        <v>4.8913043478260869</v>
      </c>
      <c r="M952" s="18">
        <v>4</v>
      </c>
      <c r="N952" s="19">
        <v>30.76923076923077</v>
      </c>
      <c r="O952" s="19">
        <v>20</v>
      </c>
      <c r="P952" s="19">
        <v>75</v>
      </c>
      <c r="Q952" s="19">
        <v>38.759689922480625</v>
      </c>
      <c r="R952" s="18">
        <v>3</v>
      </c>
      <c r="S952" s="19">
        <v>12</v>
      </c>
      <c r="T952" s="18">
        <v>0</v>
      </c>
      <c r="U952" s="19">
        <v>0</v>
      </c>
      <c r="V952" s="18">
        <v>3</v>
      </c>
      <c r="W952" s="19">
        <v>37.5</v>
      </c>
      <c r="X952" s="18">
        <v>3</v>
      </c>
      <c r="Y952" s="19">
        <v>15.789473684210526</v>
      </c>
      <c r="Z952" s="19">
        <v>29.19254658385093</v>
      </c>
      <c r="AA952" s="19">
        <v>24.844720496894411</v>
      </c>
      <c r="AB952" s="18">
        <v>22</v>
      </c>
      <c r="AC952" s="19">
        <v>13.253012048192772</v>
      </c>
      <c r="AD952" s="19">
        <v>74.82014388489209</v>
      </c>
      <c r="AE952" s="19">
        <v>28.205128205128204</v>
      </c>
      <c r="AF952" s="19">
        <v>45.833333333333329</v>
      </c>
      <c r="AG952" s="19">
        <v>54.128440366972477</v>
      </c>
      <c r="AH952" s="19">
        <v>45.517241379310349</v>
      </c>
      <c r="AI952" s="19">
        <v>28.27586206896552</v>
      </c>
      <c r="AJ952" s="3">
        <v>420.83333333333331</v>
      </c>
      <c r="AK952" s="6">
        <v>0</v>
      </c>
      <c r="AL952" s="6">
        <v>0</v>
      </c>
      <c r="AM952" s="6">
        <v>0</v>
      </c>
      <c r="AN952" s="6">
        <v>306</v>
      </c>
      <c r="AO952" s="6">
        <v>0</v>
      </c>
      <c r="AP952" s="6">
        <v>0</v>
      </c>
      <c r="AQ952" s="6">
        <v>9</v>
      </c>
      <c r="AR952" s="6">
        <v>35</v>
      </c>
      <c r="AS952" s="6">
        <v>10.76923076923077</v>
      </c>
      <c r="AT952" s="119">
        <v>0</v>
      </c>
      <c r="AU952" s="119">
        <v>0</v>
      </c>
      <c r="AV952" s="119">
        <v>0</v>
      </c>
      <c r="AW952" s="119">
        <v>0</v>
      </c>
      <c r="AX952" s="119">
        <v>0</v>
      </c>
      <c r="AY952" s="6">
        <v>48.07692307692308</v>
      </c>
      <c r="AZ952" s="6">
        <v>6</v>
      </c>
      <c r="BA952" s="6">
        <v>3.7037037037037033</v>
      </c>
      <c r="BB952" s="6">
        <v>0</v>
      </c>
      <c r="BC952" s="6">
        <v>67</v>
      </c>
      <c r="BD952" s="6">
        <v>21.003134796238246</v>
      </c>
      <c r="BE952" s="6">
        <v>0</v>
      </c>
      <c r="BF952" s="6">
        <v>0</v>
      </c>
      <c r="BG952" s="6">
        <v>49</v>
      </c>
      <c r="BH952" s="6">
        <v>17.689530685920577</v>
      </c>
      <c r="BI952" s="6">
        <v>19</v>
      </c>
      <c r="BJ952" s="6">
        <v>82.608695652173907</v>
      </c>
      <c r="BK952" s="6">
        <v>247</v>
      </c>
    </row>
    <row r="953" spans="1:63" x14ac:dyDescent="0.35">
      <c r="A953" s="27">
        <v>947</v>
      </c>
      <c r="C953" s="17" t="s">
        <v>22</v>
      </c>
      <c r="D953" s="15">
        <v>442</v>
      </c>
      <c r="E953" s="18">
        <v>3</v>
      </c>
      <c r="F953" s="18">
        <v>33</v>
      </c>
      <c r="G953" s="18">
        <v>21</v>
      </c>
      <c r="H953" s="18">
        <v>387</v>
      </c>
      <c r="I953" s="18">
        <v>3</v>
      </c>
      <c r="J953" s="19">
        <v>45.248868778280546</v>
      </c>
      <c r="K953" s="19">
        <v>11</v>
      </c>
      <c r="L953" s="19">
        <v>3.5483870967741935</v>
      </c>
      <c r="M953" s="18">
        <v>0</v>
      </c>
      <c r="N953" s="19">
        <v>0</v>
      </c>
      <c r="O953" s="19">
        <v>8</v>
      </c>
      <c r="P953" s="19">
        <v>62.5</v>
      </c>
      <c r="Q953" s="19">
        <v>41.113105924596049</v>
      </c>
      <c r="R953" s="18">
        <v>0</v>
      </c>
      <c r="S953" s="19">
        <v>0</v>
      </c>
      <c r="T953" s="18">
        <v>3</v>
      </c>
      <c r="U953" s="19">
        <v>50</v>
      </c>
      <c r="V953" s="18">
        <v>0</v>
      </c>
      <c r="W953" s="19">
        <v>0</v>
      </c>
      <c r="X953" s="19">
        <v>3</v>
      </c>
      <c r="Y953" s="19">
        <v>50</v>
      </c>
      <c r="Z953" s="19">
        <v>18.456375838926174</v>
      </c>
      <c r="AA953" s="19">
        <v>74.832214765100673</v>
      </c>
      <c r="AB953" s="18">
        <v>19</v>
      </c>
      <c r="AC953" s="19">
        <v>5.9375</v>
      </c>
      <c r="AD953" s="19">
        <v>86.538461538461547</v>
      </c>
      <c r="AE953" s="19">
        <v>61.016949152542374</v>
      </c>
      <c r="AF953" s="19">
        <v>45.945945945945951</v>
      </c>
      <c r="AG953" s="19">
        <v>80.397727272727266</v>
      </c>
      <c r="AH953" s="19">
        <v>18.910256410256409</v>
      </c>
      <c r="AI953" s="19">
        <v>43.910256410256409</v>
      </c>
      <c r="AJ953" s="3">
        <v>727.72727272727275</v>
      </c>
      <c r="AK953" s="6">
        <v>8</v>
      </c>
      <c r="AL953" s="6">
        <v>10</v>
      </c>
      <c r="AM953" s="6">
        <v>67</v>
      </c>
      <c r="AN953" s="6">
        <v>341</v>
      </c>
      <c r="AO953" s="6">
        <v>0</v>
      </c>
      <c r="AP953" s="6">
        <v>0</v>
      </c>
      <c r="AQ953" s="6">
        <v>15</v>
      </c>
      <c r="AR953" s="6">
        <v>47</v>
      </c>
      <c r="AS953" s="6">
        <v>10.633484162895927</v>
      </c>
      <c r="AT953" s="119">
        <v>0</v>
      </c>
      <c r="AU953" s="119">
        <v>0</v>
      </c>
      <c r="AV953" s="119">
        <v>0</v>
      </c>
      <c r="AW953" s="119">
        <v>0</v>
      </c>
      <c r="AX953" s="119">
        <v>0</v>
      </c>
      <c r="AY953" s="6">
        <v>28.703703703703702</v>
      </c>
      <c r="AZ953" s="6">
        <v>3</v>
      </c>
      <c r="BA953" s="6">
        <v>1.0033444816053512</v>
      </c>
      <c r="BB953" s="6">
        <v>0</v>
      </c>
      <c r="BC953" s="6">
        <v>8</v>
      </c>
      <c r="BD953" s="6">
        <v>1.8306636155606408</v>
      </c>
      <c r="BE953" s="6">
        <v>0</v>
      </c>
      <c r="BF953" s="6">
        <v>0</v>
      </c>
      <c r="BG953" s="6">
        <v>9</v>
      </c>
      <c r="BH953" s="6">
        <v>2.1951219512195119</v>
      </c>
      <c r="BI953" s="6">
        <v>3</v>
      </c>
      <c r="BJ953" s="6">
        <v>33.333333333333329</v>
      </c>
      <c r="BK953" s="6">
        <v>387</v>
      </c>
    </row>
    <row r="954" spans="1:63" x14ac:dyDescent="0.35">
      <c r="A954" s="27">
        <v>948</v>
      </c>
      <c r="C954" s="17" t="s">
        <v>133</v>
      </c>
      <c r="D954" s="15">
        <v>428</v>
      </c>
      <c r="E954" s="18">
        <v>0</v>
      </c>
      <c r="F954" s="18">
        <v>0</v>
      </c>
      <c r="G954" s="18">
        <v>3</v>
      </c>
      <c r="H954" s="18">
        <v>322</v>
      </c>
      <c r="I954" s="18">
        <v>107</v>
      </c>
      <c r="J954" s="19">
        <v>52.10280373831776</v>
      </c>
      <c r="K954" s="19">
        <v>10</v>
      </c>
      <c r="L954" s="19">
        <v>7.6923076923076925</v>
      </c>
      <c r="M954" s="18">
        <v>0</v>
      </c>
      <c r="N954" s="19">
        <v>0</v>
      </c>
      <c r="O954" s="19">
        <v>15</v>
      </c>
      <c r="P954" s="19">
        <v>100</v>
      </c>
      <c r="Q954" s="19">
        <v>47.857348288754679</v>
      </c>
      <c r="R954" s="18">
        <v>0</v>
      </c>
      <c r="S954" s="19">
        <v>0</v>
      </c>
      <c r="T954" s="18">
        <v>0</v>
      </c>
      <c r="U954" s="19">
        <v>0</v>
      </c>
      <c r="V954" s="18">
        <v>0</v>
      </c>
      <c r="W954" s="19">
        <v>0</v>
      </c>
      <c r="X954" s="19">
        <v>0</v>
      </c>
      <c r="Y954" s="19">
        <v>0</v>
      </c>
      <c r="Z954" s="19">
        <v>40.322580645161288</v>
      </c>
      <c r="AA954" s="19">
        <v>27.419354838709676</v>
      </c>
      <c r="AB954" s="18">
        <v>8</v>
      </c>
      <c r="AC954" s="19">
        <v>3.3898305084745761</v>
      </c>
      <c r="AD954" s="19">
        <v>79.865771812080538</v>
      </c>
      <c r="AE954" s="19">
        <v>64.242424242424249</v>
      </c>
      <c r="AF954" s="19">
        <v>100</v>
      </c>
      <c r="AG954" s="19">
        <v>70.512820512820511</v>
      </c>
      <c r="AH954" s="19">
        <v>52.631578947368418</v>
      </c>
      <c r="AI954" s="19">
        <v>23.684210526315788</v>
      </c>
      <c r="AJ954" s="3">
        <v>547.91666666666663</v>
      </c>
      <c r="AK954" s="6">
        <v>0</v>
      </c>
      <c r="AL954" s="6">
        <v>244</v>
      </c>
      <c r="AM954" s="6">
        <v>0</v>
      </c>
      <c r="AN954" s="6">
        <v>89</v>
      </c>
      <c r="AO954" s="6">
        <v>0</v>
      </c>
      <c r="AP954" s="6">
        <v>0</v>
      </c>
      <c r="AQ954" s="6">
        <v>90</v>
      </c>
      <c r="AR954" s="6">
        <v>5</v>
      </c>
      <c r="AS954" s="6">
        <v>1.1682242990654206</v>
      </c>
      <c r="AT954" s="119">
        <v>0</v>
      </c>
      <c r="AU954" s="119">
        <v>0</v>
      </c>
      <c r="AV954" s="119">
        <v>0</v>
      </c>
      <c r="AW954" s="119">
        <v>0</v>
      </c>
      <c r="AX954" s="119">
        <v>0</v>
      </c>
      <c r="AY954" s="6">
        <v>11.594202898550725</v>
      </c>
      <c r="AZ954" s="6">
        <v>0</v>
      </c>
      <c r="BA954" s="6">
        <v>0</v>
      </c>
      <c r="BB954" s="6">
        <v>17</v>
      </c>
      <c r="BC954" s="6">
        <v>103</v>
      </c>
      <c r="BD954" s="6">
        <v>24.009324009324011</v>
      </c>
      <c r="BE954" s="6">
        <v>0</v>
      </c>
      <c r="BF954" s="6">
        <v>0</v>
      </c>
      <c r="BG954" s="6">
        <v>40</v>
      </c>
      <c r="BH954" s="6">
        <v>12.461059190031152</v>
      </c>
      <c r="BI954" s="6">
        <v>56</v>
      </c>
      <c r="BJ954" s="6">
        <v>55.445544554455452</v>
      </c>
      <c r="BK954" s="6">
        <v>322</v>
      </c>
    </row>
    <row r="955" spans="1:63" x14ac:dyDescent="0.35">
      <c r="A955" s="27">
        <v>949</v>
      </c>
      <c r="C955" s="17" t="s">
        <v>136</v>
      </c>
      <c r="D955" s="15">
        <v>69</v>
      </c>
      <c r="E955" s="18">
        <v>0</v>
      </c>
      <c r="F955" s="18">
        <v>0</v>
      </c>
      <c r="G955" s="18">
        <v>7</v>
      </c>
      <c r="H955" s="18">
        <v>53</v>
      </c>
      <c r="I955" s="18">
        <v>8</v>
      </c>
      <c r="J955" s="19">
        <v>52.173913043478258</v>
      </c>
      <c r="K955" s="19">
        <v>0</v>
      </c>
      <c r="L955" s="19">
        <v>0</v>
      </c>
      <c r="M955" s="18">
        <v>0</v>
      </c>
      <c r="N955" s="19">
        <v>0</v>
      </c>
      <c r="O955" s="19">
        <v>0</v>
      </c>
      <c r="P955" s="19">
        <v>0</v>
      </c>
      <c r="Q955" s="19">
        <v>29.145728643216078</v>
      </c>
      <c r="R955" s="18">
        <v>0</v>
      </c>
      <c r="S955" s="19">
        <v>0</v>
      </c>
      <c r="T955" s="18">
        <v>0</v>
      </c>
      <c r="U955" s="19">
        <v>0</v>
      </c>
      <c r="V955" s="18">
        <v>0</v>
      </c>
      <c r="W955" s="19">
        <v>0</v>
      </c>
      <c r="X955" s="18">
        <v>0</v>
      </c>
      <c r="Y955" s="19">
        <v>0</v>
      </c>
      <c r="Z955" s="19">
        <v>0</v>
      </c>
      <c r="AA955" s="19">
        <v>37.037037037037038</v>
      </c>
      <c r="AB955" s="18">
        <v>0</v>
      </c>
      <c r="AC955" s="19">
        <v>0</v>
      </c>
      <c r="AD955" s="19">
        <v>100</v>
      </c>
      <c r="AE955" s="19">
        <v>75.862068965517238</v>
      </c>
      <c r="AF955" s="19">
        <v>0</v>
      </c>
      <c r="AG955" s="19">
        <v>81.25</v>
      </c>
      <c r="AH955" s="19">
        <v>39.024390243902438</v>
      </c>
      <c r="AI955" s="19">
        <v>24.390243902439025</v>
      </c>
      <c r="AJ955" s="3">
        <v>771.875</v>
      </c>
      <c r="AK955" s="6">
        <v>29</v>
      </c>
      <c r="AL955" s="6">
        <v>21</v>
      </c>
      <c r="AM955" s="6">
        <v>0</v>
      </c>
      <c r="AN955" s="6">
        <v>12</v>
      </c>
      <c r="AO955" s="6">
        <v>0</v>
      </c>
      <c r="AP955" s="6">
        <v>0</v>
      </c>
      <c r="AQ955" s="6">
        <v>4</v>
      </c>
      <c r="AR955" s="6">
        <v>11</v>
      </c>
      <c r="AS955" s="6">
        <v>15.942028985507244</v>
      </c>
      <c r="AT955" s="119">
        <v>0</v>
      </c>
      <c r="AU955" s="119">
        <v>0</v>
      </c>
      <c r="AV955" s="119">
        <v>0</v>
      </c>
      <c r="AW955" s="119">
        <v>0</v>
      </c>
      <c r="AX955" s="119">
        <v>0</v>
      </c>
      <c r="AY955" s="6">
        <v>40</v>
      </c>
      <c r="AZ955" s="6">
        <v>0</v>
      </c>
      <c r="BA955" s="6">
        <v>0</v>
      </c>
      <c r="BB955" s="6">
        <v>0</v>
      </c>
      <c r="BC955" s="6">
        <v>9</v>
      </c>
      <c r="BD955" s="6">
        <v>13.846153846153847</v>
      </c>
      <c r="BE955" s="6">
        <v>0</v>
      </c>
      <c r="BF955" s="6">
        <v>0</v>
      </c>
      <c r="BG955" s="6">
        <v>8</v>
      </c>
      <c r="BH955" s="6">
        <v>13.793103448275861</v>
      </c>
      <c r="BI955" s="6">
        <v>0</v>
      </c>
      <c r="BJ955" s="6">
        <v>0</v>
      </c>
      <c r="BK955" s="6">
        <v>53</v>
      </c>
    </row>
    <row r="956" spans="1:63" x14ac:dyDescent="0.35">
      <c r="A956" s="27">
        <v>950</v>
      </c>
      <c r="C956" s="17" t="s">
        <v>16</v>
      </c>
      <c r="D956" s="15">
        <v>310</v>
      </c>
      <c r="E956" s="18">
        <v>4</v>
      </c>
      <c r="F956" s="18">
        <v>4</v>
      </c>
      <c r="G956" s="18">
        <v>18</v>
      </c>
      <c r="H956" s="18">
        <v>235</v>
      </c>
      <c r="I956" s="18">
        <v>49</v>
      </c>
      <c r="J956" s="19">
        <v>56.774193548387096</v>
      </c>
      <c r="K956" s="19">
        <v>6</v>
      </c>
      <c r="L956" s="19">
        <v>5.8823529411764701</v>
      </c>
      <c r="M956" s="18">
        <v>0</v>
      </c>
      <c r="N956" s="19">
        <v>0</v>
      </c>
      <c r="O956" s="19">
        <v>26</v>
      </c>
      <c r="P956" s="19">
        <v>80.769230769230774</v>
      </c>
      <c r="Q956" s="19">
        <v>39.267015706806284</v>
      </c>
      <c r="R956" s="18">
        <v>0</v>
      </c>
      <c r="S956" s="19">
        <v>0</v>
      </c>
      <c r="T956" s="18">
        <v>0</v>
      </c>
      <c r="U956" s="19">
        <v>0</v>
      </c>
      <c r="V956" s="18">
        <v>0</v>
      </c>
      <c r="W956" s="19">
        <v>0</v>
      </c>
      <c r="X956" s="18">
        <v>0</v>
      </c>
      <c r="Y956" s="19">
        <v>0</v>
      </c>
      <c r="Z956" s="19">
        <v>17.475728155339805</v>
      </c>
      <c r="AA956" s="19">
        <v>17.475728155339805</v>
      </c>
      <c r="AB956" s="18">
        <v>11</v>
      </c>
      <c r="AC956" s="19">
        <v>6.1452513966480442</v>
      </c>
      <c r="AD956" s="19">
        <v>76.851851851851848</v>
      </c>
      <c r="AE956" s="19">
        <v>57.462686567164177</v>
      </c>
      <c r="AF956" s="19">
        <v>33.333333333333329</v>
      </c>
      <c r="AG956" s="19">
        <v>68.807339449541288</v>
      </c>
      <c r="AH956" s="19">
        <v>69.182389937106919</v>
      </c>
      <c r="AI956" s="19">
        <v>11.320754716981133</v>
      </c>
      <c r="AJ956" s="3">
        <v>501.47058823529414</v>
      </c>
      <c r="AK956" s="6">
        <v>261</v>
      </c>
      <c r="AL956" s="6">
        <v>8</v>
      </c>
      <c r="AM956" s="6">
        <v>0</v>
      </c>
      <c r="AN956" s="6">
        <v>0</v>
      </c>
      <c r="AO956" s="6">
        <v>0</v>
      </c>
      <c r="AP956" s="6">
        <v>0</v>
      </c>
      <c r="AQ956" s="6">
        <v>45</v>
      </c>
      <c r="AR956" s="6">
        <v>32</v>
      </c>
      <c r="AS956" s="6">
        <v>10.32258064516129</v>
      </c>
      <c r="AT956" s="119">
        <v>0</v>
      </c>
      <c r="AU956" s="119">
        <v>0</v>
      </c>
      <c r="AV956" s="119">
        <v>0</v>
      </c>
      <c r="AW956" s="119">
        <v>0</v>
      </c>
      <c r="AX956" s="119">
        <v>0</v>
      </c>
      <c r="AY956" s="6">
        <v>14.193548387096774</v>
      </c>
      <c r="AZ956" s="6">
        <v>0</v>
      </c>
      <c r="BA956" s="6">
        <v>0</v>
      </c>
      <c r="BB956" s="6">
        <v>0</v>
      </c>
      <c r="BC956" s="6">
        <v>130</v>
      </c>
      <c r="BD956" s="6">
        <v>42.207792207792203</v>
      </c>
      <c r="BE956" s="6">
        <v>4</v>
      </c>
      <c r="BF956" s="6">
        <v>18.181818181818183</v>
      </c>
      <c r="BG956" s="6">
        <v>100</v>
      </c>
      <c r="BH956" s="6">
        <v>38.910505836575879</v>
      </c>
      <c r="BI956" s="6">
        <v>32</v>
      </c>
      <c r="BJ956" s="6">
        <v>71.111111111111114</v>
      </c>
      <c r="BK956" s="6">
        <v>235</v>
      </c>
    </row>
    <row r="957" spans="1:63" x14ac:dyDescent="0.35">
      <c r="A957" s="27">
        <v>951</v>
      </c>
      <c r="C957" s="17" t="s">
        <v>137</v>
      </c>
      <c r="D957" s="15">
        <v>3883</v>
      </c>
      <c r="E957" s="18">
        <v>22</v>
      </c>
      <c r="F957" s="18">
        <v>94</v>
      </c>
      <c r="G957" s="18">
        <v>241</v>
      </c>
      <c r="H957" s="18">
        <v>3044</v>
      </c>
      <c r="I957" s="18">
        <v>504</v>
      </c>
      <c r="J957" s="19">
        <v>54.468194694823588</v>
      </c>
      <c r="K957" s="19">
        <v>146</v>
      </c>
      <c r="L957" s="19">
        <v>6.9259962049335861</v>
      </c>
      <c r="M957" s="18">
        <v>3</v>
      </c>
      <c r="N957" s="19">
        <v>3.5294117647058822</v>
      </c>
      <c r="O957" s="19">
        <v>220</v>
      </c>
      <c r="P957" s="19">
        <v>82.27272727272728</v>
      </c>
      <c r="Q957" s="19">
        <v>29.411764705882355</v>
      </c>
      <c r="R957" s="18">
        <v>18</v>
      </c>
      <c r="S957" s="19">
        <v>10.975609756097562</v>
      </c>
      <c r="T957" s="18">
        <v>15</v>
      </c>
      <c r="U957" s="19">
        <v>13.274336283185843</v>
      </c>
      <c r="V957" s="18">
        <v>7</v>
      </c>
      <c r="W957" s="19">
        <v>11.475409836065573</v>
      </c>
      <c r="X957" s="18">
        <v>22</v>
      </c>
      <c r="Y957" s="19">
        <v>12.643678160919542</v>
      </c>
      <c r="Z957" s="19">
        <v>21.365752715985515</v>
      </c>
      <c r="AA957" s="19">
        <v>56.440765649249869</v>
      </c>
      <c r="AB957" s="18">
        <v>223</v>
      </c>
      <c r="AC957" s="19">
        <v>9.6956521739130448</v>
      </c>
      <c r="AD957" s="19">
        <v>72.911963882618508</v>
      </c>
      <c r="AE957" s="19">
        <v>60.238805970149258</v>
      </c>
      <c r="AF957" s="19">
        <v>47.880299251870326</v>
      </c>
      <c r="AG957" s="19">
        <v>68.606013276064033</v>
      </c>
      <c r="AH957" s="19">
        <v>33.648581383773021</v>
      </c>
      <c r="AI957" s="19">
        <v>35.938277750124442</v>
      </c>
      <c r="AJ957" s="3">
        <v>481.50470219435738</v>
      </c>
      <c r="AK957" s="6">
        <v>460</v>
      </c>
      <c r="AL957" s="6">
        <v>470</v>
      </c>
      <c r="AM957" s="6">
        <v>0</v>
      </c>
      <c r="AN957" s="6">
        <v>18</v>
      </c>
      <c r="AO957" s="6">
        <v>0</v>
      </c>
      <c r="AP957" s="6">
        <v>3</v>
      </c>
      <c r="AQ957" s="6">
        <v>2838</v>
      </c>
      <c r="AR957" s="6">
        <v>615</v>
      </c>
      <c r="AS957" s="6">
        <v>15.838269379345867</v>
      </c>
      <c r="AT957" s="119">
        <v>0</v>
      </c>
      <c r="AU957" s="119">
        <v>0</v>
      </c>
      <c r="AV957" s="119">
        <v>0</v>
      </c>
      <c r="AW957" s="119">
        <v>0</v>
      </c>
      <c r="AX957" s="119">
        <v>0</v>
      </c>
      <c r="AY957" s="6">
        <v>14.121037463976945</v>
      </c>
      <c r="AZ957" s="6">
        <v>9</v>
      </c>
      <c r="BA957" s="6">
        <v>0.45500505561172899</v>
      </c>
      <c r="BB957" s="6">
        <v>30</v>
      </c>
      <c r="BC957" s="6">
        <v>1571</v>
      </c>
      <c r="BD957" s="6">
        <v>40.583828468096101</v>
      </c>
      <c r="BE957" s="6">
        <v>64</v>
      </c>
      <c r="BF957" s="6">
        <v>26.556016597510375</v>
      </c>
      <c r="BG957" s="6">
        <v>1128</v>
      </c>
      <c r="BH957" s="6">
        <v>34.411226357535078</v>
      </c>
      <c r="BI957" s="6">
        <v>429</v>
      </c>
      <c r="BJ957" s="6">
        <v>85.11904761904762</v>
      </c>
      <c r="BK957" s="6">
        <v>3044</v>
      </c>
    </row>
    <row r="958" spans="1:63" x14ac:dyDescent="0.35">
      <c r="A958" s="27">
        <v>952</v>
      </c>
      <c r="C958" s="17" t="s">
        <v>2</v>
      </c>
      <c r="D958" s="15">
        <v>60</v>
      </c>
      <c r="E958" s="18">
        <v>0</v>
      </c>
      <c r="F958" s="18">
        <v>5</v>
      </c>
      <c r="G958" s="18">
        <v>3</v>
      </c>
      <c r="H958" s="18">
        <v>48</v>
      </c>
      <c r="I958" s="18">
        <v>3</v>
      </c>
      <c r="J958" s="19">
        <v>45</v>
      </c>
      <c r="K958" s="19">
        <v>0</v>
      </c>
      <c r="L958" s="19">
        <v>0</v>
      </c>
      <c r="M958" s="18">
        <v>0</v>
      </c>
      <c r="N958" s="19">
        <v>0</v>
      </c>
      <c r="O958" s="19">
        <v>6</v>
      </c>
      <c r="P958" s="19">
        <v>100</v>
      </c>
      <c r="Q958" s="19">
        <v>43.626062322946176</v>
      </c>
      <c r="R958" s="18">
        <v>0</v>
      </c>
      <c r="S958" s="19">
        <v>0</v>
      </c>
      <c r="T958" s="18">
        <v>0</v>
      </c>
      <c r="U958" s="19">
        <v>0</v>
      </c>
      <c r="V958" s="18">
        <v>3</v>
      </c>
      <c r="W958" s="19">
        <v>100</v>
      </c>
      <c r="X958" s="18">
        <v>3</v>
      </c>
      <c r="Y958" s="19">
        <v>100</v>
      </c>
      <c r="Z958" s="19">
        <v>16</v>
      </c>
      <c r="AA958" s="19">
        <v>0</v>
      </c>
      <c r="AB958" s="18">
        <v>3</v>
      </c>
      <c r="AC958" s="19">
        <v>7.6923076923076925</v>
      </c>
      <c r="AD958" s="19">
        <v>78.571428571428569</v>
      </c>
      <c r="AE958" s="19">
        <v>69.565217391304344</v>
      </c>
      <c r="AF958" s="19">
        <v>0</v>
      </c>
      <c r="AG958" s="19">
        <v>75</v>
      </c>
      <c r="AH958" s="19">
        <v>81.481481481481481</v>
      </c>
      <c r="AI958" s="19">
        <v>18.518518518518519</v>
      </c>
      <c r="AJ958" s="3">
        <v>562.5</v>
      </c>
      <c r="AK958" s="6">
        <v>0</v>
      </c>
      <c r="AL958" s="6">
        <v>51</v>
      </c>
      <c r="AM958" s="6">
        <v>0</v>
      </c>
      <c r="AN958" s="6">
        <v>0</v>
      </c>
      <c r="AO958" s="6">
        <v>0</v>
      </c>
      <c r="AP958" s="6">
        <v>0</v>
      </c>
      <c r="AQ958" s="6">
        <v>6</v>
      </c>
      <c r="AR958" s="6">
        <v>0</v>
      </c>
      <c r="AS958" s="6">
        <v>0</v>
      </c>
      <c r="AT958" s="119">
        <v>0</v>
      </c>
      <c r="AU958" s="119">
        <v>0</v>
      </c>
      <c r="AV958" s="119">
        <v>0</v>
      </c>
      <c r="AW958" s="119">
        <v>0</v>
      </c>
      <c r="AX958" s="119">
        <v>0</v>
      </c>
      <c r="AY958" s="6">
        <v>73.846153846153854</v>
      </c>
      <c r="AZ958" s="6">
        <v>0</v>
      </c>
      <c r="BA958" s="6">
        <v>0</v>
      </c>
      <c r="BB958" s="6">
        <v>0</v>
      </c>
      <c r="BC958" s="6">
        <v>0</v>
      </c>
      <c r="BD958" s="6">
        <v>0</v>
      </c>
      <c r="BE958" s="6">
        <v>0</v>
      </c>
      <c r="BF958" s="6">
        <v>0</v>
      </c>
      <c r="BG958" s="6">
        <v>0</v>
      </c>
      <c r="BH958" s="6">
        <v>0</v>
      </c>
      <c r="BI958" s="6">
        <v>0</v>
      </c>
      <c r="BJ958" s="6">
        <v>0</v>
      </c>
      <c r="BK958" s="6">
        <v>48</v>
      </c>
    </row>
    <row r="959" spans="1:63" x14ac:dyDescent="0.35">
      <c r="A959" s="27">
        <v>953</v>
      </c>
      <c r="C959" s="17" t="s">
        <v>6</v>
      </c>
      <c r="D959" s="15">
        <v>640</v>
      </c>
      <c r="E959" s="18">
        <v>0</v>
      </c>
      <c r="F959" s="18">
        <v>0</v>
      </c>
      <c r="G959" s="18">
        <v>3</v>
      </c>
      <c r="H959" s="18">
        <v>290</v>
      </c>
      <c r="I959" s="18">
        <v>347</v>
      </c>
      <c r="J959" s="19">
        <v>54.6875</v>
      </c>
      <c r="K959" s="19">
        <v>10</v>
      </c>
      <c r="L959" s="19">
        <v>14.285714285714285</v>
      </c>
      <c r="M959" s="18">
        <v>0</v>
      </c>
      <c r="N959" s="19">
        <v>0</v>
      </c>
      <c r="O959" s="19">
        <v>65</v>
      </c>
      <c r="P959" s="19">
        <v>76.923076923076934</v>
      </c>
      <c r="Q959" s="19">
        <v>36.936936936936938</v>
      </c>
      <c r="R959" s="18">
        <v>0</v>
      </c>
      <c r="S959" s="19">
        <v>0</v>
      </c>
      <c r="T959" s="18">
        <v>0</v>
      </c>
      <c r="U959" s="19">
        <v>0</v>
      </c>
      <c r="V959" s="18">
        <v>0</v>
      </c>
      <c r="W959" s="19">
        <v>0</v>
      </c>
      <c r="X959" s="18">
        <v>0</v>
      </c>
      <c r="Y959" s="19">
        <v>0</v>
      </c>
      <c r="Z959" s="19">
        <v>51.515151515151516</v>
      </c>
      <c r="AA959" s="19">
        <v>27.27272727272727</v>
      </c>
      <c r="AB959" s="18">
        <v>13</v>
      </c>
      <c r="AC959" s="19">
        <v>5.8035714285714288</v>
      </c>
      <c r="AD959" s="19">
        <v>72.727272727272734</v>
      </c>
      <c r="AE959" s="19">
        <v>70.270270270270274</v>
      </c>
      <c r="AF959" s="19">
        <v>100</v>
      </c>
      <c r="AG959" s="19">
        <v>71.080139372822302</v>
      </c>
      <c r="AH959" s="19">
        <v>41.904761904761905</v>
      </c>
      <c r="AI959" s="19">
        <v>20.952380952380953</v>
      </c>
      <c r="AJ959" s="3">
        <v>343.39622641509436</v>
      </c>
      <c r="AK959" s="6">
        <v>0</v>
      </c>
      <c r="AL959" s="6">
        <v>581</v>
      </c>
      <c r="AM959" s="6">
        <v>0</v>
      </c>
      <c r="AN959" s="6">
        <v>0</v>
      </c>
      <c r="AO959" s="6">
        <v>0</v>
      </c>
      <c r="AP959" s="6">
        <v>0</v>
      </c>
      <c r="AQ959" s="6">
        <v>48</v>
      </c>
      <c r="AR959" s="6">
        <v>4</v>
      </c>
      <c r="AS959" s="6">
        <v>0.625</v>
      </c>
      <c r="AT959" s="119">
        <v>0</v>
      </c>
      <c r="AU959" s="119">
        <v>0</v>
      </c>
      <c r="AV959" s="119">
        <v>0</v>
      </c>
      <c r="AW959" s="119">
        <v>0</v>
      </c>
      <c r="AX959" s="119">
        <v>0</v>
      </c>
      <c r="AY959" s="6">
        <v>6.6022544283413849</v>
      </c>
      <c r="AZ959" s="6">
        <v>0</v>
      </c>
      <c r="BA959" s="6">
        <v>0</v>
      </c>
      <c r="BB959" s="6">
        <v>65</v>
      </c>
      <c r="BC959" s="6">
        <v>123</v>
      </c>
      <c r="BD959" s="6">
        <v>19.278996865203762</v>
      </c>
      <c r="BE959" s="6">
        <v>0</v>
      </c>
      <c r="BF959" s="6">
        <v>0</v>
      </c>
      <c r="BG959" s="6">
        <v>13</v>
      </c>
      <c r="BH959" s="6">
        <v>4.4368600682593859</v>
      </c>
      <c r="BI959" s="6">
        <v>107</v>
      </c>
      <c r="BJ959" s="6">
        <v>31.845238095238095</v>
      </c>
      <c r="BK959" s="6">
        <v>290</v>
      </c>
    </row>
    <row r="960" spans="1:63" x14ac:dyDescent="0.35">
      <c r="A960" s="27">
        <v>954</v>
      </c>
      <c r="C960" s="17" t="s">
        <v>10</v>
      </c>
      <c r="D960" s="15">
        <v>1003</v>
      </c>
      <c r="E960" s="18">
        <v>3</v>
      </c>
      <c r="F960" s="18">
        <v>43</v>
      </c>
      <c r="G960" s="18">
        <v>72</v>
      </c>
      <c r="H960" s="18">
        <v>538</v>
      </c>
      <c r="I960" s="18">
        <v>351</v>
      </c>
      <c r="J960" s="19">
        <v>51.445663010967102</v>
      </c>
      <c r="K960" s="19">
        <v>14</v>
      </c>
      <c r="L960" s="19">
        <v>5.1094890510948909</v>
      </c>
      <c r="M960" s="18">
        <v>0</v>
      </c>
      <c r="N960" s="19">
        <v>0</v>
      </c>
      <c r="O960" s="19">
        <v>51</v>
      </c>
      <c r="P960" s="19">
        <v>78.431372549019613</v>
      </c>
      <c r="Q960" s="19">
        <v>12.342569269521411</v>
      </c>
      <c r="R960" s="18">
        <v>0</v>
      </c>
      <c r="S960" s="19">
        <v>0</v>
      </c>
      <c r="T960" s="18">
        <v>4</v>
      </c>
      <c r="U960" s="19">
        <v>30.76923076923077</v>
      </c>
      <c r="V960" s="18">
        <v>0</v>
      </c>
      <c r="W960" s="19">
        <v>0</v>
      </c>
      <c r="X960" s="18">
        <v>4</v>
      </c>
      <c r="Y960" s="19">
        <v>14.814814814814813</v>
      </c>
      <c r="Z960" s="19">
        <v>15.41501976284585</v>
      </c>
      <c r="AA960" s="19">
        <v>71.146245059288532</v>
      </c>
      <c r="AB960" s="18">
        <v>35</v>
      </c>
      <c r="AC960" s="19">
        <v>8.1585081585081589</v>
      </c>
      <c r="AD960" s="19">
        <v>80.754716981132077</v>
      </c>
      <c r="AE960" s="19">
        <v>58.736059479553901</v>
      </c>
      <c r="AF960" s="19">
        <v>59.090909090909093</v>
      </c>
      <c r="AG960" s="19">
        <v>70.221327967806843</v>
      </c>
      <c r="AH960" s="19">
        <v>20.104438642297652</v>
      </c>
      <c r="AI960" s="19">
        <v>43.342036553524807</v>
      </c>
      <c r="AJ960" s="3">
        <v>430.37974683544303</v>
      </c>
      <c r="AK960" s="6">
        <v>0</v>
      </c>
      <c r="AL960" s="6">
        <v>861</v>
      </c>
      <c r="AM960" s="6">
        <v>0</v>
      </c>
      <c r="AN960" s="6">
        <v>119</v>
      </c>
      <c r="AO960" s="6">
        <v>0</v>
      </c>
      <c r="AP960" s="6">
        <v>0</v>
      </c>
      <c r="AQ960" s="6">
        <v>12</v>
      </c>
      <c r="AR960" s="6">
        <v>41</v>
      </c>
      <c r="AS960" s="6">
        <v>4.0877367896311068</v>
      </c>
      <c r="AT960" s="119">
        <v>0</v>
      </c>
      <c r="AU960" s="119">
        <v>0</v>
      </c>
      <c r="AV960" s="119">
        <v>0</v>
      </c>
      <c r="AW960" s="119">
        <v>0</v>
      </c>
      <c r="AX960" s="119">
        <v>0</v>
      </c>
      <c r="AY960" s="6">
        <v>19.170984455958546</v>
      </c>
      <c r="AZ960" s="6">
        <v>6</v>
      </c>
      <c r="BA960" s="6">
        <v>2.2727272727272729</v>
      </c>
      <c r="BB960" s="6">
        <v>74</v>
      </c>
      <c r="BC960" s="6">
        <v>84</v>
      </c>
      <c r="BD960" s="6">
        <v>8.4337349397590362</v>
      </c>
      <c r="BE960" s="6">
        <v>0</v>
      </c>
      <c r="BF960" s="6">
        <v>0</v>
      </c>
      <c r="BG960" s="6">
        <v>25</v>
      </c>
      <c r="BH960" s="6">
        <v>4.1322314049586781</v>
      </c>
      <c r="BI960" s="6">
        <v>58</v>
      </c>
      <c r="BJ960" s="6">
        <v>16.477272727272727</v>
      </c>
      <c r="BK960" s="6">
        <v>538</v>
      </c>
    </row>
    <row r="961" spans="1:63" x14ac:dyDescent="0.35">
      <c r="A961" s="27">
        <v>955</v>
      </c>
      <c r="C961" s="17" t="s">
        <v>272</v>
      </c>
      <c r="D961" s="15">
        <v>106</v>
      </c>
      <c r="E961" s="18">
        <v>0</v>
      </c>
      <c r="F961" s="18">
        <v>5</v>
      </c>
      <c r="G961" s="18">
        <v>28</v>
      </c>
      <c r="H961" s="18">
        <v>75</v>
      </c>
      <c r="I961" s="18">
        <v>0</v>
      </c>
      <c r="J961" s="19">
        <v>50.943396226415096</v>
      </c>
      <c r="K961" s="19">
        <v>10</v>
      </c>
      <c r="L961" s="19">
        <v>19.607843137254903</v>
      </c>
      <c r="M961" s="18">
        <v>0</v>
      </c>
      <c r="N961" s="19">
        <v>0</v>
      </c>
      <c r="O961" s="19">
        <v>9</v>
      </c>
      <c r="P961" s="19">
        <v>66.666666666666657</v>
      </c>
      <c r="Q961" s="19">
        <v>39.473684210526315</v>
      </c>
      <c r="R961" s="18">
        <v>0</v>
      </c>
      <c r="S961" s="19">
        <v>0</v>
      </c>
      <c r="T961" s="18">
        <v>0</v>
      </c>
      <c r="U961" s="19">
        <v>0</v>
      </c>
      <c r="V961" s="18">
        <v>0</v>
      </c>
      <c r="W961" s="19">
        <v>0</v>
      </c>
      <c r="X961" s="18">
        <v>0</v>
      </c>
      <c r="Y961" s="19">
        <v>0</v>
      </c>
      <c r="Z961" s="19">
        <v>9.0909090909090917</v>
      </c>
      <c r="AA961" s="19">
        <v>27.27272727272727</v>
      </c>
      <c r="AB961" s="18">
        <v>5</v>
      </c>
      <c r="AC961" s="19">
        <v>8.1967213114754092</v>
      </c>
      <c r="AD961" s="19">
        <v>68.571428571428569</v>
      </c>
      <c r="AE961" s="19">
        <v>44.117647058823529</v>
      </c>
      <c r="AF961" s="19">
        <v>50</v>
      </c>
      <c r="AG961" s="19">
        <v>66.666666666666657</v>
      </c>
      <c r="AH961" s="19">
        <v>25.806451612903224</v>
      </c>
      <c r="AI961" s="19">
        <v>29.032258064516132</v>
      </c>
      <c r="AJ961" s="3">
        <v>508.8235294117647</v>
      </c>
      <c r="AK961" s="6">
        <v>0</v>
      </c>
      <c r="AL961" s="6">
        <v>15</v>
      </c>
      <c r="AM961" s="6">
        <v>0</v>
      </c>
      <c r="AN961" s="6">
        <v>73</v>
      </c>
      <c r="AO961" s="6">
        <v>0</v>
      </c>
      <c r="AP961" s="6">
        <v>0</v>
      </c>
      <c r="AQ961" s="6">
        <v>7</v>
      </c>
      <c r="AR961" s="6">
        <v>9</v>
      </c>
      <c r="AS961" s="6">
        <v>8.4905660377358494</v>
      </c>
      <c r="AT961" s="119">
        <v>0</v>
      </c>
      <c r="AU961" s="119">
        <v>0</v>
      </c>
      <c r="AV961" s="119">
        <v>0</v>
      </c>
      <c r="AW961" s="119">
        <v>0</v>
      </c>
      <c r="AX961" s="119">
        <v>0</v>
      </c>
      <c r="AY961" s="6">
        <v>54.629629629629626</v>
      </c>
      <c r="AZ961" s="6">
        <v>0</v>
      </c>
      <c r="BA961" s="6">
        <v>0</v>
      </c>
      <c r="BB961" s="6">
        <v>0</v>
      </c>
      <c r="BC961" s="6">
        <v>9</v>
      </c>
      <c r="BD961" s="6">
        <v>8.9108910891089099</v>
      </c>
      <c r="BE961" s="6">
        <v>0</v>
      </c>
      <c r="BF961" s="6">
        <v>0</v>
      </c>
      <c r="BG961" s="6">
        <v>12</v>
      </c>
      <c r="BH961" s="6">
        <v>12.244897959183673</v>
      </c>
      <c r="BI961" s="6">
        <v>0</v>
      </c>
      <c r="BJ961" s="6">
        <v>0</v>
      </c>
      <c r="BK961" s="6">
        <v>75</v>
      </c>
    </row>
    <row r="962" spans="1:63" x14ac:dyDescent="0.35">
      <c r="A962" s="27">
        <v>956</v>
      </c>
      <c r="C962" s="17" t="s">
        <v>1</v>
      </c>
      <c r="D962" s="15">
        <v>769</v>
      </c>
      <c r="E962" s="18">
        <v>3</v>
      </c>
      <c r="F962" s="18">
        <v>21</v>
      </c>
      <c r="G962" s="18">
        <v>39</v>
      </c>
      <c r="H962" s="18">
        <v>589</v>
      </c>
      <c r="I962" s="18">
        <v>112</v>
      </c>
      <c r="J962" s="19">
        <v>53.185955786736017</v>
      </c>
      <c r="K962" s="19">
        <v>28</v>
      </c>
      <c r="L962" s="19">
        <v>8.5889570552147241</v>
      </c>
      <c r="M962" s="18">
        <v>0</v>
      </c>
      <c r="N962" s="19">
        <v>0</v>
      </c>
      <c r="O962" s="19">
        <v>44</v>
      </c>
      <c r="P962" s="19">
        <v>86.36363636363636</v>
      </c>
      <c r="Q962" s="19">
        <v>25.373134328358208</v>
      </c>
      <c r="R962" s="18">
        <v>0</v>
      </c>
      <c r="S962" s="19">
        <v>0</v>
      </c>
      <c r="T962" s="18">
        <v>0</v>
      </c>
      <c r="U962" s="19">
        <v>0</v>
      </c>
      <c r="V962" s="18">
        <v>0</v>
      </c>
      <c r="W962" s="19">
        <v>0</v>
      </c>
      <c r="X962" s="19">
        <v>0</v>
      </c>
      <c r="Y962" s="19">
        <v>0</v>
      </c>
      <c r="Z962" s="19">
        <v>45.483870967741936</v>
      </c>
      <c r="AA962" s="19">
        <v>29.032258064516132</v>
      </c>
      <c r="AB962" s="18">
        <v>27</v>
      </c>
      <c r="AC962" s="19">
        <v>5.4216867469879517</v>
      </c>
      <c r="AD962" s="19">
        <v>79.929577464788736</v>
      </c>
      <c r="AE962" s="19">
        <v>73.202614379084963</v>
      </c>
      <c r="AF962" s="19">
        <v>72.131147540983605</v>
      </c>
      <c r="AG962" s="19">
        <v>79.019607843137251</v>
      </c>
      <c r="AH962" s="19">
        <v>36.026200873362448</v>
      </c>
      <c r="AI962" s="19">
        <v>32.751091703056765</v>
      </c>
      <c r="AJ962" s="3">
        <v>679.25</v>
      </c>
      <c r="AK962" s="6">
        <v>0</v>
      </c>
      <c r="AL962" s="6">
        <v>138</v>
      </c>
      <c r="AM962" s="6">
        <v>473</v>
      </c>
      <c r="AN962" s="6">
        <v>95</v>
      </c>
      <c r="AO962" s="6">
        <v>0</v>
      </c>
      <c r="AP962" s="6">
        <v>3</v>
      </c>
      <c r="AQ962" s="6">
        <v>38</v>
      </c>
      <c r="AR962" s="6">
        <v>85</v>
      </c>
      <c r="AS962" s="6">
        <v>11.053315994798439</v>
      </c>
      <c r="AT962" s="119">
        <v>0</v>
      </c>
      <c r="AU962" s="119">
        <v>0</v>
      </c>
      <c r="AV962" s="119">
        <v>0</v>
      </c>
      <c r="AW962" s="119">
        <v>0</v>
      </c>
      <c r="AX962" s="119">
        <v>0</v>
      </c>
      <c r="AY962" s="6">
        <v>24.702774108322327</v>
      </c>
      <c r="AZ962" s="6">
        <v>10</v>
      </c>
      <c r="BA962" s="6">
        <v>3.2894736842105261</v>
      </c>
      <c r="BB962" s="6">
        <v>10</v>
      </c>
      <c r="BC962" s="6">
        <v>15</v>
      </c>
      <c r="BD962" s="6">
        <v>1.9685039370078741</v>
      </c>
      <c r="BE962" s="6">
        <v>0</v>
      </c>
      <c r="BF962" s="6">
        <v>0</v>
      </c>
      <c r="BG962" s="6">
        <v>3</v>
      </c>
      <c r="BH962" s="6">
        <v>0.47923322683706071</v>
      </c>
      <c r="BI962" s="6">
        <v>14</v>
      </c>
      <c r="BJ962" s="6">
        <v>12.5</v>
      </c>
      <c r="BK962" s="6">
        <v>589</v>
      </c>
    </row>
    <row r="963" spans="1:63" x14ac:dyDescent="0.35">
      <c r="A963" s="27">
        <v>957</v>
      </c>
      <c r="C963" s="17" t="s">
        <v>7</v>
      </c>
      <c r="D963" s="15">
        <v>3832</v>
      </c>
      <c r="E963" s="18">
        <v>6</v>
      </c>
      <c r="F963" s="18">
        <v>47</v>
      </c>
      <c r="G963" s="18">
        <v>131</v>
      </c>
      <c r="H963" s="18">
        <v>1137</v>
      </c>
      <c r="I963" s="18">
        <v>2513</v>
      </c>
      <c r="J963" s="19">
        <v>52.270354906054287</v>
      </c>
      <c r="K963" s="19">
        <v>13</v>
      </c>
      <c r="L963" s="19">
        <v>4.6594982078853047</v>
      </c>
      <c r="M963" s="18">
        <v>0</v>
      </c>
      <c r="N963" s="19">
        <v>0</v>
      </c>
      <c r="O963" s="19">
        <v>333</v>
      </c>
      <c r="P963" s="19">
        <v>78.678678678678679</v>
      </c>
      <c r="Q963" s="19">
        <v>26.25</v>
      </c>
      <c r="R963" s="18">
        <v>10</v>
      </c>
      <c r="S963" s="19">
        <v>15.625</v>
      </c>
      <c r="T963" s="18">
        <v>4</v>
      </c>
      <c r="U963" s="19">
        <v>10.526315789473683</v>
      </c>
      <c r="V963" s="18">
        <v>4</v>
      </c>
      <c r="W963" s="19">
        <v>11.76470588235294</v>
      </c>
      <c r="X963" s="19">
        <v>8</v>
      </c>
      <c r="Y963" s="19">
        <v>11.111111111111111</v>
      </c>
      <c r="Z963" s="19">
        <v>38.626609442060087</v>
      </c>
      <c r="AA963" s="19">
        <v>25.321888412017167</v>
      </c>
      <c r="AB963" s="18">
        <v>39</v>
      </c>
      <c r="AC963" s="19">
        <v>4.8029556650246299</v>
      </c>
      <c r="AD963" s="19">
        <v>68.739205526770291</v>
      </c>
      <c r="AE963" s="19">
        <v>55.941499085923219</v>
      </c>
      <c r="AF963" s="19">
        <v>71.428571428571431</v>
      </c>
      <c r="AG963" s="19">
        <v>62.592592592592588</v>
      </c>
      <c r="AH963" s="19">
        <v>42.876165113182424</v>
      </c>
      <c r="AI963" s="19">
        <v>20.106524633821572</v>
      </c>
      <c r="AJ963" s="3">
        <v>222.49303621169918</v>
      </c>
      <c r="AK963" s="6">
        <v>0</v>
      </c>
      <c r="AL963" s="6">
        <v>3647</v>
      </c>
      <c r="AM963" s="6">
        <v>0</v>
      </c>
      <c r="AN963" s="6">
        <v>16</v>
      </c>
      <c r="AO963" s="6">
        <v>0</v>
      </c>
      <c r="AP963" s="6">
        <v>4</v>
      </c>
      <c r="AQ963" s="6">
        <v>97</v>
      </c>
      <c r="AR963" s="6">
        <v>42</v>
      </c>
      <c r="AS963" s="6">
        <v>1.0960334029227559</v>
      </c>
      <c r="AT963" s="119">
        <v>0</v>
      </c>
      <c r="AU963" s="119">
        <v>0</v>
      </c>
      <c r="AV963" s="119">
        <v>0</v>
      </c>
      <c r="AW963" s="119">
        <v>0</v>
      </c>
      <c r="AX963" s="119">
        <v>0</v>
      </c>
      <c r="AY963" s="6">
        <v>13.146551724137931</v>
      </c>
      <c r="AZ963" s="6">
        <v>5</v>
      </c>
      <c r="BA963" s="6">
        <v>2.0242914979757085</v>
      </c>
      <c r="BB963" s="6">
        <v>453</v>
      </c>
      <c r="BC963" s="6">
        <v>1070</v>
      </c>
      <c r="BD963" s="6">
        <v>28.135682356034707</v>
      </c>
      <c r="BE963" s="6">
        <v>3</v>
      </c>
      <c r="BF963" s="6">
        <v>2.2900763358778624</v>
      </c>
      <c r="BG963" s="6">
        <v>100</v>
      </c>
      <c r="BH963" s="6">
        <v>7.8864353312302837</v>
      </c>
      <c r="BI963" s="6">
        <v>970</v>
      </c>
      <c r="BJ963" s="6">
        <v>39.034205231388327</v>
      </c>
      <c r="BK963" s="6">
        <v>1137</v>
      </c>
    </row>
    <row r="964" spans="1:63" x14ac:dyDescent="0.35">
      <c r="A964" s="27">
        <v>958</v>
      </c>
      <c r="C964" s="17" t="s">
        <v>273</v>
      </c>
      <c r="D964" s="15">
        <v>418</v>
      </c>
      <c r="E964" s="18">
        <v>3</v>
      </c>
      <c r="F964" s="18">
        <v>8</v>
      </c>
      <c r="G964" s="18">
        <v>28</v>
      </c>
      <c r="H964" s="18">
        <v>315</v>
      </c>
      <c r="I964" s="18">
        <v>62</v>
      </c>
      <c r="J964" s="19">
        <v>55.502392344497608</v>
      </c>
      <c r="K964" s="19">
        <v>8</v>
      </c>
      <c r="L964" s="19">
        <v>3.6036036036036037</v>
      </c>
      <c r="M964" s="18">
        <v>0</v>
      </c>
      <c r="N964" s="19">
        <v>0</v>
      </c>
      <c r="O964" s="19">
        <v>7</v>
      </c>
      <c r="P964" s="19">
        <v>100</v>
      </c>
      <c r="Q964" s="19">
        <v>19.387755102040817</v>
      </c>
      <c r="R964" s="18">
        <v>0</v>
      </c>
      <c r="S964" s="19">
        <v>0</v>
      </c>
      <c r="T964" s="18">
        <v>0</v>
      </c>
      <c r="U964" s="19">
        <v>0</v>
      </c>
      <c r="V964" s="18">
        <v>5</v>
      </c>
      <c r="W964" s="19">
        <v>31.25</v>
      </c>
      <c r="X964" s="18">
        <v>5</v>
      </c>
      <c r="Y964" s="19">
        <v>31.25</v>
      </c>
      <c r="Z964" s="19">
        <v>25.60386473429952</v>
      </c>
      <c r="AA964" s="19">
        <v>57.004830917874393</v>
      </c>
      <c r="AB964" s="18">
        <v>17</v>
      </c>
      <c r="AC964" s="19">
        <v>6.563706563706563</v>
      </c>
      <c r="AD964" s="19">
        <v>77.862595419847324</v>
      </c>
      <c r="AE964" s="19">
        <v>68.648648648648646</v>
      </c>
      <c r="AF964" s="19">
        <v>63.636363636363633</v>
      </c>
      <c r="AG964" s="19">
        <v>73.103448275862064</v>
      </c>
      <c r="AH964" s="19">
        <v>23.175965665236049</v>
      </c>
      <c r="AI964" s="19">
        <v>46.351931330472098</v>
      </c>
      <c r="AJ964" s="3">
        <v>651.97368421052636</v>
      </c>
      <c r="AK964" s="6">
        <v>45</v>
      </c>
      <c r="AL964" s="6">
        <v>119</v>
      </c>
      <c r="AM964" s="6">
        <v>0</v>
      </c>
      <c r="AN964" s="6">
        <v>0</v>
      </c>
      <c r="AO964" s="6">
        <v>0</v>
      </c>
      <c r="AP964" s="6">
        <v>0</v>
      </c>
      <c r="AQ964" s="6">
        <v>238</v>
      </c>
      <c r="AR964" s="6">
        <v>36</v>
      </c>
      <c r="AS964" s="6">
        <v>8.6124401913875595</v>
      </c>
      <c r="AT964" s="119">
        <v>0</v>
      </c>
      <c r="AU964" s="119">
        <v>0</v>
      </c>
      <c r="AV964" s="119">
        <v>0</v>
      </c>
      <c r="AW964" s="119">
        <v>0</v>
      </c>
      <c r="AX964" s="119">
        <v>0</v>
      </c>
      <c r="AY964" s="6">
        <v>14.634146341463413</v>
      </c>
      <c r="AZ964" s="6">
        <v>0</v>
      </c>
      <c r="BA964" s="6">
        <v>0</v>
      </c>
      <c r="BB964" s="6">
        <v>9</v>
      </c>
      <c r="BC964" s="6">
        <v>47</v>
      </c>
      <c r="BD964" s="6">
        <v>11.380145278450362</v>
      </c>
      <c r="BE964" s="6">
        <v>0</v>
      </c>
      <c r="BF964" s="6">
        <v>0</v>
      </c>
      <c r="BG964" s="6">
        <v>32</v>
      </c>
      <c r="BH964" s="6">
        <v>9.27536231884058</v>
      </c>
      <c r="BI964" s="6">
        <v>16</v>
      </c>
      <c r="BJ964" s="6">
        <v>27.118644067796609</v>
      </c>
      <c r="BK964" s="6">
        <v>315</v>
      </c>
    </row>
    <row r="965" spans="1:63" x14ac:dyDescent="0.35">
      <c r="A965" s="27">
        <v>959</v>
      </c>
      <c r="C965" s="17" t="s">
        <v>23</v>
      </c>
      <c r="D965" s="15">
        <v>17030</v>
      </c>
      <c r="E965" s="18">
        <v>255</v>
      </c>
      <c r="F965" s="18">
        <v>926</v>
      </c>
      <c r="G965" s="18">
        <v>1933</v>
      </c>
      <c r="H965" s="18">
        <v>13511</v>
      </c>
      <c r="I965" s="18">
        <v>664</v>
      </c>
      <c r="J965" s="19">
        <v>46.048150322959486</v>
      </c>
      <c r="K965" s="19">
        <v>380</v>
      </c>
      <c r="L965" s="19">
        <v>3.092447916666667</v>
      </c>
      <c r="M965" s="18">
        <v>18</v>
      </c>
      <c r="N965" s="19">
        <v>2.5824964131994261</v>
      </c>
      <c r="O965" s="19">
        <v>261</v>
      </c>
      <c r="P965" s="19">
        <v>83.141762452107287</v>
      </c>
      <c r="Q965" s="19">
        <v>13.913043478260869</v>
      </c>
      <c r="R965" s="18">
        <v>28</v>
      </c>
      <c r="S965" s="19">
        <v>2.0245842371655822</v>
      </c>
      <c r="T965" s="18">
        <v>38</v>
      </c>
      <c r="U965" s="19">
        <v>4.3280182232346238</v>
      </c>
      <c r="V965" s="18">
        <v>26</v>
      </c>
      <c r="W965" s="19">
        <v>5.1689860834990062</v>
      </c>
      <c r="X965" s="19">
        <v>64</v>
      </c>
      <c r="Y965" s="19">
        <v>4.6343229543808828</v>
      </c>
      <c r="Z965" s="19">
        <v>24.226292520075791</v>
      </c>
      <c r="AA965" s="19">
        <v>64.738789136515379</v>
      </c>
      <c r="AB965" s="18">
        <v>704</v>
      </c>
      <c r="AC965" s="19">
        <v>5.4539820266501398</v>
      </c>
      <c r="AD965" s="19">
        <v>89.252139750245547</v>
      </c>
      <c r="AE965" s="19">
        <v>73.526086254240028</v>
      </c>
      <c r="AF965" s="19">
        <v>73.177441540577718</v>
      </c>
      <c r="AG965" s="19">
        <v>84.640744691166489</v>
      </c>
      <c r="AH965" s="19">
        <v>35.415271265907563</v>
      </c>
      <c r="AI965" s="19">
        <v>33.556597454789014</v>
      </c>
      <c r="AJ965" s="3">
        <v>694.01650618982114</v>
      </c>
      <c r="AK965" s="6">
        <v>34</v>
      </c>
      <c r="AL965" s="6">
        <v>2454</v>
      </c>
      <c r="AM965" s="6">
        <v>7338</v>
      </c>
      <c r="AN965" s="6">
        <v>457</v>
      </c>
      <c r="AO965" s="6">
        <v>9</v>
      </c>
      <c r="AP965" s="6">
        <v>6050</v>
      </c>
      <c r="AQ965" s="6">
        <v>401</v>
      </c>
      <c r="AR965" s="6">
        <v>4582</v>
      </c>
      <c r="AS965" s="6">
        <v>26.905460951262476</v>
      </c>
      <c r="AT965" s="119">
        <v>0</v>
      </c>
      <c r="AU965" s="119">
        <v>0</v>
      </c>
      <c r="AV965" s="119">
        <v>0</v>
      </c>
      <c r="AW965" s="119">
        <v>0</v>
      </c>
      <c r="AX965" s="119">
        <v>0</v>
      </c>
      <c r="AY965" s="6">
        <v>34.022343031244404</v>
      </c>
      <c r="AZ965" s="6">
        <v>36</v>
      </c>
      <c r="BA965" s="6">
        <v>0.3203987184051264</v>
      </c>
      <c r="BB965" s="6">
        <v>34</v>
      </c>
      <c r="BC965" s="6">
        <v>892</v>
      </c>
      <c r="BD965" s="6">
        <v>5.2560249837958875</v>
      </c>
      <c r="BE965" s="6">
        <v>16</v>
      </c>
      <c r="BF965" s="6">
        <v>0.83160083160083165</v>
      </c>
      <c r="BG965" s="6">
        <v>538</v>
      </c>
      <c r="BH965" s="6">
        <v>3.4946411172458594</v>
      </c>
      <c r="BI965" s="6">
        <v>314</v>
      </c>
      <c r="BJ965" s="6">
        <v>47.360482654600297</v>
      </c>
      <c r="BK965" s="6">
        <v>13511</v>
      </c>
    </row>
    <row r="966" spans="1:63" x14ac:dyDescent="0.35">
      <c r="A966" s="27">
        <v>960</v>
      </c>
      <c r="C966" s="17" t="s">
        <v>19</v>
      </c>
      <c r="D966" s="15">
        <v>524</v>
      </c>
      <c r="E966" s="18">
        <v>3</v>
      </c>
      <c r="F966" s="18">
        <v>17</v>
      </c>
      <c r="G966" s="18">
        <v>52</v>
      </c>
      <c r="H966" s="18">
        <v>409</v>
      </c>
      <c r="I966" s="18">
        <v>47</v>
      </c>
      <c r="J966" s="19">
        <v>58.969465648854957</v>
      </c>
      <c r="K966" s="19">
        <v>11</v>
      </c>
      <c r="L966" s="19">
        <v>4.119850187265917</v>
      </c>
      <c r="M966" s="18">
        <v>4</v>
      </c>
      <c r="N966" s="19">
        <v>15.384615384615385</v>
      </c>
      <c r="O966" s="19">
        <v>21</v>
      </c>
      <c r="P966" s="19">
        <v>85.714285714285708</v>
      </c>
      <c r="Q966" s="19">
        <v>24.590163934426229</v>
      </c>
      <c r="R966" s="18">
        <v>0</v>
      </c>
      <c r="S966" s="19">
        <v>0</v>
      </c>
      <c r="T966" s="18">
        <v>0</v>
      </c>
      <c r="U966" s="19">
        <v>0</v>
      </c>
      <c r="V966" s="18">
        <v>0</v>
      </c>
      <c r="W966" s="19">
        <v>0</v>
      </c>
      <c r="X966" s="19">
        <v>0</v>
      </c>
      <c r="Y966" s="19">
        <v>0</v>
      </c>
      <c r="Z966" s="19">
        <v>25.193798449612402</v>
      </c>
      <c r="AA966" s="19">
        <v>63.953488372093027</v>
      </c>
      <c r="AB966" s="18">
        <v>23</v>
      </c>
      <c r="AC966" s="19">
        <v>6.3186813186813184</v>
      </c>
      <c r="AD966" s="19">
        <v>90.131578947368425</v>
      </c>
      <c r="AE966" s="19">
        <v>71.544715447154474</v>
      </c>
      <c r="AF966" s="19">
        <v>55.555555555555557</v>
      </c>
      <c r="AG966" s="19">
        <v>81.337047353760454</v>
      </c>
      <c r="AH966" s="19">
        <v>28.947368421052634</v>
      </c>
      <c r="AI966" s="19">
        <v>32.456140350877192</v>
      </c>
      <c r="AJ966" s="3">
        <v>652.54237288135596</v>
      </c>
      <c r="AK966" s="6">
        <v>53</v>
      </c>
      <c r="AL966" s="6">
        <v>235</v>
      </c>
      <c r="AM966" s="6">
        <v>21</v>
      </c>
      <c r="AN966" s="6">
        <v>156</v>
      </c>
      <c r="AO966" s="6">
        <v>0</v>
      </c>
      <c r="AP966" s="6">
        <v>0</v>
      </c>
      <c r="AQ966" s="6">
        <v>42</v>
      </c>
      <c r="AR966" s="6">
        <v>67</v>
      </c>
      <c r="AS966" s="6">
        <v>12.786259541984732</v>
      </c>
      <c r="AT966" s="119">
        <v>0</v>
      </c>
      <c r="AU966" s="119">
        <v>0</v>
      </c>
      <c r="AV966" s="119">
        <v>0</v>
      </c>
      <c r="AW966" s="119">
        <v>0</v>
      </c>
      <c r="AX966" s="119">
        <v>0</v>
      </c>
      <c r="AY966" s="6">
        <v>24.660194174757283</v>
      </c>
      <c r="AZ966" s="6">
        <v>4</v>
      </c>
      <c r="BA966" s="6">
        <v>1.5748031496062991</v>
      </c>
      <c r="BB966" s="6">
        <v>4</v>
      </c>
      <c r="BC966" s="6">
        <v>30</v>
      </c>
      <c r="BD966" s="6">
        <v>5.7581573896353166</v>
      </c>
      <c r="BE966" s="6">
        <v>0</v>
      </c>
      <c r="BF966" s="6">
        <v>0</v>
      </c>
      <c r="BG966" s="6">
        <v>20</v>
      </c>
      <c r="BH966" s="6">
        <v>4.319654427645788</v>
      </c>
      <c r="BI966" s="6">
        <v>17</v>
      </c>
      <c r="BJ966" s="6">
        <v>34.693877551020407</v>
      </c>
      <c r="BK966" s="6">
        <v>409</v>
      </c>
    </row>
    <row r="967" spans="1:63" x14ac:dyDescent="0.35">
      <c r="A967" s="27">
        <v>961</v>
      </c>
      <c r="C967" s="17" t="s">
        <v>12</v>
      </c>
      <c r="D967" s="15">
        <v>2390</v>
      </c>
      <c r="E967" s="18">
        <v>23</v>
      </c>
      <c r="F967" s="18">
        <v>243</v>
      </c>
      <c r="G967" s="18">
        <v>285</v>
      </c>
      <c r="H967" s="18">
        <v>1790</v>
      </c>
      <c r="I967" s="18">
        <v>65</v>
      </c>
      <c r="J967" s="19">
        <v>46.987447698744774</v>
      </c>
      <c r="K967" s="19">
        <v>149</v>
      </c>
      <c r="L967" s="19">
        <v>10.368823938761308</v>
      </c>
      <c r="M967" s="18">
        <v>7</v>
      </c>
      <c r="N967" s="19">
        <v>5.3030303030303028</v>
      </c>
      <c r="O967" s="19">
        <v>105</v>
      </c>
      <c r="P967" s="19">
        <v>89.523809523809533</v>
      </c>
      <c r="Q967" s="19">
        <v>23.076923076923077</v>
      </c>
      <c r="R967" s="18">
        <v>17</v>
      </c>
      <c r="S967" s="19">
        <v>12.318840579710146</v>
      </c>
      <c r="T967" s="18">
        <v>22</v>
      </c>
      <c r="U967" s="19">
        <v>37.288135593220339</v>
      </c>
      <c r="V967" s="18">
        <v>9</v>
      </c>
      <c r="W967" s="19">
        <v>14.0625</v>
      </c>
      <c r="X967" s="18">
        <v>31</v>
      </c>
      <c r="Y967" s="19">
        <v>25</v>
      </c>
      <c r="Z967" s="19">
        <v>24.045801526717558</v>
      </c>
      <c r="AA967" s="19">
        <v>40.610687022900763</v>
      </c>
      <c r="AB967" s="18">
        <v>156</v>
      </c>
      <c r="AC967" s="19">
        <v>13.367609254498714</v>
      </c>
      <c r="AD967" s="19">
        <v>64.781216648879408</v>
      </c>
      <c r="AE967" s="19">
        <v>41.463414634146339</v>
      </c>
      <c r="AF967" s="19">
        <v>57.674418604651166</v>
      </c>
      <c r="AG967" s="19">
        <v>53.508196721311471</v>
      </c>
      <c r="AH967" s="19">
        <v>39.816700610997962</v>
      </c>
      <c r="AI967" s="19">
        <v>33.604887983706725</v>
      </c>
      <c r="AJ967" s="3">
        <v>542.72151898734182</v>
      </c>
      <c r="AK967" s="6">
        <v>0</v>
      </c>
      <c r="AL967" s="6">
        <v>390</v>
      </c>
      <c r="AM967" s="6">
        <v>0</v>
      </c>
      <c r="AN967" s="6">
        <v>985</v>
      </c>
      <c r="AO967" s="6">
        <v>0</v>
      </c>
      <c r="AP967" s="6">
        <v>132</v>
      </c>
      <c r="AQ967" s="6">
        <v>768</v>
      </c>
      <c r="AR967" s="6">
        <v>288</v>
      </c>
      <c r="AS967" s="6">
        <v>12.05020920502092</v>
      </c>
      <c r="AT967" s="119">
        <v>0</v>
      </c>
      <c r="AU967" s="119">
        <v>0</v>
      </c>
      <c r="AV967" s="119">
        <v>0</v>
      </c>
      <c r="AW967" s="119">
        <v>0</v>
      </c>
      <c r="AX967" s="119">
        <v>0</v>
      </c>
      <c r="AY967" s="6">
        <v>54.727427597955703</v>
      </c>
      <c r="AZ967" s="6">
        <v>45</v>
      </c>
      <c r="BA967" s="6">
        <v>3.3860045146726865</v>
      </c>
      <c r="BB967" s="6">
        <v>7</v>
      </c>
      <c r="BC967" s="6">
        <v>484</v>
      </c>
      <c r="BD967" s="6">
        <v>20.37037037037037</v>
      </c>
      <c r="BE967" s="6">
        <v>3</v>
      </c>
      <c r="BF967" s="6">
        <v>1.0638297872340425</v>
      </c>
      <c r="BG967" s="6">
        <v>446</v>
      </c>
      <c r="BH967" s="6">
        <v>21.577164973391387</v>
      </c>
      <c r="BI967" s="6">
        <v>33</v>
      </c>
      <c r="BJ967" s="6">
        <v>51.5625</v>
      </c>
      <c r="BK967" s="6">
        <v>1790</v>
      </c>
    </row>
    <row r="968" spans="1:63" x14ac:dyDescent="0.35">
      <c r="A968" s="27">
        <v>962</v>
      </c>
      <c r="C968" s="17" t="s">
        <v>13</v>
      </c>
      <c r="D968" s="15">
        <v>3013</v>
      </c>
      <c r="E968" s="18">
        <v>28</v>
      </c>
      <c r="F968" s="18">
        <v>180</v>
      </c>
      <c r="G968" s="18">
        <v>280</v>
      </c>
      <c r="H968" s="18">
        <v>2320</v>
      </c>
      <c r="I968" s="18">
        <v>221</v>
      </c>
      <c r="J968" s="19">
        <v>48.788582807832725</v>
      </c>
      <c r="K968" s="19">
        <v>148</v>
      </c>
      <c r="L968" s="19">
        <v>11.517509727626459</v>
      </c>
      <c r="M968" s="18">
        <v>12</v>
      </c>
      <c r="N968" s="19">
        <v>9.2307692307692317</v>
      </c>
      <c r="O968" s="19">
        <v>208</v>
      </c>
      <c r="P968" s="19">
        <v>84.615384615384613</v>
      </c>
      <c r="Q968" s="19">
        <v>47.225368063420156</v>
      </c>
      <c r="R968" s="18">
        <v>20</v>
      </c>
      <c r="S968" s="19">
        <v>14.5985401459854</v>
      </c>
      <c r="T968" s="18">
        <v>15</v>
      </c>
      <c r="U968" s="19">
        <v>23.4375</v>
      </c>
      <c r="V968" s="18">
        <v>11</v>
      </c>
      <c r="W968" s="19">
        <v>14.864864864864865</v>
      </c>
      <c r="X968" s="18">
        <v>26</v>
      </c>
      <c r="Y968" s="19">
        <v>18.439716312056735</v>
      </c>
      <c r="Z968" s="19">
        <v>25.932350390286206</v>
      </c>
      <c r="AA968" s="19">
        <v>28.360797918473544</v>
      </c>
      <c r="AB968" s="18">
        <v>208</v>
      </c>
      <c r="AC968" s="19">
        <v>17.993079584775089</v>
      </c>
      <c r="AD968" s="19">
        <v>49.351771823681936</v>
      </c>
      <c r="AE968" s="19">
        <v>26.519823788546255</v>
      </c>
      <c r="AF968" s="19">
        <v>32.067510548523209</v>
      </c>
      <c r="AG968" s="19">
        <v>38.774509803921568</v>
      </c>
      <c r="AH968" s="19">
        <v>37.882096069869</v>
      </c>
      <c r="AI968" s="19">
        <v>31.65938864628821</v>
      </c>
      <c r="AJ968" s="3">
        <v>269.19642857142856</v>
      </c>
      <c r="AK968" s="6">
        <v>0</v>
      </c>
      <c r="AL968" s="6">
        <v>1176</v>
      </c>
      <c r="AM968" s="6">
        <v>0</v>
      </c>
      <c r="AN968" s="6">
        <v>1713</v>
      </c>
      <c r="AO968" s="6">
        <v>0</v>
      </c>
      <c r="AP968" s="6">
        <v>0</v>
      </c>
      <c r="AQ968" s="6">
        <v>62</v>
      </c>
      <c r="AR968" s="6">
        <v>415</v>
      </c>
      <c r="AS968" s="6">
        <v>13.773647527381346</v>
      </c>
      <c r="AT968" s="119">
        <v>0</v>
      </c>
      <c r="AU968" s="119">
        <v>0</v>
      </c>
      <c r="AV968" s="119">
        <v>0</v>
      </c>
      <c r="AW968" s="119">
        <v>0</v>
      </c>
      <c r="AX968" s="119">
        <v>0</v>
      </c>
      <c r="AY968" s="6">
        <v>46.498980285520055</v>
      </c>
      <c r="AZ968" s="6">
        <v>47</v>
      </c>
      <c r="BA968" s="6">
        <v>4.0034071550255543</v>
      </c>
      <c r="BB968" s="6">
        <v>11</v>
      </c>
      <c r="BC968" s="6">
        <v>768</v>
      </c>
      <c r="BD968" s="6">
        <v>25.591469510163279</v>
      </c>
      <c r="BE968" s="6">
        <v>10</v>
      </c>
      <c r="BF968" s="6">
        <v>3.5587188612099649</v>
      </c>
      <c r="BG968" s="6">
        <v>633</v>
      </c>
      <c r="BH968" s="6">
        <v>24.318094506338838</v>
      </c>
      <c r="BI968" s="6">
        <v>126</v>
      </c>
      <c r="BJ968" s="6">
        <v>56.502242152466366</v>
      </c>
      <c r="BK968" s="6">
        <v>2320</v>
      </c>
    </row>
    <row r="969" spans="1:63" x14ac:dyDescent="0.35">
      <c r="A969" s="27">
        <v>963</v>
      </c>
      <c r="C969" s="17" t="s">
        <v>4</v>
      </c>
      <c r="D969" s="15">
        <v>5742</v>
      </c>
      <c r="E969" s="18">
        <v>8</v>
      </c>
      <c r="F969" s="18">
        <v>52</v>
      </c>
      <c r="G969" s="18">
        <v>70</v>
      </c>
      <c r="H969" s="18">
        <v>1571</v>
      </c>
      <c r="I969" s="18">
        <v>4042</v>
      </c>
      <c r="J969" s="19">
        <v>51.828631138975965</v>
      </c>
      <c r="K969" s="19">
        <v>8</v>
      </c>
      <c r="L969" s="19">
        <v>2.572347266881029</v>
      </c>
      <c r="M969" s="18">
        <v>0</v>
      </c>
      <c r="N969" s="19">
        <v>0</v>
      </c>
      <c r="O969" s="19">
        <v>350</v>
      </c>
      <c r="P969" s="19">
        <v>77.714285714285708</v>
      </c>
      <c r="Q969" s="19">
        <v>31.818181818181817</v>
      </c>
      <c r="R969" s="18">
        <v>4</v>
      </c>
      <c r="S969" s="19">
        <v>9.3023255813953494</v>
      </c>
      <c r="T969" s="18">
        <v>5</v>
      </c>
      <c r="U969" s="19">
        <v>27.777777777777779</v>
      </c>
      <c r="V969" s="18">
        <v>0</v>
      </c>
      <c r="W969" s="19">
        <v>0</v>
      </c>
      <c r="X969" s="18">
        <v>5</v>
      </c>
      <c r="Y969" s="19">
        <v>10.869565217391305</v>
      </c>
      <c r="Z969" s="19">
        <v>45.907473309608541</v>
      </c>
      <c r="AA969" s="19">
        <v>17.437722419928825</v>
      </c>
      <c r="AB969" s="18">
        <v>47</v>
      </c>
      <c r="AC969" s="19">
        <v>4.1048034934497819</v>
      </c>
      <c r="AD969" s="19">
        <v>77.594936708860757</v>
      </c>
      <c r="AE969" s="19">
        <v>57.859973579920741</v>
      </c>
      <c r="AF969" s="19">
        <v>69.811320754716974</v>
      </c>
      <c r="AG969" s="19">
        <v>67.854694996572988</v>
      </c>
      <c r="AH969" s="19">
        <v>44.279069767441861</v>
      </c>
      <c r="AI969" s="19">
        <v>18.046511627906977</v>
      </c>
      <c r="AJ969" s="3">
        <v>249.14772727272728</v>
      </c>
      <c r="AK969" s="6">
        <v>8</v>
      </c>
      <c r="AL969" s="6">
        <v>5342</v>
      </c>
      <c r="AM969" s="6">
        <v>4</v>
      </c>
      <c r="AN969" s="6">
        <v>10</v>
      </c>
      <c r="AO969" s="6">
        <v>0</v>
      </c>
      <c r="AP969" s="6">
        <v>0</v>
      </c>
      <c r="AQ969" s="6">
        <v>254</v>
      </c>
      <c r="AR969" s="6">
        <v>81</v>
      </c>
      <c r="AS969" s="6">
        <v>1.4106583072100314</v>
      </c>
      <c r="AT969" s="119">
        <v>0</v>
      </c>
      <c r="AU969" s="119">
        <v>0</v>
      </c>
      <c r="AV969" s="119">
        <v>0</v>
      </c>
      <c r="AW969" s="119">
        <v>0</v>
      </c>
      <c r="AX969" s="119">
        <v>0</v>
      </c>
      <c r="AY969" s="6">
        <v>9.4040968342644327</v>
      </c>
      <c r="AZ969" s="6">
        <v>0</v>
      </c>
      <c r="BA969" s="6">
        <v>0</v>
      </c>
      <c r="BB969" s="6">
        <v>861</v>
      </c>
      <c r="BC969" s="6">
        <v>1131</v>
      </c>
      <c r="BD969" s="6">
        <v>19.961171902576773</v>
      </c>
      <c r="BE969" s="6">
        <v>0</v>
      </c>
      <c r="BF969" s="6">
        <v>0</v>
      </c>
      <c r="BG969" s="6">
        <v>60</v>
      </c>
      <c r="BH969" s="6">
        <v>3.6787247087676271</v>
      </c>
      <c r="BI969" s="6">
        <v>1067</v>
      </c>
      <c r="BJ969" s="6">
        <v>26.829268292682929</v>
      </c>
      <c r="BK969" s="6">
        <v>1571</v>
      </c>
    </row>
    <row r="970" spans="1:63" x14ac:dyDescent="0.35">
      <c r="A970" s="27">
        <v>964</v>
      </c>
      <c r="C970" s="17" t="s">
        <v>274</v>
      </c>
      <c r="D970" s="15">
        <v>297</v>
      </c>
      <c r="E970" s="18">
        <v>3</v>
      </c>
      <c r="F970" s="18">
        <v>13</v>
      </c>
      <c r="G970" s="18">
        <v>28</v>
      </c>
      <c r="H970" s="18">
        <v>240</v>
      </c>
      <c r="I970" s="18">
        <v>12</v>
      </c>
      <c r="J970" s="19">
        <v>51.515151515151516</v>
      </c>
      <c r="K970" s="19">
        <v>8</v>
      </c>
      <c r="L970" s="19">
        <v>4.2105263157894735</v>
      </c>
      <c r="M970" s="18">
        <v>0</v>
      </c>
      <c r="N970" s="19">
        <v>0</v>
      </c>
      <c r="O970" s="19">
        <v>10</v>
      </c>
      <c r="P970" s="19">
        <v>70</v>
      </c>
      <c r="Q970" s="19">
        <v>16.402877697841728</v>
      </c>
      <c r="R970" s="18">
        <v>0</v>
      </c>
      <c r="S970" s="19">
        <v>0</v>
      </c>
      <c r="T970" s="18">
        <v>0</v>
      </c>
      <c r="U970" s="19">
        <v>0</v>
      </c>
      <c r="V970" s="18">
        <v>0</v>
      </c>
      <c r="W970" s="19">
        <v>0</v>
      </c>
      <c r="X970" s="18">
        <v>0</v>
      </c>
      <c r="Y970" s="19">
        <v>0</v>
      </c>
      <c r="Z970" s="19">
        <v>30.128205128205128</v>
      </c>
      <c r="AA970" s="19">
        <v>52.564102564102569</v>
      </c>
      <c r="AB970" s="18">
        <v>6</v>
      </c>
      <c r="AC970" s="19">
        <v>3.0303030303030303</v>
      </c>
      <c r="AD970" s="19">
        <v>84.615384615384613</v>
      </c>
      <c r="AE970" s="19">
        <v>68.032786885245898</v>
      </c>
      <c r="AF970" s="19">
        <v>50</v>
      </c>
      <c r="AG970" s="19">
        <v>77.168949771689498</v>
      </c>
      <c r="AH970" s="19">
        <v>32.984293193717278</v>
      </c>
      <c r="AI970" s="19">
        <v>34.031413612565444</v>
      </c>
      <c r="AJ970" s="3">
        <v>674.375</v>
      </c>
      <c r="AK970" s="6">
        <v>22</v>
      </c>
      <c r="AL970" s="6">
        <v>135</v>
      </c>
      <c r="AM970" s="6">
        <v>0</v>
      </c>
      <c r="AN970" s="6">
        <v>4</v>
      </c>
      <c r="AO970" s="6">
        <v>0</v>
      </c>
      <c r="AP970" s="6">
        <v>0</v>
      </c>
      <c r="AQ970" s="6">
        <v>129</v>
      </c>
      <c r="AR970" s="6">
        <v>32</v>
      </c>
      <c r="AS970" s="6">
        <v>10.774410774410773</v>
      </c>
      <c r="AT970" s="119">
        <v>0</v>
      </c>
      <c r="AU970" s="119">
        <v>0</v>
      </c>
      <c r="AV970" s="119">
        <v>0</v>
      </c>
      <c r="AW970" s="119">
        <v>0</v>
      </c>
      <c r="AX970" s="119">
        <v>0</v>
      </c>
      <c r="AY970" s="6">
        <v>15.753424657534246</v>
      </c>
      <c r="AZ970" s="6">
        <v>0</v>
      </c>
      <c r="BA970" s="6">
        <v>0</v>
      </c>
      <c r="BB970" s="6">
        <v>0</v>
      </c>
      <c r="BC970" s="6">
        <v>57</v>
      </c>
      <c r="BD970" s="6">
        <v>19.127516778523489</v>
      </c>
      <c r="BE970" s="6">
        <v>0</v>
      </c>
      <c r="BF970" s="6">
        <v>0</v>
      </c>
      <c r="BG970" s="6">
        <v>51</v>
      </c>
      <c r="BH970" s="6">
        <v>18.888888888888889</v>
      </c>
      <c r="BI970" s="6">
        <v>4</v>
      </c>
      <c r="BJ970" s="6">
        <v>36.363636363636367</v>
      </c>
      <c r="BK970" s="6">
        <v>240</v>
      </c>
    </row>
    <row r="971" spans="1:63" x14ac:dyDescent="0.35">
      <c r="A971" s="27">
        <v>965</v>
      </c>
      <c r="C971" s="17" t="s">
        <v>15</v>
      </c>
      <c r="D971" s="15">
        <v>1992</v>
      </c>
      <c r="E971" s="18">
        <v>15</v>
      </c>
      <c r="F971" s="18">
        <v>39</v>
      </c>
      <c r="G971" s="18">
        <v>92</v>
      </c>
      <c r="H971" s="18">
        <v>1496</v>
      </c>
      <c r="I971" s="18">
        <v>367</v>
      </c>
      <c r="J971" s="19">
        <v>48.895582329317264</v>
      </c>
      <c r="K971" s="19">
        <v>72</v>
      </c>
      <c r="L971" s="19">
        <v>12.521739130434783</v>
      </c>
      <c r="M971" s="18">
        <v>11</v>
      </c>
      <c r="N971" s="19">
        <v>25</v>
      </c>
      <c r="O971" s="19">
        <v>200</v>
      </c>
      <c r="P971" s="19">
        <v>83</v>
      </c>
      <c r="Q971" s="19">
        <v>28.651685393258425</v>
      </c>
      <c r="R971" s="18">
        <v>5</v>
      </c>
      <c r="S971" s="19">
        <v>8.4745762711864394</v>
      </c>
      <c r="T971" s="18">
        <v>13</v>
      </c>
      <c r="U971" s="19">
        <v>46.428571428571431</v>
      </c>
      <c r="V971" s="18">
        <v>10</v>
      </c>
      <c r="W971" s="19">
        <v>41.666666666666671</v>
      </c>
      <c r="X971" s="19">
        <v>23</v>
      </c>
      <c r="Y971" s="19">
        <v>44.230769230769226</v>
      </c>
      <c r="Z971" s="19">
        <v>25.686274509803919</v>
      </c>
      <c r="AA971" s="19">
        <v>21.568627450980394</v>
      </c>
      <c r="AB971" s="18">
        <v>78</v>
      </c>
      <c r="AC971" s="19">
        <v>9.9616858237547881</v>
      </c>
      <c r="AD971" s="19">
        <v>59.018567639257292</v>
      </c>
      <c r="AE971" s="19">
        <v>29.931034482758623</v>
      </c>
      <c r="AF971" s="19">
        <v>49.462365591397848</v>
      </c>
      <c r="AG971" s="19">
        <v>44.794721407624635</v>
      </c>
      <c r="AH971" s="19">
        <v>46.244477172312223</v>
      </c>
      <c r="AI971" s="19">
        <v>24.594992636229748</v>
      </c>
      <c r="AJ971" s="3">
        <v>307.5</v>
      </c>
      <c r="AK971" s="6">
        <v>0</v>
      </c>
      <c r="AL971" s="6">
        <v>776</v>
      </c>
      <c r="AM971" s="6">
        <v>0</v>
      </c>
      <c r="AN971" s="6">
        <v>980</v>
      </c>
      <c r="AO971" s="6">
        <v>0</v>
      </c>
      <c r="AP971" s="6">
        <v>13</v>
      </c>
      <c r="AQ971" s="6">
        <v>141</v>
      </c>
      <c r="AR971" s="6">
        <v>134</v>
      </c>
      <c r="AS971" s="6">
        <v>6.7269076305220885</v>
      </c>
      <c r="AT971" s="119">
        <v>0</v>
      </c>
      <c r="AU971" s="119">
        <v>0</v>
      </c>
      <c r="AV971" s="119">
        <v>0</v>
      </c>
      <c r="AW971" s="119">
        <v>0</v>
      </c>
      <c r="AX971" s="119">
        <v>0</v>
      </c>
      <c r="AY971" s="6">
        <v>23.622448979591837</v>
      </c>
      <c r="AZ971" s="6">
        <v>23</v>
      </c>
      <c r="BA971" s="6">
        <v>4.3726235741444865</v>
      </c>
      <c r="BB971" s="6">
        <v>42</v>
      </c>
      <c r="BC971" s="6">
        <v>412</v>
      </c>
      <c r="BD971" s="6">
        <v>20.682730923694777</v>
      </c>
      <c r="BE971" s="6">
        <v>5</v>
      </c>
      <c r="BF971" s="6">
        <v>5.6179775280898872</v>
      </c>
      <c r="BG971" s="6">
        <v>272</v>
      </c>
      <c r="BH971" s="6">
        <v>17.150063051702396</v>
      </c>
      <c r="BI971" s="6">
        <v>133</v>
      </c>
      <c r="BJ971" s="6">
        <v>37.150837988826815</v>
      </c>
      <c r="BK971" s="6">
        <v>1496</v>
      </c>
    </row>
    <row r="972" spans="1:63" x14ac:dyDescent="0.35">
      <c r="A972" s="27">
        <v>966</v>
      </c>
      <c r="C972" s="17" t="s">
        <v>134</v>
      </c>
      <c r="D972" s="15">
        <v>1479</v>
      </c>
      <c r="E972" s="18">
        <v>14</v>
      </c>
      <c r="F972" s="18">
        <v>97</v>
      </c>
      <c r="G972" s="18">
        <v>147</v>
      </c>
      <c r="H972" s="18">
        <v>1022</v>
      </c>
      <c r="I972" s="18">
        <v>225</v>
      </c>
      <c r="J972" s="19">
        <v>52.805949966193374</v>
      </c>
      <c r="K972" s="19">
        <v>29</v>
      </c>
      <c r="L972" s="19">
        <v>4.0446304044630406</v>
      </c>
      <c r="M972" s="18">
        <v>3</v>
      </c>
      <c r="N972" s="19">
        <v>5.1724137931034484</v>
      </c>
      <c r="O972" s="19">
        <v>54</v>
      </c>
      <c r="P972" s="19">
        <v>100</v>
      </c>
      <c r="Q972" s="19">
        <v>11.065573770491802</v>
      </c>
      <c r="R972" s="18">
        <v>18</v>
      </c>
      <c r="S972" s="19">
        <v>17.647058823529413</v>
      </c>
      <c r="T972" s="18">
        <v>3</v>
      </c>
      <c r="U972" s="19">
        <v>6.5217391304347823</v>
      </c>
      <c r="V972" s="18">
        <v>9</v>
      </c>
      <c r="W972" s="19">
        <v>24.324324324324326</v>
      </c>
      <c r="X972" s="18">
        <v>12</v>
      </c>
      <c r="Y972" s="19">
        <v>16.43835616438356</v>
      </c>
      <c r="Z972" s="19">
        <v>35.093167701863351</v>
      </c>
      <c r="AA972" s="19">
        <v>26.397515527950311</v>
      </c>
      <c r="AB972" s="18">
        <v>98</v>
      </c>
      <c r="AC972" s="19">
        <v>4.4892349977095742</v>
      </c>
      <c r="AD972" s="19">
        <v>74.584487534626049</v>
      </c>
      <c r="AE972" s="19">
        <v>59.136420525657073</v>
      </c>
      <c r="AF972" s="19">
        <v>78.787878787878782</v>
      </c>
      <c r="AG972" s="19">
        <v>66.470384482161421</v>
      </c>
      <c r="AH972" s="19">
        <v>49.925925925925924</v>
      </c>
      <c r="AI972" s="19">
        <v>19.901234567901234</v>
      </c>
      <c r="AJ972" s="3">
        <v>670.17241379310349</v>
      </c>
      <c r="AK972" s="6">
        <v>345</v>
      </c>
      <c r="AL972" s="6">
        <v>428</v>
      </c>
      <c r="AM972" s="6">
        <v>148</v>
      </c>
      <c r="AN972" s="6">
        <v>188</v>
      </c>
      <c r="AO972" s="6">
        <v>0</v>
      </c>
      <c r="AP972" s="6">
        <v>78</v>
      </c>
      <c r="AQ972" s="6">
        <v>268</v>
      </c>
      <c r="AR972" s="6">
        <v>243</v>
      </c>
      <c r="AS972" s="6">
        <v>16.430020283975661</v>
      </c>
      <c r="AT972" s="119">
        <v>0</v>
      </c>
      <c r="AU972" s="119">
        <v>0</v>
      </c>
      <c r="AV972" s="119">
        <v>0</v>
      </c>
      <c r="AW972" s="119">
        <v>0</v>
      </c>
      <c r="AX972" s="119">
        <v>0</v>
      </c>
      <c r="AY972" s="6">
        <v>7.5134168157423975</v>
      </c>
      <c r="AZ972" s="6">
        <v>10</v>
      </c>
      <c r="BA972" s="6">
        <v>1.5479876160990713</v>
      </c>
      <c r="BB972" s="6">
        <v>38</v>
      </c>
      <c r="BC972" s="6">
        <v>149</v>
      </c>
      <c r="BD972" s="6">
        <v>10.156782549420585</v>
      </c>
      <c r="BE972" s="6">
        <v>17</v>
      </c>
      <c r="BF972" s="6">
        <v>11.486486486486488</v>
      </c>
      <c r="BG972" s="6">
        <v>130</v>
      </c>
      <c r="BH972" s="6">
        <v>11.19724375538329</v>
      </c>
      <c r="BI972" s="6">
        <v>12</v>
      </c>
      <c r="BJ972" s="6">
        <v>5.4298642533936654</v>
      </c>
      <c r="BK972" s="6">
        <v>1022</v>
      </c>
    </row>
    <row r="973" spans="1:63" x14ac:dyDescent="0.35">
      <c r="A973" s="27">
        <v>967</v>
      </c>
      <c r="C973" s="17" t="s">
        <v>20</v>
      </c>
      <c r="D973" s="15">
        <v>461</v>
      </c>
      <c r="E973" s="18">
        <v>0</v>
      </c>
      <c r="F973" s="18">
        <v>10</v>
      </c>
      <c r="G973" s="18">
        <v>45</v>
      </c>
      <c r="H973" s="18">
        <v>325</v>
      </c>
      <c r="I973" s="18">
        <v>78</v>
      </c>
      <c r="J973" s="19">
        <v>47.505422993492409</v>
      </c>
      <c r="K973" s="19">
        <v>14</v>
      </c>
      <c r="L973" s="19">
        <v>6.7632850241545892</v>
      </c>
      <c r="M973" s="18">
        <v>0</v>
      </c>
      <c r="N973" s="19">
        <v>0</v>
      </c>
      <c r="O973" s="19">
        <v>23</v>
      </c>
      <c r="P973" s="19">
        <v>78.260869565217391</v>
      </c>
      <c r="Q973" s="19">
        <v>9.2202318229715488</v>
      </c>
      <c r="R973" s="18">
        <v>0</v>
      </c>
      <c r="S973" s="19">
        <v>0</v>
      </c>
      <c r="T973" s="18">
        <v>10</v>
      </c>
      <c r="U973" s="19">
        <v>17.543859649122805</v>
      </c>
      <c r="V973" s="18">
        <v>3</v>
      </c>
      <c r="W973" s="19">
        <v>6.5217391304347823</v>
      </c>
      <c r="X973" s="18">
        <v>13</v>
      </c>
      <c r="Y973" s="19">
        <v>12.264150943396226</v>
      </c>
      <c r="Z973" s="19">
        <v>23.89240506329114</v>
      </c>
      <c r="AA973" s="19">
        <v>51.265822784810119</v>
      </c>
      <c r="AB973" s="18">
        <v>64</v>
      </c>
      <c r="AC973" s="19">
        <v>7.441860465116279</v>
      </c>
      <c r="AD973" s="19">
        <v>77.962577962577967</v>
      </c>
      <c r="AE973" s="19">
        <v>68.10506566604127</v>
      </c>
      <c r="AF973" s="19">
        <v>68.211920529801333</v>
      </c>
      <c r="AG973" s="19">
        <v>74.021352313167256</v>
      </c>
      <c r="AH973" s="19">
        <v>31.585518102372035</v>
      </c>
      <c r="AI973" s="19">
        <v>39.200998751560547</v>
      </c>
      <c r="AJ973" s="3">
        <v>635</v>
      </c>
      <c r="AK973" s="6">
        <v>7</v>
      </c>
      <c r="AL973" s="6">
        <v>254</v>
      </c>
      <c r="AM973" s="6">
        <v>121</v>
      </c>
      <c r="AN973" s="6">
        <v>48</v>
      </c>
      <c r="AO973" s="6">
        <v>0</v>
      </c>
      <c r="AP973" s="6">
        <v>0</v>
      </c>
      <c r="AQ973" s="6">
        <v>27</v>
      </c>
      <c r="AR973" s="6">
        <v>35</v>
      </c>
      <c r="AS973" s="6">
        <v>7.5921908893709329</v>
      </c>
      <c r="AT973" s="119">
        <v>0</v>
      </c>
      <c r="AU973" s="119">
        <v>0</v>
      </c>
      <c r="AV973" s="119">
        <v>0</v>
      </c>
      <c r="AW973" s="119">
        <v>0</v>
      </c>
      <c r="AX973" s="119">
        <v>0</v>
      </c>
      <c r="AY973" s="6">
        <v>27.862068965517238</v>
      </c>
      <c r="AZ973" s="6">
        <v>0</v>
      </c>
      <c r="BA973" s="6">
        <v>0</v>
      </c>
      <c r="BB973" s="6">
        <v>10</v>
      </c>
      <c r="BC973" s="6">
        <v>8</v>
      </c>
      <c r="BD973" s="6">
        <v>1.7582417582417582</v>
      </c>
      <c r="BE973" s="6">
        <v>0</v>
      </c>
      <c r="BF973" s="6">
        <v>0</v>
      </c>
      <c r="BG973" s="6">
        <v>3</v>
      </c>
      <c r="BH973" s="6">
        <v>0.81967213114754101</v>
      </c>
      <c r="BI973" s="6">
        <v>5</v>
      </c>
      <c r="BJ973" s="6">
        <v>6.3291139240506329</v>
      </c>
      <c r="BK973" s="6">
        <v>325</v>
      </c>
    </row>
    <row r="974" spans="1:63" x14ac:dyDescent="0.35">
      <c r="A974" s="27">
        <v>968</v>
      </c>
      <c r="C974" s="17" t="s">
        <v>29</v>
      </c>
      <c r="D974" s="15">
        <v>5787</v>
      </c>
      <c r="E974" s="18">
        <v>12</v>
      </c>
      <c r="F974" s="18">
        <v>55</v>
      </c>
      <c r="G974" s="18">
        <v>112</v>
      </c>
      <c r="H974" s="18">
        <v>3071</v>
      </c>
      <c r="I974" s="18">
        <v>2547</v>
      </c>
      <c r="J974" s="19">
        <v>50.803525142560915</v>
      </c>
      <c r="K974" s="19">
        <v>94</v>
      </c>
      <c r="L974" s="19">
        <v>9.1350826044703606</v>
      </c>
      <c r="M974" s="18">
        <v>0</v>
      </c>
      <c r="N974" s="19">
        <v>0</v>
      </c>
      <c r="O974" s="19">
        <v>313</v>
      </c>
      <c r="P974" s="19">
        <v>75.718849840255587</v>
      </c>
      <c r="Q974" s="19">
        <v>17.647058823529413</v>
      </c>
      <c r="R974" s="18">
        <v>6</v>
      </c>
      <c r="S974" s="19">
        <v>8</v>
      </c>
      <c r="T974" s="18">
        <v>0</v>
      </c>
      <c r="U974" s="19">
        <v>0</v>
      </c>
      <c r="V974" s="18">
        <v>0</v>
      </c>
      <c r="W974" s="19">
        <v>0</v>
      </c>
      <c r="X974" s="18">
        <v>0</v>
      </c>
      <c r="Y974" s="19">
        <v>0</v>
      </c>
      <c r="Z974" s="19">
        <v>40.116279069767444</v>
      </c>
      <c r="AA974" s="19">
        <v>47.093023255813954</v>
      </c>
      <c r="AB974" s="18">
        <v>11</v>
      </c>
      <c r="AC974" s="19">
        <v>3.5598705501618122</v>
      </c>
      <c r="AD974" s="19">
        <v>87.804878048780495</v>
      </c>
      <c r="AE974" s="19">
        <v>75</v>
      </c>
      <c r="AF974" s="19">
        <v>56.000000000000007</v>
      </c>
      <c r="AG974" s="19">
        <v>84.848484848484844</v>
      </c>
      <c r="AH974" s="19">
        <v>31.208053691275168</v>
      </c>
      <c r="AI974" s="19">
        <v>33.892617449664428</v>
      </c>
      <c r="AJ974" s="3">
        <v>326.53846153846155</v>
      </c>
      <c r="AK974" s="6">
        <v>3</v>
      </c>
      <c r="AL974" s="6">
        <v>5185</v>
      </c>
      <c r="AM974" s="6">
        <v>0</v>
      </c>
      <c r="AN974" s="6">
        <v>343</v>
      </c>
      <c r="AO974" s="6">
        <v>0</v>
      </c>
      <c r="AP974" s="6">
        <v>0</v>
      </c>
      <c r="AQ974" s="6">
        <v>143</v>
      </c>
      <c r="AR974" s="6">
        <v>150</v>
      </c>
      <c r="AS974" s="6">
        <v>2.5920165889061693</v>
      </c>
      <c r="AT974" s="119">
        <v>0</v>
      </c>
      <c r="AU974" s="119">
        <v>0</v>
      </c>
      <c r="AV974" s="119">
        <v>0</v>
      </c>
      <c r="AW974" s="119">
        <v>0</v>
      </c>
      <c r="AX974" s="119">
        <v>0</v>
      </c>
      <c r="AY974" s="6">
        <v>25.83518930957684</v>
      </c>
      <c r="AZ974" s="6">
        <v>10</v>
      </c>
      <c r="BA974" s="6">
        <v>1.0298661174047374</v>
      </c>
      <c r="BB974" s="6">
        <v>337</v>
      </c>
      <c r="BC974" s="6">
        <v>1445</v>
      </c>
      <c r="BD974" s="6">
        <v>25.21374978188798</v>
      </c>
      <c r="BE974" s="6">
        <v>4</v>
      </c>
      <c r="BF974" s="6">
        <v>3.6036036036036037</v>
      </c>
      <c r="BG974" s="6">
        <v>341</v>
      </c>
      <c r="BH974" s="6">
        <v>10.757097791798108</v>
      </c>
      <c r="BI974" s="6">
        <v>1104</v>
      </c>
      <c r="BJ974" s="6">
        <v>44.124700239808149</v>
      </c>
      <c r="BK974" s="6">
        <v>3071</v>
      </c>
    </row>
    <row r="975" spans="1:63" x14ac:dyDescent="0.35">
      <c r="A975" s="27">
        <v>969</v>
      </c>
      <c r="C975" s="17" t="s">
        <v>24</v>
      </c>
      <c r="D975" s="15">
        <v>1564</v>
      </c>
      <c r="E975" s="18">
        <v>49</v>
      </c>
      <c r="F975" s="18">
        <v>186</v>
      </c>
      <c r="G975" s="18">
        <v>143</v>
      </c>
      <c r="H975" s="18">
        <v>1190</v>
      </c>
      <c r="I975" s="18">
        <v>41</v>
      </c>
      <c r="J975" s="19">
        <v>43.15856777493606</v>
      </c>
      <c r="K975" s="19">
        <v>38</v>
      </c>
      <c r="L975" s="19">
        <v>3.6018957345971563</v>
      </c>
      <c r="M975" s="18">
        <v>3</v>
      </c>
      <c r="N975" s="19">
        <v>7.1428571428571423</v>
      </c>
      <c r="O975" s="19">
        <v>34</v>
      </c>
      <c r="P975" s="19">
        <v>91.17647058823529</v>
      </c>
      <c r="Q975" s="19">
        <v>34.89318839971461</v>
      </c>
      <c r="R975" s="18">
        <v>9</v>
      </c>
      <c r="S975" s="19">
        <v>11.39240506329114</v>
      </c>
      <c r="T975" s="18">
        <v>3</v>
      </c>
      <c r="U975" s="19">
        <v>5.5555555555555554</v>
      </c>
      <c r="V975" s="18">
        <v>9</v>
      </c>
      <c r="W975" s="19">
        <v>28.125</v>
      </c>
      <c r="X975" s="18">
        <v>12</v>
      </c>
      <c r="Y975" s="19">
        <v>13.793103448275861</v>
      </c>
      <c r="Z975" s="19">
        <v>16.408668730650156</v>
      </c>
      <c r="AA975" s="19">
        <v>69.865841073271412</v>
      </c>
      <c r="AB975" s="18">
        <v>84</v>
      </c>
      <c r="AC975" s="19">
        <v>9.3541202672605799</v>
      </c>
      <c r="AD975" s="19">
        <v>84.322678843226782</v>
      </c>
      <c r="AE975" s="19">
        <v>39.096267190569748</v>
      </c>
      <c r="AF975" s="19">
        <v>49.107142857142854</v>
      </c>
      <c r="AG975" s="19">
        <v>67.126193001060443</v>
      </c>
      <c r="AH975" s="19">
        <v>27.27272727272727</v>
      </c>
      <c r="AI975" s="19">
        <v>40.025252525252526</v>
      </c>
      <c r="AJ975" s="3">
        <v>692.48251748251744</v>
      </c>
      <c r="AK975" s="6">
        <v>0</v>
      </c>
      <c r="AL975" s="6">
        <v>31</v>
      </c>
      <c r="AM975" s="6">
        <v>10</v>
      </c>
      <c r="AN975" s="6">
        <v>1468</v>
      </c>
      <c r="AO975" s="6">
        <v>0</v>
      </c>
      <c r="AP975" s="6">
        <v>3</v>
      </c>
      <c r="AQ975" s="6">
        <v>22</v>
      </c>
      <c r="AR975" s="6">
        <v>341</v>
      </c>
      <c r="AS975" s="6">
        <v>21.803069053708441</v>
      </c>
      <c r="AT975" s="119">
        <v>0</v>
      </c>
      <c r="AU975" s="119">
        <v>0</v>
      </c>
      <c r="AV975" s="119">
        <v>0</v>
      </c>
      <c r="AW975" s="119">
        <v>0</v>
      </c>
      <c r="AX975" s="119">
        <v>0</v>
      </c>
      <c r="AY975" s="6">
        <v>54.710851202079269</v>
      </c>
      <c r="AZ975" s="6">
        <v>12</v>
      </c>
      <c r="BA975" s="6">
        <v>1.2108980827447022</v>
      </c>
      <c r="BB975" s="6">
        <v>3</v>
      </c>
      <c r="BC975" s="6">
        <v>77</v>
      </c>
      <c r="BD975" s="6">
        <v>4.948586118251928</v>
      </c>
      <c r="BE975" s="6">
        <v>0</v>
      </c>
      <c r="BF975" s="6">
        <v>0</v>
      </c>
      <c r="BG975" s="6">
        <v>47</v>
      </c>
      <c r="BH975" s="6">
        <v>3.544494720965309</v>
      </c>
      <c r="BI975" s="6">
        <v>15</v>
      </c>
      <c r="BJ975" s="6">
        <v>36.585365853658537</v>
      </c>
      <c r="BK975" s="6">
        <v>1190</v>
      </c>
    </row>
    <row r="976" spans="1:63" x14ac:dyDescent="0.35">
      <c r="A976" s="27">
        <v>970</v>
      </c>
      <c r="C976" s="17" t="s">
        <v>21</v>
      </c>
      <c r="D976" s="15">
        <v>3126</v>
      </c>
      <c r="E976" s="18">
        <v>31</v>
      </c>
      <c r="F976" s="18">
        <v>177</v>
      </c>
      <c r="G976" s="18">
        <v>285</v>
      </c>
      <c r="H976" s="18">
        <v>2282</v>
      </c>
      <c r="I976" s="18">
        <v>373</v>
      </c>
      <c r="J976" s="19">
        <v>58.413307741522715</v>
      </c>
      <c r="K976" s="19">
        <v>77</v>
      </c>
      <c r="L976" s="19">
        <v>5.2416609938733831</v>
      </c>
      <c r="M976" s="18">
        <v>0</v>
      </c>
      <c r="N976" s="19">
        <v>0</v>
      </c>
      <c r="O976" s="19">
        <v>121</v>
      </c>
      <c r="P976" s="19">
        <v>90.909090909090907</v>
      </c>
      <c r="Q976" s="19">
        <v>25.609756097560975</v>
      </c>
      <c r="R976" s="18">
        <v>9</v>
      </c>
      <c r="S976" s="19">
        <v>5.2325581395348841</v>
      </c>
      <c r="T976" s="18">
        <v>13</v>
      </c>
      <c r="U976" s="19">
        <v>14.285714285714285</v>
      </c>
      <c r="V976" s="18">
        <v>9</v>
      </c>
      <c r="W976" s="19">
        <v>11.111111111111111</v>
      </c>
      <c r="X976" s="18">
        <v>22</v>
      </c>
      <c r="Y976" s="19">
        <v>12.716763005780345</v>
      </c>
      <c r="Z976" s="19">
        <v>22.180731889469754</v>
      </c>
      <c r="AA976" s="19">
        <v>63.10679611650486</v>
      </c>
      <c r="AB976" s="18">
        <v>88</v>
      </c>
      <c r="AC976" s="19">
        <v>4.1044776119402986</v>
      </c>
      <c r="AD976" s="19">
        <v>92.725298588490773</v>
      </c>
      <c r="AE976" s="19">
        <v>78.187177597641849</v>
      </c>
      <c r="AF976" s="19">
        <v>81.871345029239762</v>
      </c>
      <c r="AG976" s="19">
        <v>84.724409448818889</v>
      </c>
      <c r="AH976" s="19">
        <v>28.564380858411447</v>
      </c>
      <c r="AI976" s="19">
        <v>37.444499259990131</v>
      </c>
      <c r="AJ976" s="3">
        <v>723.47715736040607</v>
      </c>
      <c r="AK976" s="6">
        <v>12</v>
      </c>
      <c r="AL976" s="6">
        <v>2956</v>
      </c>
      <c r="AM976" s="6">
        <v>0</v>
      </c>
      <c r="AN976" s="6">
        <v>11</v>
      </c>
      <c r="AO976" s="6">
        <v>0</v>
      </c>
      <c r="AP976" s="6">
        <v>7</v>
      </c>
      <c r="AQ976" s="6">
        <v>100</v>
      </c>
      <c r="AR976" s="6">
        <v>487</v>
      </c>
      <c r="AS976" s="6">
        <v>15.579014715291105</v>
      </c>
      <c r="AT976" s="119">
        <v>0</v>
      </c>
      <c r="AU976" s="119">
        <v>0</v>
      </c>
      <c r="AV976" s="119">
        <v>0</v>
      </c>
      <c r="AW976" s="119">
        <v>0</v>
      </c>
      <c r="AX976" s="119">
        <v>0</v>
      </c>
      <c r="AY976" s="6">
        <v>31.907250163291966</v>
      </c>
      <c r="AZ976" s="6">
        <v>14</v>
      </c>
      <c r="BA976" s="6">
        <v>1.0271460014673515</v>
      </c>
      <c r="BB976" s="6">
        <v>47</v>
      </c>
      <c r="BC976" s="6">
        <v>50</v>
      </c>
      <c r="BD976" s="6">
        <v>1.6025641025641024</v>
      </c>
      <c r="BE976" s="6">
        <v>5</v>
      </c>
      <c r="BF976" s="6">
        <v>1.7123287671232876</v>
      </c>
      <c r="BG976" s="6">
        <v>22</v>
      </c>
      <c r="BH976" s="6">
        <v>0.8530438154323382</v>
      </c>
      <c r="BI976" s="6">
        <v>28</v>
      </c>
      <c r="BJ976" s="6">
        <v>7.5067024128686324</v>
      </c>
      <c r="BK976" s="6">
        <v>2282</v>
      </c>
    </row>
    <row r="977" spans="1:63" x14ac:dyDescent="0.35">
      <c r="A977" s="27">
        <v>971</v>
      </c>
      <c r="C977" s="17" t="s">
        <v>9</v>
      </c>
      <c r="D977" s="15">
        <v>259</v>
      </c>
      <c r="E977" s="18">
        <v>0</v>
      </c>
      <c r="F977" s="18">
        <v>0</v>
      </c>
      <c r="G977" s="18">
        <v>5</v>
      </c>
      <c r="H977" s="18">
        <v>139</v>
      </c>
      <c r="I977" s="18">
        <v>116</v>
      </c>
      <c r="J977" s="19">
        <v>57.142857142857139</v>
      </c>
      <c r="K977" s="19">
        <v>0</v>
      </c>
      <c r="L977" s="19">
        <v>0</v>
      </c>
      <c r="M977" s="18">
        <v>0</v>
      </c>
      <c r="N977" s="19">
        <v>0</v>
      </c>
      <c r="O977" s="19">
        <v>13</v>
      </c>
      <c r="P977" s="19">
        <v>76.923076923076934</v>
      </c>
      <c r="Q977" s="19">
        <v>27.265065318162662</v>
      </c>
      <c r="R977" s="18">
        <v>0</v>
      </c>
      <c r="S977" s="19">
        <v>0</v>
      </c>
      <c r="T977" s="18">
        <v>0</v>
      </c>
      <c r="U977" s="19">
        <v>0</v>
      </c>
      <c r="V977" s="18">
        <v>0</v>
      </c>
      <c r="W977" s="19">
        <v>0</v>
      </c>
      <c r="X977" s="18">
        <v>0</v>
      </c>
      <c r="Y977" s="19">
        <v>0</v>
      </c>
      <c r="Z977" s="19">
        <v>39.285714285714285</v>
      </c>
      <c r="AA977" s="19">
        <v>51.785714285714292</v>
      </c>
      <c r="AB977" s="18">
        <v>0</v>
      </c>
      <c r="AC977" s="19">
        <v>0</v>
      </c>
      <c r="AD977" s="19">
        <v>83.333333333333343</v>
      </c>
      <c r="AE977" s="19">
        <v>76</v>
      </c>
      <c r="AF977" s="19">
        <v>100</v>
      </c>
      <c r="AG977" s="19">
        <v>79.84496124031007</v>
      </c>
      <c r="AH977" s="19">
        <v>34.905660377358487</v>
      </c>
      <c r="AI977" s="19">
        <v>45.283018867924532</v>
      </c>
      <c r="AJ977" s="3">
        <v>500</v>
      </c>
      <c r="AK977" s="6">
        <v>0</v>
      </c>
      <c r="AL977" s="6">
        <v>208</v>
      </c>
      <c r="AM977" s="6">
        <v>0</v>
      </c>
      <c r="AN977" s="6">
        <v>3</v>
      </c>
      <c r="AO977" s="6">
        <v>0</v>
      </c>
      <c r="AP977" s="6">
        <v>0</v>
      </c>
      <c r="AQ977" s="6">
        <v>34</v>
      </c>
      <c r="AR977" s="6">
        <v>4</v>
      </c>
      <c r="AS977" s="6">
        <v>1.5444015444015444</v>
      </c>
      <c r="AT977" s="119">
        <v>0</v>
      </c>
      <c r="AU977" s="119">
        <v>0</v>
      </c>
      <c r="AV977" s="119">
        <v>0</v>
      </c>
      <c r="AW977" s="119">
        <v>0</v>
      </c>
      <c r="AX977" s="119">
        <v>0</v>
      </c>
      <c r="AY977" s="6">
        <v>17.073170731707318</v>
      </c>
      <c r="AZ977" s="6">
        <v>0</v>
      </c>
      <c r="BA977" s="6">
        <v>0</v>
      </c>
      <c r="BB977" s="6">
        <v>27</v>
      </c>
      <c r="BC977" s="6">
        <v>23</v>
      </c>
      <c r="BD977" s="6">
        <v>9.0909090909090917</v>
      </c>
      <c r="BE977" s="6">
        <v>0</v>
      </c>
      <c r="BF977" s="6">
        <v>0</v>
      </c>
      <c r="BG977" s="6">
        <v>7</v>
      </c>
      <c r="BH977" s="6">
        <v>4.8275862068965516</v>
      </c>
      <c r="BI977" s="6">
        <v>12</v>
      </c>
      <c r="BJ977" s="6">
        <v>10.714285714285714</v>
      </c>
      <c r="BK977" s="6">
        <v>139</v>
      </c>
    </row>
    <row r="978" spans="1:63" x14ac:dyDescent="0.35">
      <c r="A978" s="27">
        <v>972</v>
      </c>
      <c r="C978" s="17" t="s">
        <v>3</v>
      </c>
      <c r="D978" s="15">
        <v>474</v>
      </c>
      <c r="E978" s="18">
        <v>3</v>
      </c>
      <c r="F978" s="18">
        <v>20</v>
      </c>
      <c r="G978" s="18">
        <v>52</v>
      </c>
      <c r="H978" s="18">
        <v>340</v>
      </c>
      <c r="I978" s="18">
        <v>63</v>
      </c>
      <c r="J978" s="19">
        <v>48.52320675105485</v>
      </c>
      <c r="K978" s="19">
        <v>7</v>
      </c>
      <c r="L978" s="19">
        <v>4.5751633986928102</v>
      </c>
      <c r="M978" s="18">
        <v>4</v>
      </c>
      <c r="N978" s="19">
        <v>12.5</v>
      </c>
      <c r="O978" s="19">
        <v>38</v>
      </c>
      <c r="P978" s="19">
        <v>71.05263157894737</v>
      </c>
      <c r="Q978" s="19">
        <v>28.068459657701712</v>
      </c>
      <c r="R978" s="18">
        <v>3</v>
      </c>
      <c r="S978" s="19">
        <v>15</v>
      </c>
      <c r="T978" s="18">
        <v>0</v>
      </c>
      <c r="U978" s="19">
        <v>0</v>
      </c>
      <c r="V978" s="18">
        <v>0</v>
      </c>
      <c r="W978" s="19">
        <v>0</v>
      </c>
      <c r="X978" s="18">
        <v>0</v>
      </c>
      <c r="Y978" s="19">
        <v>0</v>
      </c>
      <c r="Z978" s="19">
        <v>30.82706766917293</v>
      </c>
      <c r="AA978" s="19">
        <v>5.2631578947368416</v>
      </c>
      <c r="AB978" s="18">
        <v>7</v>
      </c>
      <c r="AC978" s="19">
        <v>2.5641025641025639</v>
      </c>
      <c r="AD978" s="19">
        <v>80.337078651685388</v>
      </c>
      <c r="AE978" s="19">
        <v>59.210526315789465</v>
      </c>
      <c r="AF978" s="19">
        <v>56.666666666666664</v>
      </c>
      <c r="AG978" s="19">
        <v>72.333333333333343</v>
      </c>
      <c r="AH978" s="19">
        <v>69.629629629629633</v>
      </c>
      <c r="AI978" s="19">
        <v>8.518518518518519</v>
      </c>
      <c r="AJ978" s="3">
        <v>586.25</v>
      </c>
      <c r="AK978" s="6">
        <v>0</v>
      </c>
      <c r="AL978" s="6">
        <v>436</v>
      </c>
      <c r="AM978" s="6">
        <v>0</v>
      </c>
      <c r="AN978" s="6">
        <v>0</v>
      </c>
      <c r="AO978" s="6">
        <v>0</v>
      </c>
      <c r="AP978" s="6">
        <v>0</v>
      </c>
      <c r="AQ978" s="6">
        <v>30</v>
      </c>
      <c r="AR978" s="6">
        <v>63</v>
      </c>
      <c r="AS978" s="6">
        <v>13.291139240506327</v>
      </c>
      <c r="AT978" s="119">
        <v>0</v>
      </c>
      <c r="AU978" s="119">
        <v>0</v>
      </c>
      <c r="AV978" s="119">
        <v>0</v>
      </c>
      <c r="AW978" s="119">
        <v>0</v>
      </c>
      <c r="AX978" s="119">
        <v>0</v>
      </c>
      <c r="AY978" s="6">
        <v>72.925764192139738</v>
      </c>
      <c r="AZ978" s="6">
        <v>0</v>
      </c>
      <c r="BA978" s="6">
        <v>0</v>
      </c>
      <c r="BB978" s="6">
        <v>0</v>
      </c>
      <c r="BC978" s="6">
        <v>50</v>
      </c>
      <c r="BD978" s="6">
        <v>10.330578512396695</v>
      </c>
      <c r="BE978" s="6">
        <v>0</v>
      </c>
      <c r="BF978" s="6">
        <v>0</v>
      </c>
      <c r="BG978" s="6">
        <v>30</v>
      </c>
      <c r="BH978" s="6">
        <v>7.6923076923076925</v>
      </c>
      <c r="BI978" s="6">
        <v>15</v>
      </c>
      <c r="BJ978" s="6">
        <v>22.388059701492537</v>
      </c>
      <c r="BK978" s="6">
        <v>340</v>
      </c>
    </row>
    <row r="979" spans="1:63" x14ac:dyDescent="0.35">
      <c r="A979" s="27">
        <v>973</v>
      </c>
      <c r="C979" s="17" t="s">
        <v>275</v>
      </c>
      <c r="D979" s="15">
        <v>517</v>
      </c>
      <c r="E979" s="18">
        <v>14</v>
      </c>
      <c r="F979" s="18">
        <v>85</v>
      </c>
      <c r="G979" s="18">
        <v>67</v>
      </c>
      <c r="H979" s="18">
        <v>325</v>
      </c>
      <c r="I979" s="18">
        <v>35</v>
      </c>
      <c r="J979" s="19">
        <v>55.319148936170215</v>
      </c>
      <c r="K979" s="19">
        <v>5</v>
      </c>
      <c r="L979" s="19">
        <v>2.4752475247524752</v>
      </c>
      <c r="M979" s="18">
        <v>0</v>
      </c>
      <c r="N979" s="19">
        <v>0</v>
      </c>
      <c r="O979" s="19">
        <v>13</v>
      </c>
      <c r="P979" s="19">
        <v>100</v>
      </c>
      <c r="Q979" s="19">
        <v>18.067226890756302</v>
      </c>
      <c r="R979" s="18">
        <v>0</v>
      </c>
      <c r="S979" s="19">
        <v>0</v>
      </c>
      <c r="T979" s="18">
        <v>3</v>
      </c>
      <c r="U979" s="19">
        <v>12</v>
      </c>
      <c r="V979" s="18">
        <v>0</v>
      </c>
      <c r="W979" s="19">
        <v>0</v>
      </c>
      <c r="X979" s="18">
        <v>3</v>
      </c>
      <c r="Y979" s="19">
        <v>7.3170731707317067</v>
      </c>
      <c r="Z979" s="19">
        <v>22.777777777777779</v>
      </c>
      <c r="AA979" s="19">
        <v>71.111111111111114</v>
      </c>
      <c r="AB979" s="18">
        <v>16</v>
      </c>
      <c r="AC979" s="19">
        <v>5.6140350877192979</v>
      </c>
      <c r="AD979" s="19">
        <v>80.597014925373131</v>
      </c>
      <c r="AE979" s="19">
        <v>72.680412371134011</v>
      </c>
      <c r="AF979" s="19">
        <v>63.636363636363633</v>
      </c>
      <c r="AG979" s="19">
        <v>77.241379310344826</v>
      </c>
      <c r="AH979" s="19">
        <v>9.8113207547169825</v>
      </c>
      <c r="AI979" s="19">
        <v>56.60377358490566</v>
      </c>
      <c r="AJ979" s="3">
        <v>868.75</v>
      </c>
      <c r="AK979" s="6">
        <v>34</v>
      </c>
      <c r="AL979" s="6">
        <v>198</v>
      </c>
      <c r="AM979" s="6">
        <v>41</v>
      </c>
      <c r="AN979" s="6">
        <v>116</v>
      </c>
      <c r="AO979" s="6">
        <v>0</v>
      </c>
      <c r="AP979" s="6">
        <v>30</v>
      </c>
      <c r="AQ979" s="6">
        <v>90</v>
      </c>
      <c r="AR979" s="6">
        <v>93</v>
      </c>
      <c r="AS979" s="6">
        <v>17.988394584139265</v>
      </c>
      <c r="AT979" s="119">
        <v>0</v>
      </c>
      <c r="AU979" s="119">
        <v>0</v>
      </c>
      <c r="AV979" s="119">
        <v>0</v>
      </c>
      <c r="AW979" s="119">
        <v>0</v>
      </c>
      <c r="AX979" s="119">
        <v>0</v>
      </c>
      <c r="AY979" s="6">
        <v>29.563492063492063</v>
      </c>
      <c r="AZ979" s="6">
        <v>3</v>
      </c>
      <c r="BA979" s="6">
        <v>1.6483516483516485</v>
      </c>
      <c r="BB979" s="6">
        <v>6</v>
      </c>
      <c r="BC979" s="6">
        <v>6</v>
      </c>
      <c r="BD979" s="6">
        <v>1.1627906976744187</v>
      </c>
      <c r="BE979" s="6">
        <v>0</v>
      </c>
      <c r="BF979" s="6">
        <v>0</v>
      </c>
      <c r="BG979" s="6">
        <v>3</v>
      </c>
      <c r="BH979" s="6">
        <v>0.75566750629722923</v>
      </c>
      <c r="BI979" s="6">
        <v>0</v>
      </c>
      <c r="BJ979" s="6">
        <v>0</v>
      </c>
      <c r="BK979" s="6">
        <v>325</v>
      </c>
    </row>
    <row r="980" spans="1:63" x14ac:dyDescent="0.35">
      <c r="A980" s="27">
        <v>974</v>
      </c>
      <c r="C980" s="17" t="s">
        <v>28</v>
      </c>
      <c r="D980" s="15">
        <v>363</v>
      </c>
      <c r="E980" s="18">
        <v>0</v>
      </c>
      <c r="F980" s="18">
        <v>9</v>
      </c>
      <c r="G980" s="18">
        <v>26</v>
      </c>
      <c r="H980" s="18">
        <v>313</v>
      </c>
      <c r="I980" s="18">
        <v>19</v>
      </c>
      <c r="J980" s="19">
        <v>54.54545454545454</v>
      </c>
      <c r="K980" s="19">
        <v>31</v>
      </c>
      <c r="L980" s="19">
        <v>14.027149321266968</v>
      </c>
      <c r="M980" s="18">
        <v>0</v>
      </c>
      <c r="N980" s="19">
        <v>0</v>
      </c>
      <c r="O980" s="19">
        <v>49</v>
      </c>
      <c r="P980" s="19">
        <v>87.755102040816325</v>
      </c>
      <c r="Q980" s="19">
        <v>35.8656479746288</v>
      </c>
      <c r="R980" s="18">
        <v>0</v>
      </c>
      <c r="S980" s="19">
        <v>0</v>
      </c>
      <c r="T980" s="18">
        <v>3</v>
      </c>
      <c r="U980" s="19">
        <v>100</v>
      </c>
      <c r="V980" s="18">
        <v>0</v>
      </c>
      <c r="W980" s="19">
        <v>0</v>
      </c>
      <c r="X980" s="18">
        <v>3</v>
      </c>
      <c r="Y980" s="19">
        <v>27.27272727272727</v>
      </c>
      <c r="Z980" s="19">
        <v>38.647342995169083</v>
      </c>
      <c r="AA980" s="19">
        <v>24.637681159420293</v>
      </c>
      <c r="AB980" s="18">
        <v>42</v>
      </c>
      <c r="AC980" s="19">
        <v>18.260869565217391</v>
      </c>
      <c r="AD980" s="19">
        <v>75.939849624060145</v>
      </c>
      <c r="AE980" s="19">
        <v>43.18181818181818</v>
      </c>
      <c r="AF980" s="19">
        <v>0</v>
      </c>
      <c r="AG980" s="19">
        <v>60.544217687074834</v>
      </c>
      <c r="AH980" s="19">
        <v>34.337349397590359</v>
      </c>
      <c r="AI980" s="19">
        <v>27.710843373493976</v>
      </c>
      <c r="AJ980" s="3">
        <v>500</v>
      </c>
      <c r="AK980" s="6">
        <v>0</v>
      </c>
      <c r="AL980" s="6">
        <v>0</v>
      </c>
      <c r="AM980" s="6">
        <v>0</v>
      </c>
      <c r="AN980" s="6">
        <v>356</v>
      </c>
      <c r="AO980" s="6">
        <v>0</v>
      </c>
      <c r="AP980" s="6">
        <v>0</v>
      </c>
      <c r="AQ980" s="6">
        <v>0</v>
      </c>
      <c r="AR980" s="6">
        <v>21</v>
      </c>
      <c r="AS980" s="6">
        <v>5.785123966942149</v>
      </c>
      <c r="AT980" s="119">
        <v>0</v>
      </c>
      <c r="AU980" s="119">
        <v>0</v>
      </c>
      <c r="AV980" s="119">
        <v>0</v>
      </c>
      <c r="AW980" s="119">
        <v>0</v>
      </c>
      <c r="AX980" s="119">
        <v>0</v>
      </c>
      <c r="AY980" s="6">
        <v>73.043478260869563</v>
      </c>
      <c r="AZ980" s="6">
        <v>0</v>
      </c>
      <c r="BA980" s="6">
        <v>0</v>
      </c>
      <c r="BB980" s="6">
        <v>4</v>
      </c>
      <c r="BC980" s="6">
        <v>38</v>
      </c>
      <c r="BD980" s="6">
        <v>10.43956043956044</v>
      </c>
      <c r="BE980" s="6">
        <v>0</v>
      </c>
      <c r="BF980" s="6">
        <v>0</v>
      </c>
      <c r="BG980" s="6">
        <v>28</v>
      </c>
      <c r="BH980" s="6">
        <v>8.2595870206489668</v>
      </c>
      <c r="BI980" s="6">
        <v>10</v>
      </c>
      <c r="BJ980" s="6">
        <v>66.666666666666657</v>
      </c>
      <c r="BK980" s="6">
        <v>313</v>
      </c>
    </row>
    <row r="981" spans="1:63" x14ac:dyDescent="0.35">
      <c r="A981" s="27">
        <v>975</v>
      </c>
      <c r="C981" s="17" t="s">
        <v>25</v>
      </c>
      <c r="D981" s="15">
        <v>50</v>
      </c>
      <c r="E981" s="18">
        <v>0</v>
      </c>
      <c r="F981" s="18">
        <v>0</v>
      </c>
      <c r="G981" s="18">
        <v>11</v>
      </c>
      <c r="H981" s="18">
        <v>37</v>
      </c>
      <c r="I981" s="18">
        <v>0</v>
      </c>
      <c r="J981" s="19">
        <v>46</v>
      </c>
      <c r="K981" s="19">
        <v>4</v>
      </c>
      <c r="L981" s="19">
        <v>28.571428571428569</v>
      </c>
      <c r="M981" s="18">
        <v>0</v>
      </c>
      <c r="N981" s="19">
        <v>0</v>
      </c>
      <c r="O981" s="19">
        <v>0</v>
      </c>
      <c r="P981" s="19">
        <v>0</v>
      </c>
      <c r="Q981" s="19">
        <v>29.337094499294778</v>
      </c>
      <c r="R981" s="18">
        <v>0</v>
      </c>
      <c r="S981" s="19">
        <v>0</v>
      </c>
      <c r="T981" s="18">
        <v>0</v>
      </c>
      <c r="U981" s="19">
        <v>0</v>
      </c>
      <c r="V981" s="18">
        <v>0</v>
      </c>
      <c r="W981" s="19">
        <v>0</v>
      </c>
      <c r="X981" s="18">
        <v>0</v>
      </c>
      <c r="Y981" s="19">
        <v>0</v>
      </c>
      <c r="Z981" s="19">
        <v>40</v>
      </c>
      <c r="AA981" s="19">
        <v>40</v>
      </c>
      <c r="AB981" s="18">
        <v>4</v>
      </c>
      <c r="AC981" s="19">
        <v>10</v>
      </c>
      <c r="AD981" s="19">
        <v>100</v>
      </c>
      <c r="AE981" s="19">
        <v>75</v>
      </c>
      <c r="AF981" s="19">
        <v>0</v>
      </c>
      <c r="AG981" s="19">
        <v>66.666666666666657</v>
      </c>
      <c r="AH981" s="19">
        <v>41.666666666666671</v>
      </c>
      <c r="AI981" s="19">
        <v>12.5</v>
      </c>
      <c r="AJ981" s="3">
        <v>491.66666666666663</v>
      </c>
      <c r="AK981" s="6">
        <v>0</v>
      </c>
      <c r="AL981" s="6">
        <v>47</v>
      </c>
      <c r="AM981" s="6">
        <v>0</v>
      </c>
      <c r="AN981" s="6">
        <v>0</v>
      </c>
      <c r="AO981" s="6">
        <v>0</v>
      </c>
      <c r="AP981" s="6">
        <v>0</v>
      </c>
      <c r="AQ981" s="6">
        <v>7</v>
      </c>
      <c r="AR981" s="6">
        <v>5</v>
      </c>
      <c r="AS981" s="6">
        <v>10</v>
      </c>
      <c r="AT981" s="119">
        <v>0</v>
      </c>
      <c r="AU981" s="119">
        <v>0</v>
      </c>
      <c r="AV981" s="119">
        <v>0</v>
      </c>
      <c r="AW981" s="119">
        <v>0</v>
      </c>
      <c r="AX981" s="119">
        <v>0</v>
      </c>
      <c r="AY981" s="6">
        <v>25.516866158868336</v>
      </c>
      <c r="AZ981" s="6">
        <v>0</v>
      </c>
      <c r="BA981" s="6">
        <v>0</v>
      </c>
      <c r="BB981" s="6">
        <v>0</v>
      </c>
      <c r="BC981" s="6">
        <v>5</v>
      </c>
      <c r="BD981" s="6">
        <v>9.8039215686274517</v>
      </c>
      <c r="BE981" s="6">
        <v>0</v>
      </c>
      <c r="BF981" s="6">
        <v>0</v>
      </c>
      <c r="BG981" s="6">
        <v>6</v>
      </c>
      <c r="BH981" s="6">
        <v>11.76470588235294</v>
      </c>
      <c r="BI981" s="6">
        <v>0</v>
      </c>
      <c r="BJ981" s="6">
        <v>0</v>
      </c>
      <c r="BK981" s="6">
        <v>37</v>
      </c>
    </row>
    <row r="982" spans="1:63" x14ac:dyDescent="0.35">
      <c r="A982" s="27">
        <v>976</v>
      </c>
      <c r="C982" s="17" t="s">
        <v>11</v>
      </c>
      <c r="D982" s="15">
        <v>3717</v>
      </c>
      <c r="E982" s="18">
        <v>34</v>
      </c>
      <c r="F982" s="18">
        <v>149</v>
      </c>
      <c r="G982" s="18">
        <v>316</v>
      </c>
      <c r="H982" s="18">
        <v>2812</v>
      </c>
      <c r="I982" s="18">
        <v>444</v>
      </c>
      <c r="J982" s="19">
        <v>47.753564702717242</v>
      </c>
      <c r="K982" s="19">
        <v>72</v>
      </c>
      <c r="L982" s="19">
        <v>3.8626609442060089</v>
      </c>
      <c r="M982" s="18">
        <v>5</v>
      </c>
      <c r="N982" s="19">
        <v>3.9370078740157481</v>
      </c>
      <c r="O982" s="19">
        <v>77</v>
      </c>
      <c r="P982" s="19">
        <v>81.818181818181827</v>
      </c>
      <c r="Q982" s="19">
        <v>6.6598360655737707</v>
      </c>
      <c r="R982" s="18">
        <v>0</v>
      </c>
      <c r="S982" s="19">
        <v>0</v>
      </c>
      <c r="T982" s="18">
        <v>3</v>
      </c>
      <c r="U982" s="19">
        <v>2.5641025641025639</v>
      </c>
      <c r="V982" s="18">
        <v>3</v>
      </c>
      <c r="W982" s="19">
        <v>4.6875</v>
      </c>
      <c r="X982" s="18">
        <v>6</v>
      </c>
      <c r="Y982" s="19">
        <v>3.1578947368421053</v>
      </c>
      <c r="Z982" s="19">
        <v>27.33644859813084</v>
      </c>
      <c r="AA982" s="19">
        <v>55.665887850467286</v>
      </c>
      <c r="AB982" s="18">
        <v>120</v>
      </c>
      <c r="AC982" s="19">
        <v>4.6747175691468641</v>
      </c>
      <c r="AD982" s="19">
        <v>91.158327621658671</v>
      </c>
      <c r="AE982" s="19">
        <v>71.964017991004496</v>
      </c>
      <c r="AF982" s="19">
        <v>75.574712643678168</v>
      </c>
      <c r="AG982" s="19">
        <v>82.742998352553542</v>
      </c>
      <c r="AH982" s="19">
        <v>31.867219917012445</v>
      </c>
      <c r="AI982" s="19">
        <v>37.593360995850624</v>
      </c>
      <c r="AJ982" s="3">
        <v>698.18925233644859</v>
      </c>
      <c r="AK982" s="6">
        <v>1687</v>
      </c>
      <c r="AL982" s="6">
        <v>1005</v>
      </c>
      <c r="AM982" s="6">
        <v>735</v>
      </c>
      <c r="AN982" s="6">
        <v>160</v>
      </c>
      <c r="AO982" s="6">
        <v>0</v>
      </c>
      <c r="AP982" s="6">
        <v>0</v>
      </c>
      <c r="AQ982" s="6">
        <v>96</v>
      </c>
      <c r="AR982" s="6">
        <v>529</v>
      </c>
      <c r="AS982" s="6">
        <v>14.231907452246434</v>
      </c>
      <c r="AT982" s="119">
        <v>0</v>
      </c>
      <c r="AU982" s="119">
        <v>0</v>
      </c>
      <c r="AV982" s="119">
        <v>0</v>
      </c>
      <c r="AW982" s="119">
        <v>0</v>
      </c>
      <c r="AX982" s="119">
        <v>0</v>
      </c>
      <c r="AY982" s="6">
        <v>50.980392156862742</v>
      </c>
      <c r="AZ982" s="6">
        <v>12</v>
      </c>
      <c r="BA982" s="6">
        <v>0.69645966337782939</v>
      </c>
      <c r="BB982" s="6">
        <v>20</v>
      </c>
      <c r="BC982" s="6">
        <v>257</v>
      </c>
      <c r="BD982" s="6">
        <v>6.9384449244060482</v>
      </c>
      <c r="BE982" s="6">
        <v>0</v>
      </c>
      <c r="BF982" s="6">
        <v>0</v>
      </c>
      <c r="BG982" s="6">
        <v>155</v>
      </c>
      <c r="BH982" s="6">
        <v>4.987129987129987</v>
      </c>
      <c r="BI982" s="6">
        <v>95</v>
      </c>
      <c r="BJ982" s="6">
        <v>21.49321266968326</v>
      </c>
      <c r="BK982" s="6">
        <v>2812</v>
      </c>
    </row>
    <row r="983" spans="1:63" x14ac:dyDescent="0.35">
      <c r="A983" s="27">
        <v>977</v>
      </c>
      <c r="C983" s="17" t="s">
        <v>276</v>
      </c>
      <c r="D983" s="15">
        <v>352</v>
      </c>
      <c r="E983" s="18">
        <v>0</v>
      </c>
      <c r="F983" s="18">
        <v>0</v>
      </c>
      <c r="G983" s="18">
        <v>0</v>
      </c>
      <c r="H983" s="18">
        <v>239</v>
      </c>
      <c r="I983" s="18">
        <v>115</v>
      </c>
      <c r="J983" s="19">
        <v>50.284090909090907</v>
      </c>
      <c r="K983" s="19">
        <v>0</v>
      </c>
      <c r="L983" s="19">
        <v>0</v>
      </c>
      <c r="M983" s="18">
        <v>0</v>
      </c>
      <c r="N983" s="19">
        <v>0</v>
      </c>
      <c r="O983" s="19">
        <v>12</v>
      </c>
      <c r="P983" s="19">
        <v>100</v>
      </c>
      <c r="Q983" s="19">
        <v>31.371030209140198</v>
      </c>
      <c r="R983" s="18">
        <v>0</v>
      </c>
      <c r="S983" s="19">
        <v>0</v>
      </c>
      <c r="T983" s="18">
        <v>0</v>
      </c>
      <c r="U983" s="19">
        <v>0</v>
      </c>
      <c r="V983" s="18">
        <v>0</v>
      </c>
      <c r="W983" s="19">
        <v>0</v>
      </c>
      <c r="X983" s="18">
        <v>0</v>
      </c>
      <c r="Y983" s="19">
        <v>0</v>
      </c>
      <c r="Z983" s="19">
        <v>32.142857142857146</v>
      </c>
      <c r="AA983" s="19">
        <v>10.714285714285714</v>
      </c>
      <c r="AB983" s="18">
        <v>12</v>
      </c>
      <c r="AC983" s="19">
        <v>6.8965517241379306</v>
      </c>
      <c r="AD983" s="19">
        <v>81.415929203539832</v>
      </c>
      <c r="AE983" s="19">
        <v>62.068965517241381</v>
      </c>
      <c r="AF983" s="19">
        <v>0</v>
      </c>
      <c r="AG983" s="19">
        <v>70.353982300884951</v>
      </c>
      <c r="AH983" s="19">
        <v>65.030674846625772</v>
      </c>
      <c r="AI983" s="19">
        <v>9.2024539877300615</v>
      </c>
      <c r="AJ983" s="3">
        <v>418.75</v>
      </c>
      <c r="AK983" s="6">
        <v>80</v>
      </c>
      <c r="AL983" s="6">
        <v>137</v>
      </c>
      <c r="AM983" s="6">
        <v>0</v>
      </c>
      <c r="AN983" s="6">
        <v>0</v>
      </c>
      <c r="AO983" s="6">
        <v>0</v>
      </c>
      <c r="AP983" s="6">
        <v>6</v>
      </c>
      <c r="AQ983" s="6">
        <v>123</v>
      </c>
      <c r="AR983" s="6">
        <v>0</v>
      </c>
      <c r="AS983" s="6">
        <v>0</v>
      </c>
      <c r="AT983" s="119">
        <v>0</v>
      </c>
      <c r="AU983" s="119">
        <v>0</v>
      </c>
      <c r="AV983" s="119">
        <v>0</v>
      </c>
      <c r="AW983" s="119">
        <v>0</v>
      </c>
      <c r="AX983" s="119">
        <v>0</v>
      </c>
      <c r="AY983" s="6">
        <v>7.3654390934844187</v>
      </c>
      <c r="AZ983" s="6">
        <v>0</v>
      </c>
      <c r="BA983" s="6">
        <v>0</v>
      </c>
      <c r="BB983" s="6">
        <v>5</v>
      </c>
      <c r="BC983" s="6">
        <v>149</v>
      </c>
      <c r="BD983" s="6">
        <v>41.853932584269664</v>
      </c>
      <c r="BE983" s="6">
        <v>0</v>
      </c>
      <c r="BF983" s="6">
        <v>0</v>
      </c>
      <c r="BG983" s="6">
        <v>62</v>
      </c>
      <c r="BH983" s="6">
        <v>27.192982456140353</v>
      </c>
      <c r="BI983" s="6">
        <v>84</v>
      </c>
      <c r="BJ983" s="6">
        <v>75</v>
      </c>
      <c r="BK983" s="6">
        <v>239</v>
      </c>
    </row>
    <row r="984" spans="1:63" x14ac:dyDescent="0.35">
      <c r="A984" s="27">
        <v>978</v>
      </c>
      <c r="C984" s="17" t="s">
        <v>14</v>
      </c>
      <c r="D984" s="15">
        <v>913</v>
      </c>
      <c r="E984" s="18">
        <v>3</v>
      </c>
      <c r="F984" s="18">
        <v>10</v>
      </c>
      <c r="G984" s="18">
        <v>20</v>
      </c>
      <c r="H984" s="18">
        <v>671</v>
      </c>
      <c r="I984" s="18">
        <v>201</v>
      </c>
      <c r="J984" s="19">
        <v>49.945235487404162</v>
      </c>
      <c r="K984" s="19">
        <v>39</v>
      </c>
      <c r="L984" s="19">
        <v>17.105263157894736</v>
      </c>
      <c r="M984" s="18">
        <v>0</v>
      </c>
      <c r="N984" s="19">
        <v>0</v>
      </c>
      <c r="O984" s="19">
        <v>110</v>
      </c>
      <c r="P984" s="19">
        <v>87.272727272727266</v>
      </c>
      <c r="Q984" s="19">
        <v>36.331693605059733</v>
      </c>
      <c r="R984" s="18">
        <v>0</v>
      </c>
      <c r="S984" s="19">
        <v>0</v>
      </c>
      <c r="T984" s="18">
        <v>0</v>
      </c>
      <c r="U984" s="19">
        <v>0</v>
      </c>
      <c r="V984" s="18">
        <v>5</v>
      </c>
      <c r="W984" s="19">
        <v>38.461538461538467</v>
      </c>
      <c r="X984" s="19">
        <v>5</v>
      </c>
      <c r="Y984" s="19">
        <v>31.25</v>
      </c>
      <c r="Z984" s="19">
        <v>24.226804123711339</v>
      </c>
      <c r="AA984" s="19">
        <v>35.567010309278352</v>
      </c>
      <c r="AB984" s="18">
        <v>39</v>
      </c>
      <c r="AC984" s="19">
        <v>9.9489795918367339</v>
      </c>
      <c r="AD984" s="19">
        <v>66.358024691358025</v>
      </c>
      <c r="AE984" s="19">
        <v>38.532110091743121</v>
      </c>
      <c r="AF984" s="19">
        <v>64</v>
      </c>
      <c r="AG984" s="19">
        <v>52.06349206349207</v>
      </c>
      <c r="AH984" s="19">
        <v>47.687861271676304</v>
      </c>
      <c r="AI984" s="19">
        <v>26.011560693641616</v>
      </c>
      <c r="AJ984" s="3">
        <v>365.58441558441558</v>
      </c>
      <c r="AK984" s="6">
        <v>0</v>
      </c>
      <c r="AL984" s="6">
        <v>40</v>
      </c>
      <c r="AM984" s="6">
        <v>0</v>
      </c>
      <c r="AN984" s="6">
        <v>720</v>
      </c>
      <c r="AO984" s="6">
        <v>0</v>
      </c>
      <c r="AP984" s="6">
        <v>0</v>
      </c>
      <c r="AQ984" s="6">
        <v>121</v>
      </c>
      <c r="AR984" s="6">
        <v>38</v>
      </c>
      <c r="AS984" s="6">
        <v>4.1621029572836798</v>
      </c>
      <c r="AT984" s="119">
        <v>0</v>
      </c>
      <c r="AU984" s="119">
        <v>0</v>
      </c>
      <c r="AV984" s="119">
        <v>0</v>
      </c>
      <c r="AW984" s="119">
        <v>0</v>
      </c>
      <c r="AX984" s="119">
        <v>0</v>
      </c>
      <c r="AY984" s="6">
        <v>22.997711670480552</v>
      </c>
      <c r="AZ984" s="6">
        <v>0</v>
      </c>
      <c r="BA984" s="6">
        <v>0</v>
      </c>
      <c r="BB984" s="6">
        <v>21</v>
      </c>
      <c r="BC984" s="6">
        <v>304</v>
      </c>
      <c r="BD984" s="6">
        <v>33.628318584070797</v>
      </c>
      <c r="BE984" s="6">
        <v>0</v>
      </c>
      <c r="BF984" s="6">
        <v>0</v>
      </c>
      <c r="BG984" s="6">
        <v>164</v>
      </c>
      <c r="BH984" s="6">
        <v>23.837209302325583</v>
      </c>
      <c r="BI984" s="6">
        <v>138</v>
      </c>
      <c r="BJ984" s="6">
        <v>69</v>
      </c>
      <c r="BK984" s="6">
        <v>671</v>
      </c>
    </row>
    <row r="985" spans="1:63" x14ac:dyDescent="0.35">
      <c r="A985" s="27">
        <v>979</v>
      </c>
      <c r="C985" s="17" t="s">
        <v>18</v>
      </c>
      <c r="D985" s="15">
        <v>3681</v>
      </c>
      <c r="E985" s="18">
        <v>25</v>
      </c>
      <c r="F985" s="18">
        <v>113</v>
      </c>
      <c r="G985" s="18">
        <v>196</v>
      </c>
      <c r="H985" s="18">
        <v>2842</v>
      </c>
      <c r="I985" s="18">
        <v>535</v>
      </c>
      <c r="J985" s="19">
        <v>56.207552295571858</v>
      </c>
      <c r="K985" s="19">
        <v>174</v>
      </c>
      <c r="L985" s="19">
        <v>12.946428571428573</v>
      </c>
      <c r="M985" s="18">
        <v>3</v>
      </c>
      <c r="N985" s="19">
        <v>2.9702970297029703</v>
      </c>
      <c r="O985" s="19">
        <v>347</v>
      </c>
      <c r="P985" s="19">
        <v>85.014409221902014</v>
      </c>
      <c r="Q985" s="19">
        <v>28.534704370179949</v>
      </c>
      <c r="R985" s="18">
        <v>0</v>
      </c>
      <c r="S985" s="19">
        <v>0</v>
      </c>
      <c r="T985" s="18">
        <v>8</v>
      </c>
      <c r="U985" s="19">
        <v>17.021276595744681</v>
      </c>
      <c r="V985" s="18">
        <v>0</v>
      </c>
      <c r="W985" s="19">
        <v>0</v>
      </c>
      <c r="X985" s="18">
        <v>8</v>
      </c>
      <c r="Y985" s="19">
        <v>7.6190476190476195</v>
      </c>
      <c r="Z985" s="19">
        <v>22.632423756019264</v>
      </c>
      <c r="AA985" s="19">
        <v>37.800963081861958</v>
      </c>
      <c r="AB985" s="18">
        <v>120</v>
      </c>
      <c r="AC985" s="19">
        <v>5.5970149253731343</v>
      </c>
      <c r="AD985" s="19">
        <v>79.21300256629597</v>
      </c>
      <c r="AE985" s="19">
        <v>61.685116851168509</v>
      </c>
      <c r="AF985" s="19">
        <v>54.716981132075468</v>
      </c>
      <c r="AG985" s="19">
        <v>69.879047990635982</v>
      </c>
      <c r="AH985" s="19">
        <v>51.855617691916621</v>
      </c>
      <c r="AI985" s="19">
        <v>20.742247076766649</v>
      </c>
      <c r="AJ985" s="3">
        <v>486.64596273291926</v>
      </c>
      <c r="AK985" s="6">
        <v>1875</v>
      </c>
      <c r="AL985" s="6">
        <v>784</v>
      </c>
      <c r="AM985" s="6">
        <v>0</v>
      </c>
      <c r="AN985" s="6">
        <v>9</v>
      </c>
      <c r="AO985" s="6">
        <v>0</v>
      </c>
      <c r="AP985" s="6">
        <v>7</v>
      </c>
      <c r="AQ985" s="6">
        <v>928</v>
      </c>
      <c r="AR985" s="6">
        <v>282</v>
      </c>
      <c r="AS985" s="6">
        <v>7.6609616951915243</v>
      </c>
      <c r="AT985" s="119">
        <v>0</v>
      </c>
      <c r="AU985" s="119">
        <v>0</v>
      </c>
      <c r="AV985" s="119">
        <v>0</v>
      </c>
      <c r="AW985" s="119">
        <v>0</v>
      </c>
      <c r="AX985" s="119">
        <v>0</v>
      </c>
      <c r="AY985" s="6">
        <v>13.292716698975354</v>
      </c>
      <c r="AZ985" s="6">
        <v>12</v>
      </c>
      <c r="BA985" s="6">
        <v>0.95465393794749409</v>
      </c>
      <c r="BB985" s="6">
        <v>31</v>
      </c>
      <c r="BC985" s="6">
        <v>1536</v>
      </c>
      <c r="BD985" s="6">
        <v>42.059145673603503</v>
      </c>
      <c r="BE985" s="6">
        <v>11</v>
      </c>
      <c r="BF985" s="6">
        <v>5.7591623036649215</v>
      </c>
      <c r="BG985" s="6">
        <v>1120</v>
      </c>
      <c r="BH985" s="6">
        <v>37.184594953519259</v>
      </c>
      <c r="BI985" s="6">
        <v>401</v>
      </c>
      <c r="BJ985" s="6">
        <v>75.660377358490578</v>
      </c>
      <c r="BK985" s="6">
        <v>2842</v>
      </c>
    </row>
    <row r="986" spans="1:63" x14ac:dyDescent="0.35">
      <c r="A986" s="27">
        <v>980</v>
      </c>
      <c r="C986" s="17"/>
      <c r="D986" s="15">
        <v>75635</v>
      </c>
      <c r="E986" s="18">
        <v>1376</v>
      </c>
      <c r="F986" s="18">
        <v>4422</v>
      </c>
      <c r="G986" s="18">
        <v>5911</v>
      </c>
      <c r="H986" s="18">
        <v>49168</v>
      </c>
      <c r="I986" s="18">
        <v>16135</v>
      </c>
      <c r="J986" s="19">
        <v>50.147418523170494</v>
      </c>
      <c r="K986" s="19">
        <v>1886</v>
      </c>
      <c r="L986" s="19">
        <v>5.8245830759728232</v>
      </c>
      <c r="M986" s="18">
        <v>83</v>
      </c>
      <c r="N986" s="19">
        <v>4.191919191919192</v>
      </c>
      <c r="O986" s="19">
        <v>3294</v>
      </c>
      <c r="P986" s="19">
        <v>82.483302975106255</v>
      </c>
      <c r="Q986" s="19">
        <v>29.115141522396264</v>
      </c>
      <c r="R986" s="18">
        <v>165</v>
      </c>
      <c r="S986" s="19">
        <v>5.4062909567496726</v>
      </c>
      <c r="T986" s="18">
        <v>165</v>
      </c>
      <c r="U986" s="19">
        <v>9.3010146561443054</v>
      </c>
      <c r="V986" s="18">
        <v>128</v>
      </c>
      <c r="W986" s="19">
        <v>10.158730158730158</v>
      </c>
      <c r="X986" s="18">
        <v>293</v>
      </c>
      <c r="Y986" s="19">
        <v>9.654036243822075</v>
      </c>
      <c r="Z986" s="19">
        <v>25.317358972432963</v>
      </c>
      <c r="AA986" s="19">
        <v>53.665590024787804</v>
      </c>
      <c r="AB986" s="18">
        <v>2365</v>
      </c>
      <c r="AC986" s="19">
        <v>6.5083383785568829</v>
      </c>
      <c r="AD986" s="19">
        <v>79.771615008156601</v>
      </c>
      <c r="AE986" s="19">
        <v>61.859777936962743</v>
      </c>
      <c r="AF986" s="19">
        <v>66.58385093167702</v>
      </c>
      <c r="AG986" s="19">
        <v>71.867587089208129</v>
      </c>
      <c r="AH986" s="19">
        <v>37.31320754716981</v>
      </c>
      <c r="AI986" s="19">
        <v>31.526037735849055</v>
      </c>
      <c r="AJ986" s="3">
        <v>514.99012995558485</v>
      </c>
      <c r="AK986" s="6">
        <v>5003</v>
      </c>
      <c r="AL986" s="6">
        <v>29301</v>
      </c>
      <c r="AM986" s="6">
        <v>9004</v>
      </c>
      <c r="AN986" s="6">
        <v>8948</v>
      </c>
      <c r="AO986" s="6">
        <v>19</v>
      </c>
      <c r="AP986" s="6">
        <v>6391</v>
      </c>
      <c r="AQ986" s="6">
        <v>7493</v>
      </c>
      <c r="AR986" s="6">
        <v>8850</v>
      </c>
      <c r="AS986" s="6">
        <v>11.700932108150988</v>
      </c>
      <c r="AT986" s="6">
        <v>0</v>
      </c>
      <c r="AU986" s="6">
        <v>0</v>
      </c>
      <c r="AV986" s="6">
        <v>0</v>
      </c>
      <c r="AW986" s="6">
        <v>0</v>
      </c>
      <c r="AX986" s="6">
        <v>0</v>
      </c>
      <c r="AY986" s="6">
        <v>25.94612229679344</v>
      </c>
      <c r="AZ986" s="6">
        <v>277</v>
      </c>
      <c r="BA986" s="6">
        <v>1.0219893742621016</v>
      </c>
      <c r="BB986" s="6">
        <v>2261</v>
      </c>
      <c r="BC986" s="6">
        <v>11284</v>
      </c>
      <c r="BD986" s="6">
        <v>16.822959373835257</v>
      </c>
      <c r="BE986" s="6">
        <v>147</v>
      </c>
      <c r="BF986" s="6">
        <v>3.0246913580246915</v>
      </c>
      <c r="BG986" s="6">
        <v>5723</v>
      </c>
      <c r="BH986" s="6">
        <v>11.519030654348569</v>
      </c>
      <c r="BI986" s="6">
        <v>5419</v>
      </c>
      <c r="BJ986" s="6">
        <v>37.012499146233182</v>
      </c>
      <c r="BK986" s="6">
        <v>49168</v>
      </c>
    </row>
    <row r="987" spans="1:63" x14ac:dyDescent="0.35">
      <c r="A987" s="27">
        <v>981</v>
      </c>
      <c r="B987" s="20" t="s">
        <v>56</v>
      </c>
      <c r="C987" s="17" t="s">
        <v>26</v>
      </c>
      <c r="D987" s="15">
        <v>361</v>
      </c>
      <c r="E987" s="18">
        <v>6</v>
      </c>
      <c r="F987" s="18">
        <v>20</v>
      </c>
      <c r="G987" s="18">
        <v>24</v>
      </c>
      <c r="H987" s="18">
        <v>300</v>
      </c>
      <c r="I987" s="18">
        <v>23</v>
      </c>
      <c r="J987" s="19">
        <v>43.490304709141277</v>
      </c>
      <c r="K987" s="19">
        <v>19</v>
      </c>
      <c r="L987" s="19">
        <v>8.4444444444444446</v>
      </c>
      <c r="M987" s="18">
        <v>6</v>
      </c>
      <c r="N987" s="19">
        <v>33.333333333333329</v>
      </c>
      <c r="O987" s="19">
        <v>16</v>
      </c>
      <c r="P987" s="19">
        <v>100</v>
      </c>
      <c r="Q987" s="19">
        <v>28.366762177650429</v>
      </c>
      <c r="R987" s="18">
        <v>5</v>
      </c>
      <c r="S987" s="19">
        <v>35.714285714285715</v>
      </c>
      <c r="T987" s="18">
        <v>0</v>
      </c>
      <c r="U987" s="19">
        <v>0</v>
      </c>
      <c r="V987" s="18">
        <v>4</v>
      </c>
      <c r="W987" s="19">
        <v>36.363636363636367</v>
      </c>
      <c r="X987" s="18">
        <v>4</v>
      </c>
      <c r="Y987" s="19">
        <v>33.333333333333329</v>
      </c>
      <c r="Z987" s="19">
        <v>23.222748815165879</v>
      </c>
      <c r="AA987" s="19">
        <v>21.327014218009481</v>
      </c>
      <c r="AB987" s="18">
        <v>20</v>
      </c>
      <c r="AC987" s="19">
        <v>10.362694300518134</v>
      </c>
      <c r="AD987" s="19">
        <v>74.566473988439313</v>
      </c>
      <c r="AE987" s="19">
        <v>31.967213114754102</v>
      </c>
      <c r="AF987" s="19">
        <v>35.294117647058826</v>
      </c>
      <c r="AG987" s="19">
        <v>58.364312267657994</v>
      </c>
      <c r="AH987" s="19">
        <v>42.236024844720497</v>
      </c>
      <c r="AI987" s="19">
        <v>27.329192546583851</v>
      </c>
      <c r="AJ987" s="3">
        <v>548.52941176470586</v>
      </c>
      <c r="AK987" s="6">
        <v>0</v>
      </c>
      <c r="AL987" s="6">
        <v>0</v>
      </c>
      <c r="AM987" s="6">
        <v>0</v>
      </c>
      <c r="AN987" s="6">
        <v>321</v>
      </c>
      <c r="AO987" s="6">
        <v>0</v>
      </c>
      <c r="AP987" s="6">
        <v>0</v>
      </c>
      <c r="AQ987" s="6">
        <v>19</v>
      </c>
      <c r="AR987" s="6">
        <v>37</v>
      </c>
      <c r="AS987" s="6">
        <v>10.249307479224377</v>
      </c>
      <c r="AT987" s="119">
        <v>0</v>
      </c>
      <c r="AU987" s="119">
        <v>0</v>
      </c>
      <c r="AV987" s="119">
        <v>0</v>
      </c>
      <c r="AW987" s="119">
        <v>0</v>
      </c>
      <c r="AX987" s="119">
        <v>0</v>
      </c>
      <c r="AY987" s="6">
        <v>32.647058823529413</v>
      </c>
      <c r="AZ987" s="6">
        <v>0</v>
      </c>
      <c r="BA987" s="6">
        <v>0</v>
      </c>
      <c r="BB987" s="6">
        <v>0</v>
      </c>
      <c r="BC987" s="6">
        <v>75</v>
      </c>
      <c r="BD987" s="6">
        <v>21.802325581395348</v>
      </c>
      <c r="BE987" s="6">
        <v>0</v>
      </c>
      <c r="BF987" s="6">
        <v>0</v>
      </c>
      <c r="BG987" s="6">
        <v>60</v>
      </c>
      <c r="BH987" s="6">
        <v>19.292604501607716</v>
      </c>
      <c r="BI987" s="6">
        <v>14</v>
      </c>
      <c r="BJ987" s="6">
        <v>63.636363636363633</v>
      </c>
      <c r="BK987" s="6">
        <v>300</v>
      </c>
    </row>
    <row r="988" spans="1:63" x14ac:dyDescent="0.35">
      <c r="A988" s="27">
        <v>982</v>
      </c>
      <c r="C988" s="17" t="s">
        <v>22</v>
      </c>
      <c r="D988" s="15">
        <v>2621</v>
      </c>
      <c r="E988" s="18">
        <v>39</v>
      </c>
      <c r="F988" s="18">
        <v>196</v>
      </c>
      <c r="G988" s="18">
        <v>179</v>
      </c>
      <c r="H988" s="18">
        <v>2184</v>
      </c>
      <c r="I988" s="18">
        <v>61</v>
      </c>
      <c r="J988" s="19">
        <v>50.019076688286916</v>
      </c>
      <c r="K988" s="19">
        <v>49</v>
      </c>
      <c r="L988" s="19">
        <v>2.8193325661680091</v>
      </c>
      <c r="M988" s="18">
        <v>4</v>
      </c>
      <c r="N988" s="19">
        <v>5.8823529411764701</v>
      </c>
      <c r="O988" s="19">
        <v>60</v>
      </c>
      <c r="P988" s="19">
        <v>78.333333333333329</v>
      </c>
      <c r="Q988" s="19">
        <v>11.820851688693098</v>
      </c>
      <c r="R988" s="18">
        <v>0</v>
      </c>
      <c r="S988" s="19">
        <v>0</v>
      </c>
      <c r="T988" s="18">
        <v>0</v>
      </c>
      <c r="U988" s="19">
        <v>0</v>
      </c>
      <c r="V988" s="18">
        <v>3</v>
      </c>
      <c r="W988" s="19">
        <v>7.3170731707317067</v>
      </c>
      <c r="X988" s="18">
        <v>3</v>
      </c>
      <c r="Y988" s="19">
        <v>3.6144578313253009</v>
      </c>
      <c r="Z988" s="19">
        <v>20.885697187312985</v>
      </c>
      <c r="AA988" s="19">
        <v>69.299820466786358</v>
      </c>
      <c r="AB988" s="18">
        <v>165</v>
      </c>
      <c r="AC988" s="19">
        <v>9.0065502183406121</v>
      </c>
      <c r="AD988" s="19">
        <v>88.727272727272734</v>
      </c>
      <c r="AE988" s="19">
        <v>57.806691449814132</v>
      </c>
      <c r="AF988" s="19">
        <v>47.345132743362832</v>
      </c>
      <c r="AG988" s="19">
        <v>76.325270200720539</v>
      </c>
      <c r="AH988" s="19">
        <v>18.097591105620754</v>
      </c>
      <c r="AI988" s="19">
        <v>41.445336627547867</v>
      </c>
      <c r="AJ988" s="3">
        <v>704.8780487804878</v>
      </c>
      <c r="AK988" s="6">
        <v>11</v>
      </c>
      <c r="AL988" s="6">
        <v>22</v>
      </c>
      <c r="AM988" s="6">
        <v>177</v>
      </c>
      <c r="AN988" s="6">
        <v>2333</v>
      </c>
      <c r="AO988" s="6">
        <v>0</v>
      </c>
      <c r="AP988" s="6">
        <v>0</v>
      </c>
      <c r="AQ988" s="6">
        <v>51</v>
      </c>
      <c r="AR988" s="6">
        <v>341</v>
      </c>
      <c r="AS988" s="6">
        <v>13.010301411674932</v>
      </c>
      <c r="AT988" s="119">
        <v>0</v>
      </c>
      <c r="AU988" s="119">
        <v>0</v>
      </c>
      <c r="AV988" s="119">
        <v>0</v>
      </c>
      <c r="AW988" s="119">
        <v>0</v>
      </c>
      <c r="AX988" s="119">
        <v>0</v>
      </c>
      <c r="AY988" s="6">
        <v>26.204238921001927</v>
      </c>
      <c r="AZ988" s="6">
        <v>20</v>
      </c>
      <c r="BA988" s="6">
        <v>1.1947431302270013</v>
      </c>
      <c r="BB988" s="6">
        <v>0</v>
      </c>
      <c r="BC988" s="6">
        <v>128</v>
      </c>
      <c r="BD988" s="6">
        <v>4.9004594180704446</v>
      </c>
      <c r="BE988" s="6">
        <v>0</v>
      </c>
      <c r="BF988" s="6">
        <v>0</v>
      </c>
      <c r="BG988" s="6">
        <v>100</v>
      </c>
      <c r="BH988" s="6">
        <v>4.2462845010615711</v>
      </c>
      <c r="BI988" s="6">
        <v>22</v>
      </c>
      <c r="BJ988" s="6">
        <v>35.483870967741936</v>
      </c>
      <c r="BK988" s="6">
        <v>2184</v>
      </c>
    </row>
    <row r="989" spans="1:63" x14ac:dyDescent="0.35">
      <c r="A989" s="27">
        <v>983</v>
      </c>
      <c r="C989" s="17" t="s">
        <v>133</v>
      </c>
      <c r="D989" s="15">
        <v>399</v>
      </c>
      <c r="E989" s="18">
        <v>0</v>
      </c>
      <c r="F989" s="18">
        <v>0</v>
      </c>
      <c r="G989" s="18">
        <v>0</v>
      </c>
      <c r="H989" s="18">
        <v>318</v>
      </c>
      <c r="I989" s="18">
        <v>75</v>
      </c>
      <c r="J989" s="19">
        <v>52.380952380952387</v>
      </c>
      <c r="K989" s="19">
        <v>16</v>
      </c>
      <c r="L989" s="19">
        <v>10.666666666666668</v>
      </c>
      <c r="M989" s="18">
        <v>0</v>
      </c>
      <c r="N989" s="19">
        <v>0</v>
      </c>
      <c r="O989" s="19">
        <v>28</v>
      </c>
      <c r="P989" s="19">
        <v>67.857142857142861</v>
      </c>
      <c r="Q989" s="19">
        <v>29.652351738241311</v>
      </c>
      <c r="R989" s="18">
        <v>0</v>
      </c>
      <c r="S989" s="19">
        <v>0</v>
      </c>
      <c r="T989" s="18">
        <v>0</v>
      </c>
      <c r="U989" s="19">
        <v>0</v>
      </c>
      <c r="V989" s="18">
        <v>0</v>
      </c>
      <c r="W989" s="19">
        <v>0</v>
      </c>
      <c r="X989" s="18">
        <v>0</v>
      </c>
      <c r="Y989" s="19">
        <v>0</v>
      </c>
      <c r="Z989" s="19">
        <v>53.793103448275858</v>
      </c>
      <c r="AA989" s="19">
        <v>20.689655172413794</v>
      </c>
      <c r="AB989" s="18">
        <v>7</v>
      </c>
      <c r="AC989" s="19">
        <v>3.0042918454935621</v>
      </c>
      <c r="AD989" s="19">
        <v>77.551020408163268</v>
      </c>
      <c r="AE989" s="19">
        <v>65</v>
      </c>
      <c r="AF989" s="19">
        <v>100</v>
      </c>
      <c r="AG989" s="19">
        <v>70.662460567823345</v>
      </c>
      <c r="AH989" s="19">
        <v>46.396396396396398</v>
      </c>
      <c r="AI989" s="19">
        <v>25.675675675675674</v>
      </c>
      <c r="AJ989" s="3">
        <v>506.61764705882354</v>
      </c>
      <c r="AK989" s="6">
        <v>0</v>
      </c>
      <c r="AL989" s="6">
        <v>175</v>
      </c>
      <c r="AM989" s="6">
        <v>0</v>
      </c>
      <c r="AN989" s="6">
        <v>148</v>
      </c>
      <c r="AO989" s="6">
        <v>0</v>
      </c>
      <c r="AP989" s="6">
        <v>0</v>
      </c>
      <c r="AQ989" s="6">
        <v>72</v>
      </c>
      <c r="AR989" s="6">
        <v>3</v>
      </c>
      <c r="AS989" s="6">
        <v>0.75187969924812026</v>
      </c>
      <c r="AT989" s="119">
        <v>0</v>
      </c>
      <c r="AU989" s="119">
        <v>0</v>
      </c>
      <c r="AV989" s="119">
        <v>0</v>
      </c>
      <c r="AW989" s="119">
        <v>0</v>
      </c>
      <c r="AX989" s="119">
        <v>0</v>
      </c>
      <c r="AY989" s="6">
        <v>19.849246231155778</v>
      </c>
      <c r="AZ989" s="6">
        <v>0</v>
      </c>
      <c r="BA989" s="6">
        <v>0</v>
      </c>
      <c r="BB989" s="6">
        <v>12</v>
      </c>
      <c r="BC989" s="6">
        <v>87</v>
      </c>
      <c r="BD989" s="6">
        <v>21.914357682619649</v>
      </c>
      <c r="BE989" s="6">
        <v>0</v>
      </c>
      <c r="BF989" s="6">
        <v>0</v>
      </c>
      <c r="BG989" s="6">
        <v>39</v>
      </c>
      <c r="BH989" s="6">
        <v>12.037037037037036</v>
      </c>
      <c r="BI989" s="6">
        <v>51</v>
      </c>
      <c r="BJ989" s="6">
        <v>65.384615384615387</v>
      </c>
      <c r="BK989" s="6">
        <v>318</v>
      </c>
    </row>
    <row r="990" spans="1:63" x14ac:dyDescent="0.35">
      <c r="A990" s="27">
        <v>984</v>
      </c>
      <c r="C990" s="17" t="s">
        <v>136</v>
      </c>
      <c r="D990" s="15">
        <v>2652</v>
      </c>
      <c r="E990" s="18">
        <v>6</v>
      </c>
      <c r="F990" s="18">
        <v>31</v>
      </c>
      <c r="G990" s="18">
        <v>313</v>
      </c>
      <c r="H990" s="18">
        <v>2086</v>
      </c>
      <c r="I990" s="18">
        <v>211</v>
      </c>
      <c r="J990" s="19">
        <v>49.773755656108598</v>
      </c>
      <c r="K990" s="19">
        <v>35</v>
      </c>
      <c r="L990" s="19">
        <v>2.4005486968449929</v>
      </c>
      <c r="M990" s="18">
        <v>12</v>
      </c>
      <c r="N990" s="19">
        <v>9.375</v>
      </c>
      <c r="O990" s="19">
        <v>129</v>
      </c>
      <c r="P990" s="19">
        <v>82.170542635658919</v>
      </c>
      <c r="Q990" s="19">
        <v>18.081300813008131</v>
      </c>
      <c r="R990" s="18">
        <v>59</v>
      </c>
      <c r="S990" s="19">
        <v>27.441860465116282</v>
      </c>
      <c r="T990" s="18">
        <v>10</v>
      </c>
      <c r="U990" s="19">
        <v>7.8125</v>
      </c>
      <c r="V990" s="18">
        <v>21</v>
      </c>
      <c r="W990" s="19">
        <v>24.418604651162788</v>
      </c>
      <c r="X990" s="18">
        <v>31</v>
      </c>
      <c r="Y990" s="19">
        <v>14.09090909090909</v>
      </c>
      <c r="Z990" s="19">
        <v>25.309597523219811</v>
      </c>
      <c r="AA990" s="19">
        <v>8.9009287925696601</v>
      </c>
      <c r="AB990" s="18">
        <v>84</v>
      </c>
      <c r="AC990" s="19">
        <v>5.915492957746479</v>
      </c>
      <c r="AD990" s="19">
        <v>73.984526112185691</v>
      </c>
      <c r="AE990" s="19">
        <v>41.047619047619051</v>
      </c>
      <c r="AF990" s="19">
        <v>44.391408114558473</v>
      </c>
      <c r="AG990" s="19">
        <v>60.877513711151735</v>
      </c>
      <c r="AH990" s="19">
        <v>64.996084573218482</v>
      </c>
      <c r="AI990" s="19">
        <v>13.31245105716523</v>
      </c>
      <c r="AJ990" s="3">
        <v>434.14634146341461</v>
      </c>
      <c r="AK990" s="6">
        <v>473</v>
      </c>
      <c r="AL990" s="6">
        <v>2008</v>
      </c>
      <c r="AM990" s="6">
        <v>0</v>
      </c>
      <c r="AN990" s="6">
        <v>18</v>
      </c>
      <c r="AO990" s="6">
        <v>0</v>
      </c>
      <c r="AP990" s="6">
        <v>20</v>
      </c>
      <c r="AQ990" s="6">
        <v>81</v>
      </c>
      <c r="AR990" s="6">
        <v>555</v>
      </c>
      <c r="AS990" s="6">
        <v>20.927601809954751</v>
      </c>
      <c r="AT990" s="119">
        <v>0</v>
      </c>
      <c r="AU990" s="119">
        <v>0</v>
      </c>
      <c r="AV990" s="119">
        <v>0</v>
      </c>
      <c r="AW990" s="119">
        <v>0</v>
      </c>
      <c r="AX990" s="119">
        <v>0</v>
      </c>
      <c r="AY990" s="6">
        <v>38.179035960214229</v>
      </c>
      <c r="AZ990" s="6">
        <v>18</v>
      </c>
      <c r="BA990" s="6">
        <v>1.3888888888888888</v>
      </c>
      <c r="BB990" s="6">
        <v>9</v>
      </c>
      <c r="BC990" s="6">
        <v>1532</v>
      </c>
      <c r="BD990" s="6">
        <v>57.854984894259822</v>
      </c>
      <c r="BE990" s="6">
        <v>48</v>
      </c>
      <c r="BF990" s="6">
        <v>15.09433962264151</v>
      </c>
      <c r="BG990" s="6">
        <v>1354</v>
      </c>
      <c r="BH990" s="6">
        <v>56.393169512703047</v>
      </c>
      <c r="BI990" s="6">
        <v>171</v>
      </c>
      <c r="BJ990" s="6">
        <v>81.818181818181827</v>
      </c>
      <c r="BK990" s="6">
        <v>2086</v>
      </c>
    </row>
    <row r="991" spans="1:63" x14ac:dyDescent="0.35">
      <c r="A991" s="27">
        <v>985</v>
      </c>
      <c r="C991" s="17" t="s">
        <v>16</v>
      </c>
      <c r="D991" s="15">
        <v>220</v>
      </c>
      <c r="E991" s="18">
        <v>0</v>
      </c>
      <c r="F991" s="18">
        <v>5</v>
      </c>
      <c r="G991" s="18">
        <v>14</v>
      </c>
      <c r="H991" s="18">
        <v>171</v>
      </c>
      <c r="I991" s="18">
        <v>33</v>
      </c>
      <c r="J991" s="19">
        <v>60.909090909090914</v>
      </c>
      <c r="K991" s="19">
        <v>7</v>
      </c>
      <c r="L991" s="19">
        <v>8.0459770114942533</v>
      </c>
      <c r="M991" s="18">
        <v>0</v>
      </c>
      <c r="N991" s="19">
        <v>0</v>
      </c>
      <c r="O991" s="19">
        <v>11</v>
      </c>
      <c r="P991" s="19">
        <v>72.727272727272734</v>
      </c>
      <c r="Q991" s="19">
        <v>27.972915785019044</v>
      </c>
      <c r="R991" s="18">
        <v>0</v>
      </c>
      <c r="S991" s="19">
        <v>0</v>
      </c>
      <c r="T991" s="18">
        <v>0</v>
      </c>
      <c r="U991" s="19">
        <v>0</v>
      </c>
      <c r="V991" s="18">
        <v>0</v>
      </c>
      <c r="W991" s="19">
        <v>0</v>
      </c>
      <c r="X991" s="18">
        <v>0</v>
      </c>
      <c r="Y991" s="19">
        <v>0</v>
      </c>
      <c r="Z991" s="19">
        <v>27.710843373493976</v>
      </c>
      <c r="AA991" s="19">
        <v>30.120481927710845</v>
      </c>
      <c r="AB991" s="18">
        <v>16</v>
      </c>
      <c r="AC991" s="19">
        <v>12.5</v>
      </c>
      <c r="AD991" s="19">
        <v>72.881355932203391</v>
      </c>
      <c r="AE991" s="19">
        <v>55.932203389830505</v>
      </c>
      <c r="AF991" s="19">
        <v>36.363636363636367</v>
      </c>
      <c r="AG991" s="19">
        <v>64.102564102564102</v>
      </c>
      <c r="AH991" s="19">
        <v>55.339805825242713</v>
      </c>
      <c r="AI991" s="19">
        <v>21.359223300970871</v>
      </c>
      <c r="AJ991" s="3">
        <v>526.25</v>
      </c>
      <c r="AK991" s="6">
        <v>162</v>
      </c>
      <c r="AL991" s="6">
        <v>18</v>
      </c>
      <c r="AM991" s="6">
        <v>0</v>
      </c>
      <c r="AN991" s="6">
        <v>0</v>
      </c>
      <c r="AO991" s="6">
        <v>0</v>
      </c>
      <c r="AP991" s="6">
        <v>0</v>
      </c>
      <c r="AQ991" s="6">
        <v>30</v>
      </c>
      <c r="AR991" s="6">
        <v>26</v>
      </c>
      <c r="AS991" s="6">
        <v>11.818181818181818</v>
      </c>
      <c r="AT991" s="119">
        <v>0</v>
      </c>
      <c r="AU991" s="119">
        <v>0</v>
      </c>
      <c r="AV991" s="119">
        <v>0</v>
      </c>
      <c r="AW991" s="119">
        <v>0</v>
      </c>
      <c r="AX991" s="119">
        <v>0</v>
      </c>
      <c r="AY991" s="6">
        <v>12.217194570135746</v>
      </c>
      <c r="AZ991" s="6">
        <v>0</v>
      </c>
      <c r="BA991" s="6">
        <v>0</v>
      </c>
      <c r="BB991" s="6">
        <v>0</v>
      </c>
      <c r="BC991" s="6">
        <v>58</v>
      </c>
      <c r="BD991" s="6">
        <v>26.36363636363636</v>
      </c>
      <c r="BE991" s="6">
        <v>0</v>
      </c>
      <c r="BF991" s="6">
        <v>0</v>
      </c>
      <c r="BG991" s="6">
        <v>40</v>
      </c>
      <c r="BH991" s="6">
        <v>21.390374331550802</v>
      </c>
      <c r="BI991" s="6">
        <v>21</v>
      </c>
      <c r="BJ991" s="6">
        <v>56.756756756756758</v>
      </c>
      <c r="BK991" s="6">
        <v>171</v>
      </c>
    </row>
    <row r="992" spans="1:63" x14ac:dyDescent="0.35">
      <c r="A992" s="27">
        <v>986</v>
      </c>
      <c r="C992" s="17" t="s">
        <v>137</v>
      </c>
      <c r="D992" s="15">
        <v>7488</v>
      </c>
      <c r="E992" s="18">
        <v>78</v>
      </c>
      <c r="F992" s="18">
        <v>355</v>
      </c>
      <c r="G992" s="18">
        <v>506</v>
      </c>
      <c r="H992" s="18">
        <v>5853</v>
      </c>
      <c r="I992" s="18">
        <v>777</v>
      </c>
      <c r="J992" s="19">
        <v>54.954594017094017</v>
      </c>
      <c r="K992" s="19">
        <v>293</v>
      </c>
      <c r="L992" s="19">
        <v>7.0790045904807917</v>
      </c>
      <c r="M992" s="18">
        <v>0</v>
      </c>
      <c r="N992" s="19">
        <v>0</v>
      </c>
      <c r="O992" s="19">
        <v>419</v>
      </c>
      <c r="P992" s="19">
        <v>84.009546539379471</v>
      </c>
      <c r="Q992" s="19">
        <v>20.872540633019675</v>
      </c>
      <c r="R992" s="18">
        <v>5</v>
      </c>
      <c r="S992" s="19">
        <v>2.0161290322580645</v>
      </c>
      <c r="T992" s="18">
        <v>24</v>
      </c>
      <c r="U992" s="19">
        <v>17.021276595744681</v>
      </c>
      <c r="V992" s="18">
        <v>11</v>
      </c>
      <c r="W992" s="19">
        <v>10</v>
      </c>
      <c r="X992" s="18">
        <v>35</v>
      </c>
      <c r="Y992" s="19">
        <v>13.944223107569719</v>
      </c>
      <c r="Z992" s="19">
        <v>18.302999230966417</v>
      </c>
      <c r="AA992" s="19">
        <v>66.316329146372723</v>
      </c>
      <c r="AB992" s="18">
        <v>329</v>
      </c>
      <c r="AC992" s="19">
        <v>7.5268817204301079</v>
      </c>
      <c r="AD992" s="19">
        <v>77.104108496210614</v>
      </c>
      <c r="AE992" s="19">
        <v>59.525979945305373</v>
      </c>
      <c r="AF992" s="19">
        <v>43.75</v>
      </c>
      <c r="AG992" s="19">
        <v>70.819078285369287</v>
      </c>
      <c r="AH992" s="19">
        <v>26.036866359447004</v>
      </c>
      <c r="AI992" s="19">
        <v>41.756272401433691</v>
      </c>
      <c r="AJ992" s="3">
        <v>580.57350565428112</v>
      </c>
      <c r="AK992" s="6">
        <v>654</v>
      </c>
      <c r="AL992" s="6">
        <v>624</v>
      </c>
      <c r="AM992" s="6">
        <v>0</v>
      </c>
      <c r="AN992" s="6">
        <v>78</v>
      </c>
      <c r="AO992" s="6">
        <v>0</v>
      </c>
      <c r="AP992" s="6">
        <v>14</v>
      </c>
      <c r="AQ992" s="6">
        <v>5933</v>
      </c>
      <c r="AR992" s="6">
        <v>1280</v>
      </c>
      <c r="AS992" s="6">
        <v>17.094017094017094</v>
      </c>
      <c r="AT992" s="119">
        <v>0</v>
      </c>
      <c r="AU992" s="119">
        <v>0</v>
      </c>
      <c r="AV992" s="119">
        <v>0</v>
      </c>
      <c r="AW992" s="119">
        <v>0</v>
      </c>
      <c r="AX992" s="119">
        <v>0</v>
      </c>
      <c r="AY992" s="6">
        <v>9.4003241491085898</v>
      </c>
      <c r="AZ992" s="6">
        <v>16</v>
      </c>
      <c r="BA992" s="6">
        <v>0.40588533739218668</v>
      </c>
      <c r="BB992" s="6">
        <v>57</v>
      </c>
      <c r="BC992" s="6">
        <v>2572</v>
      </c>
      <c r="BD992" s="6">
        <v>34.514224369296834</v>
      </c>
      <c r="BE992" s="6">
        <v>40</v>
      </c>
      <c r="BF992" s="6">
        <v>7.9207920792079207</v>
      </c>
      <c r="BG992" s="6">
        <v>1836</v>
      </c>
      <c r="BH992" s="6">
        <v>28.97270001578034</v>
      </c>
      <c r="BI992" s="6">
        <v>684</v>
      </c>
      <c r="BJ992" s="6">
        <v>89.295039164490859</v>
      </c>
      <c r="BK992" s="6">
        <v>5853</v>
      </c>
    </row>
    <row r="993" spans="1:63" x14ac:dyDescent="0.35">
      <c r="A993" s="27">
        <v>987</v>
      </c>
      <c r="C993" s="17" t="s">
        <v>2</v>
      </c>
      <c r="D993" s="15">
        <v>206</v>
      </c>
      <c r="E993" s="18">
        <v>5</v>
      </c>
      <c r="F993" s="18">
        <v>17</v>
      </c>
      <c r="G993" s="18">
        <v>18</v>
      </c>
      <c r="H993" s="18">
        <v>167</v>
      </c>
      <c r="I993" s="18">
        <v>12</v>
      </c>
      <c r="J993" s="19">
        <v>44.174757281553397</v>
      </c>
      <c r="K993" s="19">
        <v>3</v>
      </c>
      <c r="L993" s="19">
        <v>2.7777777777777777</v>
      </c>
      <c r="M993" s="18">
        <v>3</v>
      </c>
      <c r="N993" s="19">
        <v>42.857142857142854</v>
      </c>
      <c r="O993" s="19">
        <v>7</v>
      </c>
      <c r="P993" s="19">
        <v>100</v>
      </c>
      <c r="Q993" s="19">
        <v>11.63895486935867</v>
      </c>
      <c r="R993" s="18">
        <v>3</v>
      </c>
      <c r="S993" s="19">
        <v>23.076923076923077</v>
      </c>
      <c r="T993" s="18">
        <v>0</v>
      </c>
      <c r="U993" s="19">
        <v>0</v>
      </c>
      <c r="V993" s="18">
        <v>0</v>
      </c>
      <c r="W993" s="19">
        <v>0</v>
      </c>
      <c r="X993" s="18">
        <v>0</v>
      </c>
      <c r="Y993" s="19">
        <v>0</v>
      </c>
      <c r="Z993" s="19">
        <v>23.157894736842106</v>
      </c>
      <c r="AA993" s="19">
        <v>0</v>
      </c>
      <c r="AB993" s="18">
        <v>9</v>
      </c>
      <c r="AC993" s="19">
        <v>7.0866141732283463</v>
      </c>
      <c r="AD993" s="19">
        <v>86.516853932584269</v>
      </c>
      <c r="AE993" s="19">
        <v>46.376811594202898</v>
      </c>
      <c r="AF993" s="19">
        <v>72.222222222222214</v>
      </c>
      <c r="AG993" s="19">
        <v>70</v>
      </c>
      <c r="AH993" s="19">
        <v>76.31578947368422</v>
      </c>
      <c r="AI993" s="19">
        <v>6.140350877192982</v>
      </c>
      <c r="AJ993" s="3">
        <v>777.17391304347825</v>
      </c>
      <c r="AK993" s="6">
        <v>0</v>
      </c>
      <c r="AL993" s="6">
        <v>144</v>
      </c>
      <c r="AM993" s="6">
        <v>0</v>
      </c>
      <c r="AN993" s="6">
        <v>0</v>
      </c>
      <c r="AO993" s="6">
        <v>0</v>
      </c>
      <c r="AP993" s="6">
        <v>0</v>
      </c>
      <c r="AQ993" s="6">
        <v>48</v>
      </c>
      <c r="AR993" s="6">
        <v>36</v>
      </c>
      <c r="AS993" s="6">
        <v>17.475728155339805</v>
      </c>
      <c r="AT993" s="119">
        <v>0</v>
      </c>
      <c r="AU993" s="119">
        <v>0</v>
      </c>
      <c r="AV993" s="119">
        <v>0</v>
      </c>
      <c r="AW993" s="119">
        <v>0</v>
      </c>
      <c r="AX993" s="119">
        <v>0</v>
      </c>
      <c r="AY993" s="6">
        <v>88.405797101449281</v>
      </c>
      <c r="AZ993" s="6">
        <v>4</v>
      </c>
      <c r="BA993" s="6">
        <v>3.9603960396039604</v>
      </c>
      <c r="BB993" s="6">
        <v>0</v>
      </c>
      <c r="BC993" s="6">
        <v>10</v>
      </c>
      <c r="BD993" s="6">
        <v>4.7393364928909953</v>
      </c>
      <c r="BE993" s="6">
        <v>0</v>
      </c>
      <c r="BF993" s="6">
        <v>0</v>
      </c>
      <c r="BG993" s="6">
        <v>3</v>
      </c>
      <c r="BH993" s="6">
        <v>1.639344262295082</v>
      </c>
      <c r="BI993" s="6">
        <v>0</v>
      </c>
      <c r="BJ993" s="6">
        <v>0</v>
      </c>
      <c r="BK993" s="6">
        <v>167</v>
      </c>
    </row>
    <row r="994" spans="1:63" x14ac:dyDescent="0.35">
      <c r="A994" s="27">
        <v>988</v>
      </c>
      <c r="C994" s="17" t="s">
        <v>6</v>
      </c>
      <c r="D994" s="15">
        <v>460</v>
      </c>
      <c r="E994" s="18">
        <v>0</v>
      </c>
      <c r="F994" s="18">
        <v>0</v>
      </c>
      <c r="G994" s="18">
        <v>5</v>
      </c>
      <c r="H994" s="18">
        <v>264</v>
      </c>
      <c r="I994" s="18">
        <v>189</v>
      </c>
      <c r="J994" s="19">
        <v>52.826086956521735</v>
      </c>
      <c r="K994" s="19">
        <v>6</v>
      </c>
      <c r="L994" s="19">
        <v>8.3333333333333321</v>
      </c>
      <c r="M994" s="18">
        <v>0</v>
      </c>
      <c r="N994" s="19">
        <v>0</v>
      </c>
      <c r="O994" s="19">
        <v>40</v>
      </c>
      <c r="P994" s="19">
        <v>80</v>
      </c>
      <c r="Q994" s="19">
        <v>8.4507042253521121</v>
      </c>
      <c r="R994" s="18">
        <v>0</v>
      </c>
      <c r="S994" s="19">
        <v>0</v>
      </c>
      <c r="T994" s="18">
        <v>0</v>
      </c>
      <c r="U994" s="19">
        <v>0</v>
      </c>
      <c r="V994" s="18">
        <v>0</v>
      </c>
      <c r="W994" s="19">
        <v>0</v>
      </c>
      <c r="X994" s="18">
        <v>0</v>
      </c>
      <c r="Y994" s="19">
        <v>0</v>
      </c>
      <c r="Z994" s="19">
        <v>41.463414634146339</v>
      </c>
      <c r="AA994" s="19">
        <v>19.512195121951219</v>
      </c>
      <c r="AB994" s="18">
        <v>8</v>
      </c>
      <c r="AC994" s="19">
        <v>4.3715846994535523</v>
      </c>
      <c r="AD994" s="19">
        <v>77.862595419847324</v>
      </c>
      <c r="AE994" s="19">
        <v>55.46875</v>
      </c>
      <c r="AF994" s="19">
        <v>0</v>
      </c>
      <c r="AG994" s="19">
        <v>65.517241379310349</v>
      </c>
      <c r="AH994" s="19">
        <v>48</v>
      </c>
      <c r="AI994" s="19">
        <v>21.714285714285715</v>
      </c>
      <c r="AJ994" s="3">
        <v>420.37037037037038</v>
      </c>
      <c r="AK994" s="6">
        <v>0</v>
      </c>
      <c r="AL994" s="6">
        <v>407</v>
      </c>
      <c r="AM994" s="6">
        <v>0</v>
      </c>
      <c r="AN994" s="6">
        <v>5</v>
      </c>
      <c r="AO994" s="6">
        <v>0</v>
      </c>
      <c r="AP994" s="6">
        <v>0</v>
      </c>
      <c r="AQ994" s="6">
        <v>40</v>
      </c>
      <c r="AR994" s="6">
        <v>0</v>
      </c>
      <c r="AS994" s="6">
        <v>0</v>
      </c>
      <c r="AT994" s="119">
        <v>0</v>
      </c>
      <c r="AU994" s="119">
        <v>0</v>
      </c>
      <c r="AV994" s="119">
        <v>0</v>
      </c>
      <c r="AW994" s="119">
        <v>0</v>
      </c>
      <c r="AX994" s="119">
        <v>0</v>
      </c>
      <c r="AY994" s="6">
        <v>13.93258426966292</v>
      </c>
      <c r="AZ994" s="6">
        <v>4</v>
      </c>
      <c r="BA994" s="6">
        <v>5.6338028169014089</v>
      </c>
      <c r="BB994" s="6">
        <v>27</v>
      </c>
      <c r="BC994" s="6">
        <v>51</v>
      </c>
      <c r="BD994" s="6">
        <v>11.159737417943107</v>
      </c>
      <c r="BE994" s="6">
        <v>0</v>
      </c>
      <c r="BF994" s="6">
        <v>0</v>
      </c>
      <c r="BG994" s="6">
        <v>16</v>
      </c>
      <c r="BH994" s="6">
        <v>5.8823529411764701</v>
      </c>
      <c r="BI994" s="6">
        <v>39</v>
      </c>
      <c r="BJ994" s="6">
        <v>20.418848167539267</v>
      </c>
      <c r="BK994" s="6">
        <v>264</v>
      </c>
    </row>
    <row r="995" spans="1:63" x14ac:dyDescent="0.35">
      <c r="A995" s="27">
        <v>989</v>
      </c>
      <c r="C995" s="17" t="s">
        <v>10</v>
      </c>
      <c r="D995" s="15">
        <v>532</v>
      </c>
      <c r="E995" s="18">
        <v>14</v>
      </c>
      <c r="F995" s="18">
        <v>69</v>
      </c>
      <c r="G995" s="18">
        <v>143</v>
      </c>
      <c r="H995" s="18">
        <v>238</v>
      </c>
      <c r="I995" s="18">
        <v>85</v>
      </c>
      <c r="J995" s="19">
        <v>46.804511278195484</v>
      </c>
      <c r="K995" s="19">
        <v>15</v>
      </c>
      <c r="L995" s="19">
        <v>9.9337748344370862</v>
      </c>
      <c r="M995" s="18">
        <v>0</v>
      </c>
      <c r="N995" s="19">
        <v>0</v>
      </c>
      <c r="O995" s="19">
        <v>24</v>
      </c>
      <c r="P995" s="19">
        <v>79.166666666666657</v>
      </c>
      <c r="Q995" s="19">
        <v>15.596330275229359</v>
      </c>
      <c r="R995" s="18">
        <v>3</v>
      </c>
      <c r="S995" s="19">
        <v>7.8947368421052628</v>
      </c>
      <c r="T995" s="18">
        <v>5</v>
      </c>
      <c r="U995" s="19">
        <v>25</v>
      </c>
      <c r="V995" s="18">
        <v>3</v>
      </c>
      <c r="W995" s="19">
        <v>23.076923076923077</v>
      </c>
      <c r="X995" s="18">
        <v>8</v>
      </c>
      <c r="Y995" s="19">
        <v>24.242424242424242</v>
      </c>
      <c r="Z995" s="19">
        <v>12.878787878787879</v>
      </c>
      <c r="AA995" s="19">
        <v>79.545454545454547</v>
      </c>
      <c r="AB995" s="18">
        <v>31</v>
      </c>
      <c r="AC995" s="19">
        <v>12.156862745098039</v>
      </c>
      <c r="AD995" s="19">
        <v>84.166666666666671</v>
      </c>
      <c r="AE995" s="19">
        <v>58.974358974358978</v>
      </c>
      <c r="AF995" s="19">
        <v>54.54545454545454</v>
      </c>
      <c r="AG995" s="19">
        <v>74.747474747474755</v>
      </c>
      <c r="AH995" s="19">
        <v>26.267281105990779</v>
      </c>
      <c r="AI995" s="19">
        <v>41.013824884792626</v>
      </c>
      <c r="AJ995" s="3">
        <v>532.8125</v>
      </c>
      <c r="AK995" s="6">
        <v>0</v>
      </c>
      <c r="AL995" s="6">
        <v>294</v>
      </c>
      <c r="AM995" s="6">
        <v>0</v>
      </c>
      <c r="AN995" s="6">
        <v>177</v>
      </c>
      <c r="AO995" s="6">
        <v>0</v>
      </c>
      <c r="AP995" s="6">
        <v>0</v>
      </c>
      <c r="AQ995" s="6">
        <v>25</v>
      </c>
      <c r="AR995" s="6">
        <v>66</v>
      </c>
      <c r="AS995" s="6">
        <v>12.406015037593985</v>
      </c>
      <c r="AT995" s="119">
        <v>0</v>
      </c>
      <c r="AU995" s="119">
        <v>0</v>
      </c>
      <c r="AV995" s="119">
        <v>0</v>
      </c>
      <c r="AW995" s="119">
        <v>0</v>
      </c>
      <c r="AX995" s="119">
        <v>0</v>
      </c>
      <c r="AY995" s="6">
        <v>40.935672514619881</v>
      </c>
      <c r="AZ995" s="6">
        <v>8</v>
      </c>
      <c r="BA995" s="6">
        <v>5.7142857142857144</v>
      </c>
      <c r="BB995" s="6">
        <v>18</v>
      </c>
      <c r="BC995" s="6">
        <v>29</v>
      </c>
      <c r="BD995" s="6">
        <v>5.6092843326885884</v>
      </c>
      <c r="BE995" s="6">
        <v>0</v>
      </c>
      <c r="BF995" s="6">
        <v>0</v>
      </c>
      <c r="BG995" s="6">
        <v>18</v>
      </c>
      <c r="BH995" s="6">
        <v>4.8780487804878048</v>
      </c>
      <c r="BI995" s="6">
        <v>11</v>
      </c>
      <c r="BJ995" s="6">
        <v>13.580246913580247</v>
      </c>
      <c r="BK995" s="6">
        <v>238</v>
      </c>
    </row>
    <row r="996" spans="1:63" x14ac:dyDescent="0.35">
      <c r="A996" s="27">
        <v>990</v>
      </c>
      <c r="C996" s="17" t="s">
        <v>272</v>
      </c>
      <c r="D996" s="15">
        <v>2041</v>
      </c>
      <c r="E996" s="18">
        <v>14</v>
      </c>
      <c r="F996" s="18">
        <v>101</v>
      </c>
      <c r="G996" s="18">
        <v>166</v>
      </c>
      <c r="H996" s="18">
        <v>1735</v>
      </c>
      <c r="I996" s="18">
        <v>43</v>
      </c>
      <c r="J996" s="19">
        <v>51.347378735913765</v>
      </c>
      <c r="K996" s="19">
        <v>148</v>
      </c>
      <c r="L996" s="19">
        <v>15.828877005347595</v>
      </c>
      <c r="M996" s="18">
        <v>17</v>
      </c>
      <c r="N996" s="19">
        <v>21.25</v>
      </c>
      <c r="O996" s="19">
        <v>214</v>
      </c>
      <c r="P996" s="19">
        <v>84.112149532710276</v>
      </c>
      <c r="Q996" s="19">
        <v>25.118858954041208</v>
      </c>
      <c r="R996" s="18">
        <v>19</v>
      </c>
      <c r="S996" s="19">
        <v>19.19191919191919</v>
      </c>
      <c r="T996" s="18">
        <v>7</v>
      </c>
      <c r="U996" s="19">
        <v>21.875</v>
      </c>
      <c r="V996" s="18">
        <v>22</v>
      </c>
      <c r="W996" s="19">
        <v>34.375</v>
      </c>
      <c r="X996" s="18">
        <v>29</v>
      </c>
      <c r="Y996" s="19">
        <v>28.71287128712871</v>
      </c>
      <c r="Z996" s="19">
        <v>41.706730769230774</v>
      </c>
      <c r="AA996" s="19">
        <v>20.432692307692307</v>
      </c>
      <c r="AB996" s="18">
        <v>163</v>
      </c>
      <c r="AC996" s="19">
        <v>11.709770114942529</v>
      </c>
      <c r="AD996" s="19">
        <v>79.854368932038838</v>
      </c>
      <c r="AE996" s="19">
        <v>57.596371882086174</v>
      </c>
      <c r="AF996" s="19">
        <v>57.983193277310932</v>
      </c>
      <c r="AG996" s="19">
        <v>69.349645846748231</v>
      </c>
      <c r="AH996" s="19">
        <v>45.998315080033699</v>
      </c>
      <c r="AI996" s="19">
        <v>16.090985678180285</v>
      </c>
      <c r="AJ996" s="3">
        <v>527.02205882352939</v>
      </c>
      <c r="AK996" s="6">
        <v>0</v>
      </c>
      <c r="AL996" s="6">
        <v>1296</v>
      </c>
      <c r="AM996" s="6">
        <v>0</v>
      </c>
      <c r="AN996" s="6">
        <v>702</v>
      </c>
      <c r="AO996" s="6">
        <v>3</v>
      </c>
      <c r="AP996" s="6">
        <v>0</v>
      </c>
      <c r="AQ996" s="6">
        <v>11</v>
      </c>
      <c r="AR996" s="6">
        <v>198</v>
      </c>
      <c r="AS996" s="6">
        <v>9.7011268985791279</v>
      </c>
      <c r="AT996" s="119">
        <v>0</v>
      </c>
      <c r="AU996" s="119">
        <v>0</v>
      </c>
      <c r="AV996" s="119">
        <v>0</v>
      </c>
      <c r="AW996" s="119">
        <v>0</v>
      </c>
      <c r="AX996" s="119">
        <v>0</v>
      </c>
      <c r="AY996" s="6">
        <v>32.006048387096776</v>
      </c>
      <c r="AZ996" s="6">
        <v>9</v>
      </c>
      <c r="BA996" s="6">
        <v>1.056338028169014</v>
      </c>
      <c r="BB996" s="6">
        <v>0</v>
      </c>
      <c r="BC996" s="6">
        <v>203</v>
      </c>
      <c r="BD996" s="6">
        <v>10.044532409698169</v>
      </c>
      <c r="BE996" s="6">
        <v>13</v>
      </c>
      <c r="BF996" s="6">
        <v>7.9268292682926829</v>
      </c>
      <c r="BG996" s="6">
        <v>183</v>
      </c>
      <c r="BH996" s="6">
        <v>9.7340425531914896</v>
      </c>
      <c r="BI996" s="6">
        <v>16</v>
      </c>
      <c r="BJ996" s="6">
        <v>40</v>
      </c>
      <c r="BK996" s="6">
        <v>1735</v>
      </c>
    </row>
    <row r="997" spans="1:63" x14ac:dyDescent="0.35">
      <c r="A997" s="27">
        <v>991</v>
      </c>
      <c r="C997" s="17" t="s">
        <v>1</v>
      </c>
      <c r="D997" s="15">
        <v>1260</v>
      </c>
      <c r="E997" s="18">
        <v>5</v>
      </c>
      <c r="F997" s="18">
        <v>33</v>
      </c>
      <c r="G997" s="18">
        <v>76</v>
      </c>
      <c r="H997" s="18">
        <v>1005</v>
      </c>
      <c r="I997" s="18">
        <v>147</v>
      </c>
      <c r="J997" s="19">
        <v>54.444444444444443</v>
      </c>
      <c r="K997" s="19">
        <v>65</v>
      </c>
      <c r="L997" s="19">
        <v>10.998307952622675</v>
      </c>
      <c r="M997" s="18">
        <v>0</v>
      </c>
      <c r="N997" s="19">
        <v>0</v>
      </c>
      <c r="O997" s="19">
        <v>84</v>
      </c>
      <c r="P997" s="19">
        <v>79.761904761904773</v>
      </c>
      <c r="Q997" s="19">
        <v>12.202852614896988</v>
      </c>
      <c r="R997" s="18">
        <v>0</v>
      </c>
      <c r="S997" s="19">
        <v>0</v>
      </c>
      <c r="T997" s="18">
        <v>6</v>
      </c>
      <c r="U997" s="19">
        <v>26.086956521739129</v>
      </c>
      <c r="V997" s="18">
        <v>0</v>
      </c>
      <c r="W997" s="19">
        <v>0</v>
      </c>
      <c r="X997" s="18">
        <v>6</v>
      </c>
      <c r="Y997" s="19">
        <v>14.285714285714285</v>
      </c>
      <c r="Z997" s="19">
        <v>44.665461121157321</v>
      </c>
      <c r="AA997" s="19">
        <v>35.443037974683541</v>
      </c>
      <c r="AB997" s="18">
        <v>62</v>
      </c>
      <c r="AC997" s="19">
        <v>7.2176949941792783</v>
      </c>
      <c r="AD997" s="19">
        <v>83.148558758314863</v>
      </c>
      <c r="AE997" s="19">
        <v>71.559633027522935</v>
      </c>
      <c r="AF997" s="19">
        <v>72.307692307692307</v>
      </c>
      <c r="AG997" s="19">
        <v>76.860465116279073</v>
      </c>
      <c r="AH997" s="19">
        <v>28.320802005012531</v>
      </c>
      <c r="AI997" s="19">
        <v>41.353383458646611</v>
      </c>
      <c r="AJ997" s="3">
        <v>756.25</v>
      </c>
      <c r="AK997" s="6">
        <v>4</v>
      </c>
      <c r="AL997" s="6">
        <v>290</v>
      </c>
      <c r="AM997" s="6">
        <v>720</v>
      </c>
      <c r="AN997" s="6">
        <v>117</v>
      </c>
      <c r="AO997" s="6">
        <v>0</v>
      </c>
      <c r="AP997" s="6">
        <v>11</v>
      </c>
      <c r="AQ997" s="6">
        <v>92</v>
      </c>
      <c r="AR997" s="6">
        <v>160</v>
      </c>
      <c r="AS997" s="6">
        <v>12.698412698412698</v>
      </c>
      <c r="AT997" s="119">
        <v>0</v>
      </c>
      <c r="AU997" s="119">
        <v>0</v>
      </c>
      <c r="AV997" s="119">
        <v>0</v>
      </c>
      <c r="AW997" s="119">
        <v>0</v>
      </c>
      <c r="AX997" s="119">
        <v>0</v>
      </c>
      <c r="AY997" s="6">
        <v>26.532258064516128</v>
      </c>
      <c r="AZ997" s="6">
        <v>3</v>
      </c>
      <c r="BA997" s="6">
        <v>0.54054054054054057</v>
      </c>
      <c r="BB997" s="6">
        <v>16</v>
      </c>
      <c r="BC997" s="6">
        <v>37</v>
      </c>
      <c r="BD997" s="6">
        <v>2.9435163086714402</v>
      </c>
      <c r="BE997" s="6">
        <v>0</v>
      </c>
      <c r="BF997" s="6">
        <v>0</v>
      </c>
      <c r="BG997" s="6">
        <v>10</v>
      </c>
      <c r="BH997" s="6">
        <v>0.92678405931417973</v>
      </c>
      <c r="BI997" s="6">
        <v>25</v>
      </c>
      <c r="BJ997" s="6">
        <v>17.6056338028169</v>
      </c>
      <c r="BK997" s="6">
        <v>1005</v>
      </c>
    </row>
    <row r="998" spans="1:63" x14ac:dyDescent="0.35">
      <c r="A998" s="27">
        <v>992</v>
      </c>
      <c r="C998" s="17" t="s">
        <v>7</v>
      </c>
      <c r="D998" s="15">
        <v>582</v>
      </c>
      <c r="E998" s="18">
        <v>0</v>
      </c>
      <c r="F998" s="18">
        <v>18</v>
      </c>
      <c r="G998" s="18">
        <v>28</v>
      </c>
      <c r="H998" s="18">
        <v>253</v>
      </c>
      <c r="I998" s="18">
        <v>288</v>
      </c>
      <c r="J998" s="19">
        <v>49.656357388316152</v>
      </c>
      <c r="K998" s="19">
        <v>7</v>
      </c>
      <c r="L998" s="19">
        <v>9.7222222222222232</v>
      </c>
      <c r="M998" s="18">
        <v>0</v>
      </c>
      <c r="N998" s="19">
        <v>0</v>
      </c>
      <c r="O998" s="19">
        <v>41</v>
      </c>
      <c r="P998" s="19">
        <v>80.487804878048792</v>
      </c>
      <c r="Q998" s="19">
        <v>34.589736155407365</v>
      </c>
      <c r="R998" s="18">
        <v>0</v>
      </c>
      <c r="S998" s="19">
        <v>0</v>
      </c>
      <c r="T998" s="18">
        <v>0</v>
      </c>
      <c r="U998" s="19">
        <v>0</v>
      </c>
      <c r="V998" s="18">
        <v>0</v>
      </c>
      <c r="W998" s="19">
        <v>0</v>
      </c>
      <c r="X998" s="18">
        <v>0</v>
      </c>
      <c r="Y998" s="19">
        <v>0</v>
      </c>
      <c r="Z998" s="19">
        <v>36.065573770491802</v>
      </c>
      <c r="AA998" s="19">
        <v>24.590163934426229</v>
      </c>
      <c r="AB998" s="18">
        <v>12</v>
      </c>
      <c r="AC998" s="19">
        <v>6.4171122994652414</v>
      </c>
      <c r="AD998" s="19">
        <v>83.2</v>
      </c>
      <c r="AE998" s="19">
        <v>50.877192982456144</v>
      </c>
      <c r="AF998" s="19">
        <v>100</v>
      </c>
      <c r="AG998" s="19">
        <v>66.808510638297875</v>
      </c>
      <c r="AH998" s="19">
        <v>44.444444444444443</v>
      </c>
      <c r="AI998" s="19">
        <v>24.444444444444443</v>
      </c>
      <c r="AJ998" s="3">
        <v>340</v>
      </c>
      <c r="AK998" s="6">
        <v>0</v>
      </c>
      <c r="AL998" s="6">
        <v>534</v>
      </c>
      <c r="AM998" s="6">
        <v>0</v>
      </c>
      <c r="AN998" s="6">
        <v>6</v>
      </c>
      <c r="AO998" s="6">
        <v>0</v>
      </c>
      <c r="AP998" s="6">
        <v>0</v>
      </c>
      <c r="AQ998" s="6">
        <v>28</v>
      </c>
      <c r="AR998" s="6">
        <v>13</v>
      </c>
      <c r="AS998" s="6">
        <v>2.2336769759450172</v>
      </c>
      <c r="AT998" s="119">
        <v>0</v>
      </c>
      <c r="AU998" s="119">
        <v>0</v>
      </c>
      <c r="AV998" s="119">
        <v>0</v>
      </c>
      <c r="AW998" s="119">
        <v>0</v>
      </c>
      <c r="AX998" s="119">
        <v>0</v>
      </c>
      <c r="AY998" s="6">
        <v>19.750889679715304</v>
      </c>
      <c r="AZ998" s="6">
        <v>4</v>
      </c>
      <c r="BA998" s="6">
        <v>5.8823529411764701</v>
      </c>
      <c r="BB998" s="6">
        <v>63</v>
      </c>
      <c r="BC998" s="6">
        <v>111</v>
      </c>
      <c r="BD998" s="6">
        <v>19.237435008665511</v>
      </c>
      <c r="BE998" s="6">
        <v>0</v>
      </c>
      <c r="BF998" s="6">
        <v>0</v>
      </c>
      <c r="BG998" s="6">
        <v>22</v>
      </c>
      <c r="BH998" s="6">
        <v>7.9710144927536222</v>
      </c>
      <c r="BI998" s="6">
        <v>83</v>
      </c>
      <c r="BJ998" s="6">
        <v>29.328621908127207</v>
      </c>
      <c r="BK998" s="6">
        <v>253</v>
      </c>
    </row>
    <row r="999" spans="1:63" x14ac:dyDescent="0.35">
      <c r="A999" s="27">
        <v>993</v>
      </c>
      <c r="C999" s="17" t="s">
        <v>273</v>
      </c>
      <c r="D999" s="15">
        <v>772</v>
      </c>
      <c r="E999" s="18">
        <v>19</v>
      </c>
      <c r="F999" s="18">
        <v>71</v>
      </c>
      <c r="G999" s="18">
        <v>44</v>
      </c>
      <c r="H999" s="18">
        <v>589</v>
      </c>
      <c r="I999" s="18">
        <v>73</v>
      </c>
      <c r="J999" s="19">
        <v>47.150259067357517</v>
      </c>
      <c r="K999" s="19">
        <v>12</v>
      </c>
      <c r="L999" s="19">
        <v>3.1088082901554404</v>
      </c>
      <c r="M999" s="18">
        <v>0</v>
      </c>
      <c r="N999" s="19">
        <v>0</v>
      </c>
      <c r="O999" s="19">
        <v>27</v>
      </c>
      <c r="P999" s="19">
        <v>74.074074074074076</v>
      </c>
      <c r="Q999" s="19">
        <v>40.762331838565025</v>
      </c>
      <c r="R999" s="18">
        <v>0</v>
      </c>
      <c r="S999" s="19">
        <v>0</v>
      </c>
      <c r="T999" s="18">
        <v>0</v>
      </c>
      <c r="U999" s="19">
        <v>0</v>
      </c>
      <c r="V999" s="18">
        <v>0</v>
      </c>
      <c r="W999" s="19">
        <v>0</v>
      </c>
      <c r="X999" s="18">
        <v>0</v>
      </c>
      <c r="Y999" s="19">
        <v>0</v>
      </c>
      <c r="Z999" s="19">
        <v>21.584699453551913</v>
      </c>
      <c r="AA999" s="19">
        <v>65.846994535519116</v>
      </c>
      <c r="AB999" s="18">
        <v>28</v>
      </c>
      <c r="AC999" s="19">
        <v>5.8700209643605872</v>
      </c>
      <c r="AD999" s="19">
        <v>79.80132450331125</v>
      </c>
      <c r="AE999" s="19">
        <v>65.714285714285708</v>
      </c>
      <c r="AF999" s="19">
        <v>52.542372881355938</v>
      </c>
      <c r="AG999" s="19">
        <v>75.769230769230774</v>
      </c>
      <c r="AH999" s="19">
        <v>23.917995444191344</v>
      </c>
      <c r="AI999" s="19">
        <v>39.635535307517081</v>
      </c>
      <c r="AJ999" s="3">
        <v>730.96590909090912</v>
      </c>
      <c r="AK999" s="6">
        <v>58</v>
      </c>
      <c r="AL999" s="6">
        <v>221</v>
      </c>
      <c r="AM999" s="6">
        <v>8</v>
      </c>
      <c r="AN999" s="6">
        <v>0</v>
      </c>
      <c r="AO999" s="6">
        <v>0</v>
      </c>
      <c r="AP999" s="6">
        <v>6</v>
      </c>
      <c r="AQ999" s="6">
        <v>459</v>
      </c>
      <c r="AR999" s="6">
        <v>112</v>
      </c>
      <c r="AS999" s="6">
        <v>14.507772020725387</v>
      </c>
      <c r="AT999" s="119">
        <v>0</v>
      </c>
      <c r="AU999" s="119">
        <v>0</v>
      </c>
      <c r="AV999" s="119">
        <v>0</v>
      </c>
      <c r="AW999" s="119">
        <v>0</v>
      </c>
      <c r="AX999" s="119">
        <v>0</v>
      </c>
      <c r="AY999" s="6">
        <v>12.7129750982962</v>
      </c>
      <c r="AZ999" s="6">
        <v>0</v>
      </c>
      <c r="BA999" s="6">
        <v>0</v>
      </c>
      <c r="BB999" s="6">
        <v>9</v>
      </c>
      <c r="BC999" s="6">
        <v>107</v>
      </c>
      <c r="BD999" s="6">
        <v>13.968668407310705</v>
      </c>
      <c r="BE999" s="6">
        <v>0</v>
      </c>
      <c r="BF999" s="6">
        <v>0</v>
      </c>
      <c r="BG999" s="6">
        <v>68</v>
      </c>
      <c r="BH999" s="6">
        <v>10.776545166402537</v>
      </c>
      <c r="BI999" s="6">
        <v>24</v>
      </c>
      <c r="BJ999" s="6">
        <v>33.333333333333329</v>
      </c>
      <c r="BK999" s="6">
        <v>589</v>
      </c>
    </row>
    <row r="1000" spans="1:63" x14ac:dyDescent="0.35">
      <c r="A1000" s="27">
        <v>994</v>
      </c>
      <c r="C1000" s="17" t="s">
        <v>23</v>
      </c>
      <c r="D1000" s="15">
        <v>50435</v>
      </c>
      <c r="E1000" s="18">
        <v>1370</v>
      </c>
      <c r="F1000" s="18">
        <v>4367</v>
      </c>
      <c r="G1000" s="18">
        <v>4472</v>
      </c>
      <c r="H1000" s="18">
        <v>40175</v>
      </c>
      <c r="I1000" s="18">
        <v>1424</v>
      </c>
      <c r="J1000" s="19">
        <v>46.150490730643398</v>
      </c>
      <c r="K1000" s="19">
        <v>1083</v>
      </c>
      <c r="L1000" s="19">
        <v>2.8631857237276934</v>
      </c>
      <c r="M1000" s="18">
        <v>64</v>
      </c>
      <c r="N1000" s="19">
        <v>4.1967213114754101</v>
      </c>
      <c r="O1000" s="19">
        <v>653</v>
      </c>
      <c r="P1000" s="19">
        <v>79.632465543644713</v>
      </c>
      <c r="Q1000" s="19">
        <v>12.857142857142856</v>
      </c>
      <c r="R1000" s="18">
        <v>46</v>
      </c>
      <c r="S1000" s="19">
        <v>1.4171287738755391</v>
      </c>
      <c r="T1000" s="18">
        <v>68</v>
      </c>
      <c r="U1000" s="19">
        <v>3.2196969696969697</v>
      </c>
      <c r="V1000" s="18">
        <v>67</v>
      </c>
      <c r="W1000" s="19">
        <v>5.9239610963748897</v>
      </c>
      <c r="X1000" s="18">
        <v>135</v>
      </c>
      <c r="Y1000" s="19">
        <v>4.1640962368908081</v>
      </c>
      <c r="Z1000" s="19">
        <v>19.67298509622341</v>
      </c>
      <c r="AA1000" s="19">
        <v>71.161915786427429</v>
      </c>
      <c r="AB1000" s="18">
        <v>2210</v>
      </c>
      <c r="AC1000" s="19">
        <v>5.9757185733985887</v>
      </c>
      <c r="AD1000" s="19">
        <v>90.049279757391957</v>
      </c>
      <c r="AE1000" s="19">
        <v>69.985350767728278</v>
      </c>
      <c r="AF1000" s="19">
        <v>71.117194903653797</v>
      </c>
      <c r="AG1000" s="19">
        <v>83.878010277768439</v>
      </c>
      <c r="AH1000" s="19">
        <v>30.446357263288672</v>
      </c>
      <c r="AI1000" s="19">
        <v>40.849528204218061</v>
      </c>
      <c r="AJ1000" s="3">
        <v>787.1339479392625</v>
      </c>
      <c r="AK1000" s="6">
        <v>97</v>
      </c>
      <c r="AL1000" s="6">
        <v>3158</v>
      </c>
      <c r="AM1000" s="6">
        <v>28872</v>
      </c>
      <c r="AN1000" s="6">
        <v>2858</v>
      </c>
      <c r="AO1000" s="6">
        <v>3</v>
      </c>
      <c r="AP1000" s="6">
        <v>13536</v>
      </c>
      <c r="AQ1000" s="6">
        <v>1055</v>
      </c>
      <c r="AR1000" s="6">
        <v>14857</v>
      </c>
      <c r="AS1000" s="6">
        <v>29.457717854664416</v>
      </c>
      <c r="AT1000" s="119">
        <v>0</v>
      </c>
      <c r="AU1000" s="119">
        <v>0</v>
      </c>
      <c r="AV1000" s="119">
        <v>0</v>
      </c>
      <c r="AW1000" s="119">
        <v>0</v>
      </c>
      <c r="AX1000" s="119">
        <v>0</v>
      </c>
      <c r="AY1000" s="6">
        <v>31.696743623349128</v>
      </c>
      <c r="AZ1000" s="6">
        <v>142</v>
      </c>
      <c r="BA1000" s="6">
        <v>0.4027454762039821</v>
      </c>
      <c r="BB1000" s="6">
        <v>46</v>
      </c>
      <c r="BC1000" s="6">
        <v>2208</v>
      </c>
      <c r="BD1000" s="6">
        <v>4.3969173785769762</v>
      </c>
      <c r="BE1000" s="6">
        <v>25</v>
      </c>
      <c r="BF1000" s="6">
        <v>0.56205035971223016</v>
      </c>
      <c r="BG1000" s="6">
        <v>1364</v>
      </c>
      <c r="BH1000" s="6">
        <v>3.0660642434868612</v>
      </c>
      <c r="BI1000" s="6">
        <v>638</v>
      </c>
      <c r="BJ1000" s="6">
        <v>45.152158527954704</v>
      </c>
      <c r="BK1000" s="6">
        <v>40175</v>
      </c>
    </row>
    <row r="1001" spans="1:63" x14ac:dyDescent="0.35">
      <c r="A1001" s="27">
        <v>995</v>
      </c>
      <c r="C1001" s="17" t="s">
        <v>19</v>
      </c>
      <c r="D1001" s="15">
        <v>1896</v>
      </c>
      <c r="E1001" s="18">
        <v>18</v>
      </c>
      <c r="F1001" s="18">
        <v>68</v>
      </c>
      <c r="G1001" s="18">
        <v>123</v>
      </c>
      <c r="H1001" s="18">
        <v>1570</v>
      </c>
      <c r="I1001" s="18">
        <v>139</v>
      </c>
      <c r="J1001" s="19">
        <v>53.797468354430379</v>
      </c>
      <c r="K1001" s="19">
        <v>49</v>
      </c>
      <c r="L1001" s="19">
        <v>4.0901502504173628</v>
      </c>
      <c r="M1001" s="18">
        <v>0</v>
      </c>
      <c r="N1001" s="19">
        <v>0</v>
      </c>
      <c r="O1001" s="19">
        <v>41</v>
      </c>
      <c r="P1001" s="19">
        <v>92.682926829268297</v>
      </c>
      <c r="Q1001" s="19">
        <v>20.199393151278716</v>
      </c>
      <c r="R1001" s="18">
        <v>3</v>
      </c>
      <c r="S1001" s="19">
        <v>4.10958904109589</v>
      </c>
      <c r="T1001" s="18">
        <v>4</v>
      </c>
      <c r="U1001" s="19">
        <v>9.5238095238095237</v>
      </c>
      <c r="V1001" s="18">
        <v>3</v>
      </c>
      <c r="W1001" s="19">
        <v>9.67741935483871</v>
      </c>
      <c r="X1001" s="18">
        <v>7</v>
      </c>
      <c r="Y1001" s="19">
        <v>9.7222222222222232</v>
      </c>
      <c r="Z1001" s="19">
        <v>17.015706806282722</v>
      </c>
      <c r="AA1001" s="19">
        <v>75.305410122164048</v>
      </c>
      <c r="AB1001" s="18">
        <v>96</v>
      </c>
      <c r="AC1001" s="19">
        <v>6.9314079422382671</v>
      </c>
      <c r="AD1001" s="19">
        <v>90.857142857142861</v>
      </c>
      <c r="AE1001" s="19">
        <v>68.627450980392155</v>
      </c>
      <c r="AF1001" s="19">
        <v>58.260869565217391</v>
      </c>
      <c r="AG1001" s="19">
        <v>80.503144654088061</v>
      </c>
      <c r="AH1001" s="19">
        <v>21.50117279124316</v>
      </c>
      <c r="AI1001" s="19">
        <v>44.253322908522286</v>
      </c>
      <c r="AJ1001" s="3">
        <v>780.2197802197802</v>
      </c>
      <c r="AK1001" s="6">
        <v>192</v>
      </c>
      <c r="AL1001" s="6">
        <v>1176</v>
      </c>
      <c r="AM1001" s="6">
        <v>30</v>
      </c>
      <c r="AN1001" s="6">
        <v>316</v>
      </c>
      <c r="AO1001" s="6">
        <v>0</v>
      </c>
      <c r="AP1001" s="6">
        <v>7</v>
      </c>
      <c r="AQ1001" s="6">
        <v>133</v>
      </c>
      <c r="AR1001" s="6">
        <v>198</v>
      </c>
      <c r="AS1001" s="6">
        <v>10.443037974683545</v>
      </c>
      <c r="AT1001" s="119">
        <v>0</v>
      </c>
      <c r="AU1001" s="119">
        <v>0</v>
      </c>
      <c r="AV1001" s="119">
        <v>0</v>
      </c>
      <c r="AW1001" s="119">
        <v>0</v>
      </c>
      <c r="AX1001" s="119">
        <v>0</v>
      </c>
      <c r="AY1001" s="6">
        <v>13.597883597883598</v>
      </c>
      <c r="AZ1001" s="6">
        <v>3</v>
      </c>
      <c r="BA1001" s="6">
        <v>0.25884383088869711</v>
      </c>
      <c r="BB1001" s="6">
        <v>7</v>
      </c>
      <c r="BC1001" s="6">
        <v>141</v>
      </c>
      <c r="BD1001" s="6">
        <v>7.4721780604133547</v>
      </c>
      <c r="BE1001" s="6">
        <v>4</v>
      </c>
      <c r="BF1001" s="6">
        <v>3.225806451612903</v>
      </c>
      <c r="BG1001" s="6">
        <v>64</v>
      </c>
      <c r="BH1001" s="6">
        <v>3.800475059382423</v>
      </c>
      <c r="BI1001" s="6">
        <v>73</v>
      </c>
      <c r="BJ1001" s="6">
        <v>52.142857142857146</v>
      </c>
      <c r="BK1001" s="6">
        <v>1570</v>
      </c>
    </row>
    <row r="1002" spans="1:63" x14ac:dyDescent="0.35">
      <c r="A1002" s="27">
        <v>996</v>
      </c>
      <c r="C1002" s="17" t="s">
        <v>12</v>
      </c>
      <c r="D1002" s="15">
        <v>762</v>
      </c>
      <c r="E1002" s="18">
        <v>10</v>
      </c>
      <c r="F1002" s="18">
        <v>52</v>
      </c>
      <c r="G1002" s="18">
        <v>74</v>
      </c>
      <c r="H1002" s="18">
        <v>617</v>
      </c>
      <c r="I1002" s="18">
        <v>25</v>
      </c>
      <c r="J1002" s="19">
        <v>45.538057742782151</v>
      </c>
      <c r="K1002" s="19">
        <v>54</v>
      </c>
      <c r="L1002" s="19">
        <v>10.650887573964498</v>
      </c>
      <c r="M1002" s="18">
        <v>0</v>
      </c>
      <c r="N1002" s="19">
        <v>0</v>
      </c>
      <c r="O1002" s="19">
        <v>35</v>
      </c>
      <c r="P1002" s="19">
        <v>82.857142857142861</v>
      </c>
      <c r="Q1002" s="19">
        <v>29.72972972972973</v>
      </c>
      <c r="R1002" s="18">
        <v>3</v>
      </c>
      <c r="S1002" s="19">
        <v>6.8181818181818175</v>
      </c>
      <c r="T1002" s="18">
        <v>8</v>
      </c>
      <c r="U1002" s="19">
        <v>32</v>
      </c>
      <c r="V1002" s="18">
        <v>5</v>
      </c>
      <c r="W1002" s="19">
        <v>23.809523809523807</v>
      </c>
      <c r="X1002" s="18">
        <v>13</v>
      </c>
      <c r="Y1002" s="19">
        <v>24.528301886792452</v>
      </c>
      <c r="Z1002" s="19">
        <v>24.017467248908297</v>
      </c>
      <c r="AA1002" s="19">
        <v>52.401746724890828</v>
      </c>
      <c r="AB1002" s="18">
        <v>56</v>
      </c>
      <c r="AC1002" s="19">
        <v>11.715481171548117</v>
      </c>
      <c r="AD1002" s="19">
        <v>71.641791044776113</v>
      </c>
      <c r="AE1002" s="19">
        <v>56.727272727272727</v>
      </c>
      <c r="AF1002" s="19">
        <v>65.151515151515156</v>
      </c>
      <c r="AG1002" s="19">
        <v>65.853658536585371</v>
      </c>
      <c r="AH1002" s="19">
        <v>33.580246913580247</v>
      </c>
      <c r="AI1002" s="19">
        <v>40.987654320987652</v>
      </c>
      <c r="AJ1002" s="3">
        <v>707.20338983050851</v>
      </c>
      <c r="AK1002" s="6">
        <v>0</v>
      </c>
      <c r="AL1002" s="6">
        <v>141</v>
      </c>
      <c r="AM1002" s="6">
        <v>3</v>
      </c>
      <c r="AN1002" s="6">
        <v>220</v>
      </c>
      <c r="AO1002" s="6">
        <v>0</v>
      </c>
      <c r="AP1002" s="6">
        <v>26</v>
      </c>
      <c r="AQ1002" s="6">
        <v>322</v>
      </c>
      <c r="AR1002" s="6">
        <v>93</v>
      </c>
      <c r="AS1002" s="6">
        <v>12.204724409448819</v>
      </c>
      <c r="AT1002" s="119">
        <v>0</v>
      </c>
      <c r="AU1002" s="119">
        <v>0</v>
      </c>
      <c r="AV1002" s="119">
        <v>0</v>
      </c>
      <c r="AW1002" s="119">
        <v>0</v>
      </c>
      <c r="AX1002" s="119">
        <v>0</v>
      </c>
      <c r="AY1002" s="6">
        <v>52.162162162162161</v>
      </c>
      <c r="AZ1002" s="6">
        <v>21</v>
      </c>
      <c r="BA1002" s="6">
        <v>4.4210526315789469</v>
      </c>
      <c r="BB1002" s="6">
        <v>0</v>
      </c>
      <c r="BC1002" s="6">
        <v>104</v>
      </c>
      <c r="BD1002" s="6">
        <v>13.720316622691293</v>
      </c>
      <c r="BE1002" s="6">
        <v>0</v>
      </c>
      <c r="BF1002" s="6">
        <v>0</v>
      </c>
      <c r="BG1002" s="6">
        <v>91</v>
      </c>
      <c r="BH1002" s="6">
        <v>13.323572474377746</v>
      </c>
      <c r="BI1002" s="6">
        <v>5</v>
      </c>
      <c r="BJ1002" s="6">
        <v>20.833333333333336</v>
      </c>
      <c r="BK1002" s="6">
        <v>617</v>
      </c>
    </row>
    <row r="1003" spans="1:63" x14ac:dyDescent="0.35">
      <c r="A1003" s="27">
        <v>997</v>
      </c>
      <c r="C1003" s="17" t="s">
        <v>13</v>
      </c>
      <c r="D1003" s="15">
        <v>368</v>
      </c>
      <c r="E1003" s="18">
        <v>0</v>
      </c>
      <c r="F1003" s="18">
        <v>19</v>
      </c>
      <c r="G1003" s="18">
        <v>42</v>
      </c>
      <c r="H1003" s="18">
        <v>272</v>
      </c>
      <c r="I1003" s="18">
        <v>36</v>
      </c>
      <c r="J1003" s="19">
        <v>50.815217391304344</v>
      </c>
      <c r="K1003" s="19">
        <v>10</v>
      </c>
      <c r="L1003" s="19">
        <v>6.666666666666667</v>
      </c>
      <c r="M1003" s="18">
        <v>0</v>
      </c>
      <c r="N1003" s="19">
        <v>0</v>
      </c>
      <c r="O1003" s="19">
        <v>27</v>
      </c>
      <c r="P1003" s="19">
        <v>100</v>
      </c>
      <c r="Q1003" s="19">
        <v>16.666666666666664</v>
      </c>
      <c r="R1003" s="18">
        <v>3</v>
      </c>
      <c r="S1003" s="19">
        <v>13.043478260869565</v>
      </c>
      <c r="T1003" s="18">
        <v>0</v>
      </c>
      <c r="U1003" s="19">
        <v>0</v>
      </c>
      <c r="V1003" s="18">
        <v>0</v>
      </c>
      <c r="W1003" s="19">
        <v>0</v>
      </c>
      <c r="X1003" s="18">
        <v>0</v>
      </c>
      <c r="Y1003" s="19">
        <v>0</v>
      </c>
      <c r="Z1003" s="19">
        <v>21.379310344827587</v>
      </c>
      <c r="AA1003" s="19">
        <v>38.620689655172413</v>
      </c>
      <c r="AB1003" s="18">
        <v>13</v>
      </c>
      <c r="AC1003" s="19">
        <v>8.0246913580246915</v>
      </c>
      <c r="AD1003" s="19">
        <v>64.444444444444443</v>
      </c>
      <c r="AE1003" s="19">
        <v>31.343283582089555</v>
      </c>
      <c r="AF1003" s="19">
        <v>28.571428571428569</v>
      </c>
      <c r="AG1003" s="19">
        <v>51.739130434782609</v>
      </c>
      <c r="AH1003" s="19">
        <v>33.112582781456958</v>
      </c>
      <c r="AI1003" s="19">
        <v>38.410596026490069</v>
      </c>
      <c r="AJ1003" s="3">
        <v>431.81818181818181</v>
      </c>
      <c r="AK1003" s="6">
        <v>0</v>
      </c>
      <c r="AL1003" s="6">
        <v>51</v>
      </c>
      <c r="AM1003" s="6">
        <v>0</v>
      </c>
      <c r="AN1003" s="6">
        <v>280</v>
      </c>
      <c r="AO1003" s="6">
        <v>0</v>
      </c>
      <c r="AP1003" s="6">
        <v>0</v>
      </c>
      <c r="AQ1003" s="6">
        <v>21</v>
      </c>
      <c r="AR1003" s="6">
        <v>56</v>
      </c>
      <c r="AS1003" s="6">
        <v>15.217391304347828</v>
      </c>
      <c r="AT1003" s="119">
        <v>0</v>
      </c>
      <c r="AU1003" s="119">
        <v>0</v>
      </c>
      <c r="AV1003" s="119">
        <v>0</v>
      </c>
      <c r="AW1003" s="119">
        <v>0</v>
      </c>
      <c r="AX1003" s="119">
        <v>0</v>
      </c>
      <c r="AY1003" s="6">
        <v>44.321329639889193</v>
      </c>
      <c r="AZ1003" s="6">
        <v>4</v>
      </c>
      <c r="BA1003" s="6">
        <v>2.7972027972027971</v>
      </c>
      <c r="BB1003" s="6">
        <v>3</v>
      </c>
      <c r="BC1003" s="6">
        <v>63</v>
      </c>
      <c r="BD1003" s="6">
        <v>17.548746518105848</v>
      </c>
      <c r="BE1003" s="6">
        <v>0</v>
      </c>
      <c r="BF1003" s="6">
        <v>0</v>
      </c>
      <c r="BG1003" s="6">
        <v>41</v>
      </c>
      <c r="BH1003" s="6">
        <v>13.621262458471762</v>
      </c>
      <c r="BI1003" s="6">
        <v>17</v>
      </c>
      <c r="BJ1003" s="6">
        <v>42.5</v>
      </c>
      <c r="BK1003" s="6">
        <v>272</v>
      </c>
    </row>
    <row r="1004" spans="1:63" x14ac:dyDescent="0.35">
      <c r="A1004" s="27">
        <v>998</v>
      </c>
      <c r="C1004" s="17" t="s">
        <v>4</v>
      </c>
      <c r="D1004" s="15">
        <v>1691</v>
      </c>
      <c r="E1004" s="18">
        <v>3</v>
      </c>
      <c r="F1004" s="18">
        <v>25</v>
      </c>
      <c r="G1004" s="18">
        <v>37</v>
      </c>
      <c r="H1004" s="18">
        <v>580</v>
      </c>
      <c r="I1004" s="18">
        <v>1047</v>
      </c>
      <c r="J1004" s="19">
        <v>48.196333530455355</v>
      </c>
      <c r="K1004" s="19">
        <v>6</v>
      </c>
      <c r="L1004" s="19">
        <v>3.8961038961038961</v>
      </c>
      <c r="M1004" s="18">
        <v>0</v>
      </c>
      <c r="N1004" s="19">
        <v>0</v>
      </c>
      <c r="O1004" s="19">
        <v>83</v>
      </c>
      <c r="P1004" s="19">
        <v>72.289156626506028</v>
      </c>
      <c r="Q1004" s="19">
        <v>25.352112676056336</v>
      </c>
      <c r="R1004" s="18">
        <v>3</v>
      </c>
      <c r="S1004" s="19">
        <v>27.27272727272727</v>
      </c>
      <c r="T1004" s="18">
        <v>0</v>
      </c>
      <c r="U1004" s="19">
        <v>0</v>
      </c>
      <c r="V1004" s="18">
        <v>3</v>
      </c>
      <c r="W1004" s="19">
        <v>50</v>
      </c>
      <c r="X1004" s="18">
        <v>3</v>
      </c>
      <c r="Y1004" s="19">
        <v>33.333333333333329</v>
      </c>
      <c r="Z1004" s="19">
        <v>38.095238095238095</v>
      </c>
      <c r="AA1004" s="19">
        <v>37.414965986394563</v>
      </c>
      <c r="AB1004" s="18">
        <v>21</v>
      </c>
      <c r="AC1004" s="19">
        <v>4.838709677419355</v>
      </c>
      <c r="AD1004" s="19">
        <v>74.838709677419359</v>
      </c>
      <c r="AE1004" s="19">
        <v>60.700389105058363</v>
      </c>
      <c r="AF1004" s="19">
        <v>76.923076923076934</v>
      </c>
      <c r="AG1004" s="19">
        <v>68.411214953271028</v>
      </c>
      <c r="AH1004" s="19">
        <v>41.58163265306122</v>
      </c>
      <c r="AI1004" s="19">
        <v>26.27551020408163</v>
      </c>
      <c r="AJ1004" s="3">
        <v>333.19327731092437</v>
      </c>
      <c r="AK1004" s="6">
        <v>8</v>
      </c>
      <c r="AL1004" s="6">
        <v>1495</v>
      </c>
      <c r="AM1004" s="6">
        <v>7</v>
      </c>
      <c r="AN1004" s="6">
        <v>22</v>
      </c>
      <c r="AO1004" s="6">
        <v>0</v>
      </c>
      <c r="AP1004" s="6">
        <v>7</v>
      </c>
      <c r="AQ1004" s="6">
        <v>125</v>
      </c>
      <c r="AR1004" s="6">
        <v>45</v>
      </c>
      <c r="AS1004" s="6">
        <v>2.6611472501478417</v>
      </c>
      <c r="AT1004" s="119">
        <v>0</v>
      </c>
      <c r="AU1004" s="119">
        <v>0</v>
      </c>
      <c r="AV1004" s="119">
        <v>0</v>
      </c>
      <c r="AW1004" s="119">
        <v>0</v>
      </c>
      <c r="AX1004" s="119">
        <v>0</v>
      </c>
      <c r="AY1004" s="6">
        <v>14.205607476635516</v>
      </c>
      <c r="AZ1004" s="6">
        <v>0</v>
      </c>
      <c r="BA1004" s="6">
        <v>0</v>
      </c>
      <c r="BB1004" s="6">
        <v>231</v>
      </c>
      <c r="BC1004" s="6">
        <v>263</v>
      </c>
      <c r="BD1004" s="6">
        <v>15.645449137418204</v>
      </c>
      <c r="BE1004" s="6">
        <v>0</v>
      </c>
      <c r="BF1004" s="6">
        <v>0</v>
      </c>
      <c r="BG1004" s="6">
        <v>26</v>
      </c>
      <c r="BH1004" s="6">
        <v>4.2071197411003238</v>
      </c>
      <c r="BI1004" s="6">
        <v>238</v>
      </c>
      <c r="BJ1004" s="6">
        <v>22.884615384615383</v>
      </c>
      <c r="BK1004" s="6">
        <v>580</v>
      </c>
    </row>
    <row r="1005" spans="1:63" x14ac:dyDescent="0.35">
      <c r="A1005" s="27">
        <v>999</v>
      </c>
      <c r="C1005" s="17" t="s">
        <v>274</v>
      </c>
      <c r="D1005" s="15">
        <v>837</v>
      </c>
      <c r="E1005" s="18">
        <v>17</v>
      </c>
      <c r="F1005" s="18">
        <v>61</v>
      </c>
      <c r="G1005" s="18">
        <v>55</v>
      </c>
      <c r="H1005" s="18">
        <v>670</v>
      </c>
      <c r="I1005" s="18">
        <v>46</v>
      </c>
      <c r="J1005" s="19">
        <v>56.630824372759861</v>
      </c>
      <c r="K1005" s="19">
        <v>20</v>
      </c>
      <c r="L1005" s="19">
        <v>4.0650406504065035</v>
      </c>
      <c r="M1005" s="18">
        <v>0</v>
      </c>
      <c r="N1005" s="19">
        <v>0</v>
      </c>
      <c r="O1005" s="19">
        <v>29</v>
      </c>
      <c r="P1005" s="19">
        <v>89.65517241379311</v>
      </c>
      <c r="Q1005" s="19">
        <v>50.114155251141554</v>
      </c>
      <c r="R1005" s="18">
        <v>0</v>
      </c>
      <c r="S1005" s="19">
        <v>0</v>
      </c>
      <c r="T1005" s="18">
        <v>0</v>
      </c>
      <c r="U1005" s="19">
        <v>0</v>
      </c>
      <c r="V1005" s="18">
        <v>0</v>
      </c>
      <c r="W1005" s="19">
        <v>0</v>
      </c>
      <c r="X1005" s="18">
        <v>0</v>
      </c>
      <c r="Y1005" s="19">
        <v>0</v>
      </c>
      <c r="Z1005" s="19">
        <v>36.989247311827953</v>
      </c>
      <c r="AA1005" s="19">
        <v>49.677419354838712</v>
      </c>
      <c r="AB1005" s="18">
        <v>40</v>
      </c>
      <c r="AC1005" s="19">
        <v>7.4766355140186906</v>
      </c>
      <c r="AD1005" s="19">
        <v>86.379928315412187</v>
      </c>
      <c r="AE1005" s="19">
        <v>60.981912144702846</v>
      </c>
      <c r="AF1005" s="19">
        <v>64</v>
      </c>
      <c r="AG1005" s="19">
        <v>71.40522875816994</v>
      </c>
      <c r="AH1005" s="19">
        <v>38.152610441767074</v>
      </c>
      <c r="AI1005" s="19">
        <v>35.140562248995984</v>
      </c>
      <c r="AJ1005" s="3">
        <v>689.04109589041093</v>
      </c>
      <c r="AK1005" s="6">
        <v>41</v>
      </c>
      <c r="AL1005" s="6">
        <v>407</v>
      </c>
      <c r="AM1005" s="6">
        <v>0</v>
      </c>
      <c r="AN1005" s="6">
        <v>3</v>
      </c>
      <c r="AO1005" s="6">
        <v>0</v>
      </c>
      <c r="AP1005" s="6">
        <v>0</v>
      </c>
      <c r="AQ1005" s="6">
        <v>373</v>
      </c>
      <c r="AR1005" s="6">
        <v>80</v>
      </c>
      <c r="AS1005" s="6">
        <v>9.5579450418160103</v>
      </c>
      <c r="AT1005" s="119">
        <v>0</v>
      </c>
      <c r="AU1005" s="119">
        <v>0</v>
      </c>
      <c r="AV1005" s="119">
        <v>0</v>
      </c>
      <c r="AW1005" s="119">
        <v>0</v>
      </c>
      <c r="AX1005" s="119">
        <v>0</v>
      </c>
      <c r="AY1005" s="6">
        <v>30.145278450363193</v>
      </c>
      <c r="AZ1005" s="6">
        <v>0</v>
      </c>
      <c r="BA1005" s="6">
        <v>0</v>
      </c>
      <c r="BB1005" s="6">
        <v>0</v>
      </c>
      <c r="BC1005" s="6">
        <v>187</v>
      </c>
      <c r="BD1005" s="6">
        <v>22.448979591836736</v>
      </c>
      <c r="BE1005" s="6">
        <v>4</v>
      </c>
      <c r="BF1005" s="6">
        <v>6.666666666666667</v>
      </c>
      <c r="BG1005" s="6">
        <v>139</v>
      </c>
      <c r="BH1005" s="6">
        <v>19.093406593406591</v>
      </c>
      <c r="BI1005" s="6">
        <v>37</v>
      </c>
      <c r="BJ1005" s="6">
        <v>82.222222222222214</v>
      </c>
      <c r="BK1005" s="6">
        <v>670</v>
      </c>
    </row>
    <row r="1006" spans="1:63" x14ac:dyDescent="0.35">
      <c r="A1006" s="27">
        <v>1000</v>
      </c>
      <c r="C1006" s="17" t="s">
        <v>15</v>
      </c>
      <c r="D1006" s="15">
        <v>1126</v>
      </c>
      <c r="E1006" s="18">
        <v>20</v>
      </c>
      <c r="F1006" s="18">
        <v>54</v>
      </c>
      <c r="G1006" s="18">
        <v>82</v>
      </c>
      <c r="H1006" s="18">
        <v>913</v>
      </c>
      <c r="I1006" s="18">
        <v>78</v>
      </c>
      <c r="J1006" s="19">
        <v>45.47069271758437</v>
      </c>
      <c r="K1006" s="19">
        <v>57</v>
      </c>
      <c r="L1006" s="19">
        <v>9.6938775510204085</v>
      </c>
      <c r="M1006" s="18">
        <v>25</v>
      </c>
      <c r="N1006" s="19">
        <v>50</v>
      </c>
      <c r="O1006" s="19">
        <v>97</v>
      </c>
      <c r="P1006" s="19">
        <v>83.505154639175259</v>
      </c>
      <c r="Q1006" s="19">
        <v>56.650246305418719</v>
      </c>
      <c r="R1006" s="18">
        <v>10</v>
      </c>
      <c r="S1006" s="19">
        <v>19.230769230769234</v>
      </c>
      <c r="T1006" s="18">
        <v>10</v>
      </c>
      <c r="U1006" s="19">
        <v>45.454545454545453</v>
      </c>
      <c r="V1006" s="18">
        <v>17</v>
      </c>
      <c r="W1006" s="19">
        <v>54.838709677419352</v>
      </c>
      <c r="X1006" s="18">
        <v>27</v>
      </c>
      <c r="Y1006" s="19">
        <v>50.943396226415096</v>
      </c>
      <c r="Z1006" s="19">
        <v>28.160919540229884</v>
      </c>
      <c r="AA1006" s="19">
        <v>12.260536398467432</v>
      </c>
      <c r="AB1006" s="18">
        <v>51</v>
      </c>
      <c r="AC1006" s="19">
        <v>9.9609375</v>
      </c>
      <c r="AD1006" s="19">
        <v>62.082514734774065</v>
      </c>
      <c r="AE1006" s="19">
        <v>29.899497487437188</v>
      </c>
      <c r="AF1006" s="19">
        <v>37.037037037037038</v>
      </c>
      <c r="AG1006" s="19">
        <v>48.626045400238951</v>
      </c>
      <c r="AH1006" s="19">
        <v>53.452115812917597</v>
      </c>
      <c r="AI1006" s="19">
        <v>19.821826280623608</v>
      </c>
      <c r="AJ1006" s="3">
        <v>358.40707964601768</v>
      </c>
      <c r="AK1006" s="6">
        <v>0</v>
      </c>
      <c r="AL1006" s="6">
        <v>148</v>
      </c>
      <c r="AM1006" s="6">
        <v>0</v>
      </c>
      <c r="AN1006" s="6">
        <v>899</v>
      </c>
      <c r="AO1006" s="6">
        <v>0</v>
      </c>
      <c r="AP1006" s="6">
        <v>0</v>
      </c>
      <c r="AQ1006" s="6">
        <v>37</v>
      </c>
      <c r="AR1006" s="6">
        <v>98</v>
      </c>
      <c r="AS1006" s="6">
        <v>8.7033747779751334</v>
      </c>
      <c r="AT1006" s="119">
        <v>0</v>
      </c>
      <c r="AU1006" s="119">
        <v>0</v>
      </c>
      <c r="AV1006" s="119">
        <v>0</v>
      </c>
      <c r="AW1006" s="119">
        <v>0</v>
      </c>
      <c r="AX1006" s="119">
        <v>0</v>
      </c>
      <c r="AY1006" s="6">
        <v>30.697674418604652</v>
      </c>
      <c r="AZ1006" s="6">
        <v>8</v>
      </c>
      <c r="BA1006" s="6">
        <v>1.4760147601476015</v>
      </c>
      <c r="BB1006" s="6">
        <v>12</v>
      </c>
      <c r="BC1006" s="6">
        <v>223</v>
      </c>
      <c r="BD1006" s="6">
        <v>19.94633273703041</v>
      </c>
      <c r="BE1006" s="6">
        <v>7</v>
      </c>
      <c r="BF1006" s="6">
        <v>9.0909090909090917</v>
      </c>
      <c r="BG1006" s="6">
        <v>186</v>
      </c>
      <c r="BH1006" s="6">
        <v>18.883248730964468</v>
      </c>
      <c r="BI1006" s="6">
        <v>31</v>
      </c>
      <c r="BJ1006" s="6">
        <v>38.75</v>
      </c>
      <c r="BK1006" s="6">
        <v>913</v>
      </c>
    </row>
    <row r="1007" spans="1:63" x14ac:dyDescent="0.35">
      <c r="A1007" s="27">
        <v>1001</v>
      </c>
      <c r="C1007" s="17" t="s">
        <v>134</v>
      </c>
      <c r="D1007" s="15">
        <v>2760</v>
      </c>
      <c r="E1007" s="18">
        <v>64</v>
      </c>
      <c r="F1007" s="18">
        <v>297</v>
      </c>
      <c r="G1007" s="18">
        <v>281</v>
      </c>
      <c r="H1007" s="18">
        <v>1913</v>
      </c>
      <c r="I1007" s="18">
        <v>263</v>
      </c>
      <c r="J1007" s="19">
        <v>53.623188405797109</v>
      </c>
      <c r="K1007" s="19">
        <v>66</v>
      </c>
      <c r="L1007" s="19">
        <v>4.7277936962750715</v>
      </c>
      <c r="M1007" s="18">
        <v>0</v>
      </c>
      <c r="N1007" s="19">
        <v>0</v>
      </c>
      <c r="O1007" s="19">
        <v>103</v>
      </c>
      <c r="P1007" s="19">
        <v>85.436893203883486</v>
      </c>
      <c r="Q1007" s="19">
        <v>23.214285714285715</v>
      </c>
      <c r="R1007" s="18">
        <v>8</v>
      </c>
      <c r="S1007" s="19">
        <v>5.298013245033113</v>
      </c>
      <c r="T1007" s="18">
        <v>4</v>
      </c>
      <c r="U1007" s="19">
        <v>100</v>
      </c>
      <c r="V1007" s="18">
        <v>0</v>
      </c>
      <c r="W1007" s="19">
        <v>0</v>
      </c>
      <c r="X1007" s="18">
        <v>4</v>
      </c>
      <c r="Y1007" s="19">
        <v>40</v>
      </c>
      <c r="Z1007" s="19">
        <v>27.222222222222221</v>
      </c>
      <c r="AA1007" s="19">
        <v>34.444444444444443</v>
      </c>
      <c r="AB1007" s="18">
        <v>15</v>
      </c>
      <c r="AC1007" s="19">
        <v>4.1208791208791204</v>
      </c>
      <c r="AD1007" s="19">
        <v>74.074074074074076</v>
      </c>
      <c r="AE1007" s="19">
        <v>59.191176470588239</v>
      </c>
      <c r="AF1007" s="19">
        <v>81.25</v>
      </c>
      <c r="AG1007" s="19">
        <v>65.352697095435687</v>
      </c>
      <c r="AH1007" s="19">
        <v>47.398843930635834</v>
      </c>
      <c r="AI1007" s="19">
        <v>17.919075144508671</v>
      </c>
      <c r="AJ1007" s="3">
        <v>831.5270935960591</v>
      </c>
      <c r="AK1007" s="6">
        <v>699</v>
      </c>
      <c r="AL1007" s="6">
        <v>905</v>
      </c>
      <c r="AM1007" s="6">
        <v>211</v>
      </c>
      <c r="AN1007" s="6">
        <v>218</v>
      </c>
      <c r="AO1007" s="6">
        <v>3</v>
      </c>
      <c r="AP1007" s="6">
        <v>111</v>
      </c>
      <c r="AQ1007" s="6">
        <v>539</v>
      </c>
      <c r="AR1007" s="6">
        <v>485</v>
      </c>
      <c r="AS1007" s="6">
        <v>17.572463768115941</v>
      </c>
      <c r="AT1007" s="119">
        <v>0</v>
      </c>
      <c r="AU1007" s="119">
        <v>0</v>
      </c>
      <c r="AV1007" s="119">
        <v>0</v>
      </c>
      <c r="AW1007" s="119">
        <v>0</v>
      </c>
      <c r="AX1007" s="119">
        <v>0</v>
      </c>
      <c r="AY1007" s="6">
        <v>15.894039735099339</v>
      </c>
      <c r="AZ1007" s="6">
        <v>8</v>
      </c>
      <c r="BA1007" s="6">
        <v>0.6259780907668232</v>
      </c>
      <c r="BB1007" s="6">
        <v>33</v>
      </c>
      <c r="BC1007" s="6">
        <v>176</v>
      </c>
      <c r="BD1007" s="6">
        <v>6.4116575591985425</v>
      </c>
      <c r="BE1007" s="6">
        <v>16</v>
      </c>
      <c r="BF1007" s="6">
        <v>5.6338028169014089</v>
      </c>
      <c r="BG1007" s="6">
        <v>137</v>
      </c>
      <c r="BH1007" s="6">
        <v>6.2528525787311731</v>
      </c>
      <c r="BI1007" s="6">
        <v>23</v>
      </c>
      <c r="BJ1007" s="6">
        <v>8.5820895522388057</v>
      </c>
      <c r="BK1007" s="6">
        <v>1913</v>
      </c>
    </row>
    <row r="1008" spans="1:63" x14ac:dyDescent="0.35">
      <c r="A1008" s="27">
        <v>1002</v>
      </c>
      <c r="C1008" s="17" t="s">
        <v>20</v>
      </c>
      <c r="D1008" s="15">
        <v>661</v>
      </c>
      <c r="E1008" s="18">
        <v>7</v>
      </c>
      <c r="F1008" s="18">
        <v>18</v>
      </c>
      <c r="G1008" s="18">
        <v>48</v>
      </c>
      <c r="H1008" s="18">
        <v>528</v>
      </c>
      <c r="I1008" s="18">
        <v>74</v>
      </c>
      <c r="J1008" s="19">
        <v>49.924357034795761</v>
      </c>
      <c r="K1008" s="19">
        <v>19</v>
      </c>
      <c r="L1008" s="19">
        <v>5</v>
      </c>
      <c r="M1008" s="18">
        <v>0</v>
      </c>
      <c r="N1008" s="19">
        <v>0</v>
      </c>
      <c r="O1008" s="19">
        <v>22</v>
      </c>
      <c r="P1008" s="19">
        <v>86.36363636363636</v>
      </c>
      <c r="Q1008" s="19">
        <v>25</v>
      </c>
      <c r="R1008" s="18">
        <v>0</v>
      </c>
      <c r="S1008" s="19">
        <v>0</v>
      </c>
      <c r="T1008" s="18">
        <v>3</v>
      </c>
      <c r="U1008" s="19">
        <v>4</v>
      </c>
      <c r="V1008" s="18">
        <v>9</v>
      </c>
      <c r="W1008" s="19">
        <v>11.688311688311687</v>
      </c>
      <c r="X1008" s="18">
        <v>12</v>
      </c>
      <c r="Y1008" s="19">
        <v>7.5471698113207548</v>
      </c>
      <c r="Z1008" s="19">
        <v>18.009478672985782</v>
      </c>
      <c r="AA1008" s="19">
        <v>68.246445497630333</v>
      </c>
      <c r="AB1008" s="18">
        <v>130</v>
      </c>
      <c r="AC1008" s="19">
        <v>7.4884792626728105</v>
      </c>
      <c r="AD1008" s="19">
        <v>85.287356321839084</v>
      </c>
      <c r="AE1008" s="19">
        <v>71.414728682170548</v>
      </c>
      <c r="AF1008" s="19">
        <v>63.537906137184116</v>
      </c>
      <c r="AG1008" s="19">
        <v>80.824484697064335</v>
      </c>
      <c r="AH1008" s="19">
        <v>18.969849246231156</v>
      </c>
      <c r="AI1008" s="19">
        <v>52.449748743718594</v>
      </c>
      <c r="AJ1008" s="3">
        <v>768.29896907216494</v>
      </c>
      <c r="AK1008" s="6">
        <v>4</v>
      </c>
      <c r="AL1008" s="6">
        <v>349</v>
      </c>
      <c r="AM1008" s="6">
        <v>217</v>
      </c>
      <c r="AN1008" s="6">
        <v>19</v>
      </c>
      <c r="AO1008" s="6">
        <v>0</v>
      </c>
      <c r="AP1008" s="6">
        <v>6</v>
      </c>
      <c r="AQ1008" s="6">
        <v>61</v>
      </c>
      <c r="AR1008" s="6">
        <v>64</v>
      </c>
      <c r="AS1008" s="6">
        <v>9.6822995461422092</v>
      </c>
      <c r="AT1008" s="119">
        <v>0</v>
      </c>
      <c r="AU1008" s="119">
        <v>0</v>
      </c>
      <c r="AV1008" s="119">
        <v>0</v>
      </c>
      <c r="AW1008" s="119">
        <v>0</v>
      </c>
      <c r="AX1008" s="119">
        <v>0</v>
      </c>
      <c r="AY1008" s="6">
        <v>21.077712609970675</v>
      </c>
      <c r="AZ1008" s="6">
        <v>0</v>
      </c>
      <c r="BA1008" s="6">
        <v>0</v>
      </c>
      <c r="BB1008" s="6">
        <v>9</v>
      </c>
      <c r="BC1008" s="6">
        <v>20</v>
      </c>
      <c r="BD1008" s="6">
        <v>3.0303030303030303</v>
      </c>
      <c r="BE1008" s="6">
        <v>0</v>
      </c>
      <c r="BF1008" s="6">
        <v>0</v>
      </c>
      <c r="BG1008" s="6">
        <v>3</v>
      </c>
      <c r="BH1008" s="6">
        <v>0.53097345132743357</v>
      </c>
      <c r="BI1008" s="6">
        <v>18</v>
      </c>
      <c r="BJ1008" s="6">
        <v>23.076923076923077</v>
      </c>
      <c r="BK1008" s="6">
        <v>528</v>
      </c>
    </row>
    <row r="1009" spans="1:63" x14ac:dyDescent="0.35">
      <c r="A1009" s="27">
        <v>1003</v>
      </c>
      <c r="C1009" s="17" t="s">
        <v>29</v>
      </c>
      <c r="D1009" s="15">
        <v>775</v>
      </c>
      <c r="E1009" s="18">
        <v>3</v>
      </c>
      <c r="F1009" s="18">
        <v>14</v>
      </c>
      <c r="G1009" s="18">
        <v>15</v>
      </c>
      <c r="H1009" s="18">
        <v>521</v>
      </c>
      <c r="I1009" s="18">
        <v>227</v>
      </c>
      <c r="J1009" s="19">
        <v>50.193548387096776</v>
      </c>
      <c r="K1009" s="19">
        <v>21</v>
      </c>
      <c r="L1009" s="19">
        <v>11.413043478260869</v>
      </c>
      <c r="M1009" s="18">
        <v>0</v>
      </c>
      <c r="N1009" s="19">
        <v>0</v>
      </c>
      <c r="O1009" s="19">
        <v>51</v>
      </c>
      <c r="P1009" s="19">
        <v>80.392156862745097</v>
      </c>
      <c r="Q1009" s="19">
        <v>30</v>
      </c>
      <c r="R1009" s="18">
        <v>0</v>
      </c>
      <c r="S1009" s="19">
        <v>0</v>
      </c>
      <c r="T1009" s="18">
        <v>0</v>
      </c>
      <c r="U1009" s="19">
        <v>0</v>
      </c>
      <c r="V1009" s="18">
        <v>0</v>
      </c>
      <c r="W1009" s="19">
        <v>0</v>
      </c>
      <c r="X1009" s="18">
        <v>0</v>
      </c>
      <c r="Y1009" s="19">
        <v>0</v>
      </c>
      <c r="Z1009" s="19">
        <v>45.135135135135137</v>
      </c>
      <c r="AA1009" s="19">
        <v>44.86486486486487</v>
      </c>
      <c r="AB1009" s="18">
        <v>22</v>
      </c>
      <c r="AC1009" s="19">
        <v>4.435483870967742</v>
      </c>
      <c r="AD1009" s="19">
        <v>91.764705882352942</v>
      </c>
      <c r="AE1009" s="19">
        <v>80.384615384615387</v>
      </c>
      <c r="AF1009" s="19">
        <v>75.675675675675677</v>
      </c>
      <c r="AG1009" s="19">
        <v>86.595744680851055</v>
      </c>
      <c r="AH1009" s="19">
        <v>29.399141630901287</v>
      </c>
      <c r="AI1009" s="19">
        <v>37.339055793991413</v>
      </c>
      <c r="AJ1009" s="3">
        <v>468.84057971014494</v>
      </c>
      <c r="AK1009" s="6">
        <v>0</v>
      </c>
      <c r="AL1009" s="6">
        <v>600</v>
      </c>
      <c r="AM1009" s="6">
        <v>0</v>
      </c>
      <c r="AN1009" s="6">
        <v>124</v>
      </c>
      <c r="AO1009" s="6">
        <v>0</v>
      </c>
      <c r="AP1009" s="6">
        <v>0</v>
      </c>
      <c r="AQ1009" s="6">
        <v>35</v>
      </c>
      <c r="AR1009" s="6">
        <v>46</v>
      </c>
      <c r="AS1009" s="6">
        <v>5.935483870967742</v>
      </c>
      <c r="AT1009" s="119">
        <v>0</v>
      </c>
      <c r="AU1009" s="119">
        <v>0</v>
      </c>
      <c r="AV1009" s="119">
        <v>0</v>
      </c>
      <c r="AW1009" s="119">
        <v>0</v>
      </c>
      <c r="AX1009" s="119">
        <v>0</v>
      </c>
      <c r="AY1009" s="6">
        <v>22.839506172839506</v>
      </c>
      <c r="AZ1009" s="6">
        <v>3</v>
      </c>
      <c r="BA1009" s="6">
        <v>1.6574585635359116</v>
      </c>
      <c r="BB1009" s="6">
        <v>15</v>
      </c>
      <c r="BC1009" s="6">
        <v>133</v>
      </c>
      <c r="BD1009" s="6">
        <v>17.183462532299743</v>
      </c>
      <c r="BE1009" s="6">
        <v>0</v>
      </c>
      <c r="BF1009" s="6">
        <v>0</v>
      </c>
      <c r="BG1009" s="6">
        <v>44</v>
      </c>
      <c r="BH1009" s="6">
        <v>8.2089552238805972</v>
      </c>
      <c r="BI1009" s="6">
        <v>89</v>
      </c>
      <c r="BJ1009" s="6">
        <v>38.528138528138527</v>
      </c>
      <c r="BK1009" s="6">
        <v>521</v>
      </c>
    </row>
    <row r="1010" spans="1:63" x14ac:dyDescent="0.35">
      <c r="A1010" s="27">
        <v>1004</v>
      </c>
      <c r="C1010" s="17" t="s">
        <v>24</v>
      </c>
      <c r="D1010" s="15">
        <v>4465</v>
      </c>
      <c r="E1010" s="18">
        <v>166</v>
      </c>
      <c r="F1010" s="18">
        <v>698</v>
      </c>
      <c r="G1010" s="18">
        <v>443</v>
      </c>
      <c r="H1010" s="18">
        <v>3229</v>
      </c>
      <c r="I1010" s="18">
        <v>94</v>
      </c>
      <c r="J1010" s="19">
        <v>44.748040313549829</v>
      </c>
      <c r="K1010" s="19">
        <v>66</v>
      </c>
      <c r="L1010" s="19">
        <v>2.2579541566883341</v>
      </c>
      <c r="M1010" s="18">
        <v>14</v>
      </c>
      <c r="N1010" s="19">
        <v>9.6551724137931032</v>
      </c>
      <c r="O1010" s="19">
        <v>66</v>
      </c>
      <c r="P1010" s="19">
        <v>78.787878787878782</v>
      </c>
      <c r="Q1010" s="19">
        <v>38.095238095238095</v>
      </c>
      <c r="R1010" s="18">
        <v>5</v>
      </c>
      <c r="S1010" s="19">
        <v>1.9157088122605364</v>
      </c>
      <c r="T1010" s="18">
        <v>13</v>
      </c>
      <c r="U1010" s="19">
        <v>6.9892473118279561</v>
      </c>
      <c r="V1010" s="18">
        <v>20</v>
      </c>
      <c r="W1010" s="19">
        <v>27.027027027027028</v>
      </c>
      <c r="X1010" s="18">
        <v>33</v>
      </c>
      <c r="Y1010" s="19">
        <v>12.741312741312742</v>
      </c>
      <c r="Z1010" s="19">
        <v>13.089005235602095</v>
      </c>
      <c r="AA1010" s="19">
        <v>73.784592370979809</v>
      </c>
      <c r="AB1010" s="18">
        <v>285</v>
      </c>
      <c r="AC1010" s="19">
        <v>11.128465443186256</v>
      </c>
      <c r="AD1010" s="19">
        <v>87.557870370370367</v>
      </c>
      <c r="AE1010" s="19">
        <v>38.896551724137929</v>
      </c>
      <c r="AF1010" s="19">
        <v>52.509652509652504</v>
      </c>
      <c r="AG1010" s="19">
        <v>69.902912621359221</v>
      </c>
      <c r="AH1010" s="19">
        <v>22.739602169981918</v>
      </c>
      <c r="AI1010" s="19">
        <v>44.032549728752265</v>
      </c>
      <c r="AJ1010" s="3">
        <v>765.9814323607427</v>
      </c>
      <c r="AK1010" s="6">
        <v>6</v>
      </c>
      <c r="AL1010" s="6">
        <v>73</v>
      </c>
      <c r="AM1010" s="6">
        <v>39</v>
      </c>
      <c r="AN1010" s="6">
        <v>4238</v>
      </c>
      <c r="AO1010" s="6">
        <v>0</v>
      </c>
      <c r="AP1010" s="6">
        <v>0</v>
      </c>
      <c r="AQ1010" s="6">
        <v>51</v>
      </c>
      <c r="AR1010" s="6">
        <v>1285</v>
      </c>
      <c r="AS1010" s="6">
        <v>28.779395296752519</v>
      </c>
      <c r="AT1010" s="119">
        <v>0</v>
      </c>
      <c r="AU1010" s="119">
        <v>0</v>
      </c>
      <c r="AV1010" s="119">
        <v>0</v>
      </c>
      <c r="AW1010" s="119">
        <v>0</v>
      </c>
      <c r="AX1010" s="119">
        <v>0</v>
      </c>
      <c r="AY1010" s="6">
        <v>49.943400498075619</v>
      </c>
      <c r="AZ1010" s="6">
        <v>30</v>
      </c>
      <c r="BA1010" s="6">
        <v>1.1025358324145533</v>
      </c>
      <c r="BB1010" s="6">
        <v>4</v>
      </c>
      <c r="BC1010" s="6">
        <v>206</v>
      </c>
      <c r="BD1010" s="6">
        <v>4.6312949640287764</v>
      </c>
      <c r="BE1010" s="6">
        <v>5</v>
      </c>
      <c r="BF1010" s="6">
        <v>1.1389521640091116</v>
      </c>
      <c r="BG1010" s="6">
        <v>135</v>
      </c>
      <c r="BH1010" s="6">
        <v>3.6935704514363885</v>
      </c>
      <c r="BI1010" s="6">
        <v>30</v>
      </c>
      <c r="BJ1010" s="6">
        <v>31.914893617021278</v>
      </c>
      <c r="BK1010" s="6">
        <v>3229</v>
      </c>
    </row>
    <row r="1011" spans="1:63" x14ac:dyDescent="0.35">
      <c r="A1011" s="27">
        <v>1005</v>
      </c>
      <c r="C1011" s="17" t="s">
        <v>21</v>
      </c>
      <c r="D1011" s="15">
        <v>7645</v>
      </c>
      <c r="E1011" s="18">
        <v>76</v>
      </c>
      <c r="F1011" s="18">
        <v>429</v>
      </c>
      <c r="G1011" s="18">
        <v>909</v>
      </c>
      <c r="H1011" s="18">
        <v>5749</v>
      </c>
      <c r="I1011" s="18">
        <v>561</v>
      </c>
      <c r="J1011" s="19">
        <v>56.651406147809027</v>
      </c>
      <c r="K1011" s="19">
        <v>151</v>
      </c>
      <c r="L1011" s="19">
        <v>4.2607223476297964</v>
      </c>
      <c r="M1011" s="18">
        <v>9</v>
      </c>
      <c r="N1011" s="19">
        <v>2.0454545454545454</v>
      </c>
      <c r="O1011" s="19">
        <v>341</v>
      </c>
      <c r="P1011" s="19">
        <v>84.1642228739003</v>
      </c>
      <c r="Q1011" s="19">
        <v>54.455445544554458</v>
      </c>
      <c r="R1011" s="18">
        <v>11</v>
      </c>
      <c r="S1011" s="19">
        <v>2.2727272727272729</v>
      </c>
      <c r="T1011" s="18">
        <v>28</v>
      </c>
      <c r="U1011" s="19">
        <v>11.336032388663968</v>
      </c>
      <c r="V1011" s="18">
        <v>22</v>
      </c>
      <c r="W1011" s="19">
        <v>8.9795918367346932</v>
      </c>
      <c r="X1011" s="18">
        <v>50</v>
      </c>
      <c r="Y1011" s="19">
        <v>10.309278350515463</v>
      </c>
      <c r="Z1011" s="19">
        <v>24.070573408947702</v>
      </c>
      <c r="AA1011" s="19">
        <v>59.924385633270319</v>
      </c>
      <c r="AB1011" s="18">
        <v>246</v>
      </c>
      <c r="AC1011" s="19">
        <v>4.4759825327510914</v>
      </c>
      <c r="AD1011" s="19">
        <v>90.102669404517457</v>
      </c>
      <c r="AE1011" s="19">
        <v>78.844984802431611</v>
      </c>
      <c r="AF1011" s="19">
        <v>77.59815242494227</v>
      </c>
      <c r="AG1011" s="19">
        <v>84.825145711906742</v>
      </c>
      <c r="AH1011" s="19">
        <v>32.379663638121016</v>
      </c>
      <c r="AI1011" s="19">
        <v>34.776725304465494</v>
      </c>
      <c r="AJ1011" s="3">
        <v>753.61055776892431</v>
      </c>
      <c r="AK1011" s="6">
        <v>14</v>
      </c>
      <c r="AL1011" s="6">
        <v>7193</v>
      </c>
      <c r="AM1011" s="6">
        <v>9</v>
      </c>
      <c r="AN1011" s="6">
        <v>35</v>
      </c>
      <c r="AO1011" s="6">
        <v>0</v>
      </c>
      <c r="AP1011" s="6">
        <v>11</v>
      </c>
      <c r="AQ1011" s="6">
        <v>251</v>
      </c>
      <c r="AR1011" s="6">
        <v>1219</v>
      </c>
      <c r="AS1011" s="6">
        <v>15.945062132112492</v>
      </c>
      <c r="AT1011" s="119">
        <v>0</v>
      </c>
      <c r="AU1011" s="119">
        <v>0</v>
      </c>
      <c r="AV1011" s="119">
        <v>0</v>
      </c>
      <c r="AW1011" s="119">
        <v>0</v>
      </c>
      <c r="AX1011" s="119">
        <v>0</v>
      </c>
      <c r="AY1011" s="6">
        <v>29.232804232804234</v>
      </c>
      <c r="AZ1011" s="6">
        <v>14</v>
      </c>
      <c r="BA1011" s="6">
        <v>0.43654505768631119</v>
      </c>
      <c r="BB1011" s="6">
        <v>53</v>
      </c>
      <c r="BC1011" s="6">
        <v>136</v>
      </c>
      <c r="BD1011" s="6">
        <v>1.7831388488265372</v>
      </c>
      <c r="BE1011" s="6">
        <v>7</v>
      </c>
      <c r="BF1011" s="6">
        <v>0.77262693156732898</v>
      </c>
      <c r="BG1011" s="6">
        <v>77</v>
      </c>
      <c r="BH1011" s="6">
        <v>1.1591148577449948</v>
      </c>
      <c r="BI1011" s="6">
        <v>52</v>
      </c>
      <c r="BJ1011" s="6">
        <v>9.2857142857142865</v>
      </c>
      <c r="BK1011" s="6">
        <v>5749</v>
      </c>
    </row>
    <row r="1012" spans="1:63" x14ac:dyDescent="0.35">
      <c r="A1012" s="27">
        <v>1006</v>
      </c>
      <c r="C1012" s="17" t="s">
        <v>9</v>
      </c>
      <c r="D1012" s="15">
        <v>533</v>
      </c>
      <c r="E1012" s="18">
        <v>0</v>
      </c>
      <c r="F1012" s="18">
        <v>5</v>
      </c>
      <c r="G1012" s="18">
        <v>3</v>
      </c>
      <c r="H1012" s="18">
        <v>335</v>
      </c>
      <c r="I1012" s="18">
        <v>189</v>
      </c>
      <c r="J1012" s="19">
        <v>56.660412757973731</v>
      </c>
      <c r="K1012" s="19">
        <v>12</v>
      </c>
      <c r="L1012" s="19">
        <v>8.695652173913043</v>
      </c>
      <c r="M1012" s="18">
        <v>0</v>
      </c>
      <c r="N1012" s="19">
        <v>0</v>
      </c>
      <c r="O1012" s="19">
        <v>47</v>
      </c>
      <c r="P1012" s="19">
        <v>80.851063829787222</v>
      </c>
      <c r="Q1012" s="19">
        <v>46.288209606986904</v>
      </c>
      <c r="R1012" s="18">
        <v>0</v>
      </c>
      <c r="S1012" s="19">
        <v>0</v>
      </c>
      <c r="T1012" s="18">
        <v>0</v>
      </c>
      <c r="U1012" s="19">
        <v>0</v>
      </c>
      <c r="V1012" s="18">
        <v>3</v>
      </c>
      <c r="W1012" s="19">
        <v>100</v>
      </c>
      <c r="X1012" s="18">
        <v>3</v>
      </c>
      <c r="Y1012" s="19">
        <v>100</v>
      </c>
      <c r="Z1012" s="19">
        <v>26.923076923076923</v>
      </c>
      <c r="AA1012" s="19">
        <v>47.692307692307693</v>
      </c>
      <c r="AB1012" s="18">
        <v>13</v>
      </c>
      <c r="AC1012" s="19">
        <v>4.9429657794676807</v>
      </c>
      <c r="AD1012" s="19">
        <v>79.166666666666657</v>
      </c>
      <c r="AE1012" s="19">
        <v>70.270270270270274</v>
      </c>
      <c r="AF1012" s="19">
        <v>50</v>
      </c>
      <c r="AG1012" s="19">
        <v>74.382716049382708</v>
      </c>
      <c r="AH1012" s="19">
        <v>32.635983263598327</v>
      </c>
      <c r="AI1012" s="19">
        <v>37.238493723849366</v>
      </c>
      <c r="AJ1012" s="3">
        <v>582.5</v>
      </c>
      <c r="AK1012" s="6">
        <v>6</v>
      </c>
      <c r="AL1012" s="6">
        <v>451</v>
      </c>
      <c r="AM1012" s="6">
        <v>0</v>
      </c>
      <c r="AN1012" s="6">
        <v>0</v>
      </c>
      <c r="AO1012" s="6">
        <v>0</v>
      </c>
      <c r="AP1012" s="6">
        <v>0</v>
      </c>
      <c r="AQ1012" s="6">
        <v>62</v>
      </c>
      <c r="AR1012" s="6">
        <v>15</v>
      </c>
      <c r="AS1012" s="6">
        <v>2.8142589118198873</v>
      </c>
      <c r="AT1012" s="119">
        <v>0</v>
      </c>
      <c r="AU1012" s="119">
        <v>0</v>
      </c>
      <c r="AV1012" s="119">
        <v>0</v>
      </c>
      <c r="AW1012" s="119">
        <v>0</v>
      </c>
      <c r="AX1012" s="119">
        <v>0</v>
      </c>
      <c r="AY1012" s="6">
        <v>19.029126213592232</v>
      </c>
      <c r="AZ1012" s="6">
        <v>0</v>
      </c>
      <c r="BA1012" s="6">
        <v>0</v>
      </c>
      <c r="BB1012" s="6">
        <v>52</v>
      </c>
      <c r="BC1012" s="6">
        <v>60</v>
      </c>
      <c r="BD1012" s="6">
        <v>11.428571428571429</v>
      </c>
      <c r="BE1012" s="6">
        <v>0</v>
      </c>
      <c r="BF1012" s="6">
        <v>0</v>
      </c>
      <c r="BG1012" s="6">
        <v>19</v>
      </c>
      <c r="BH1012" s="6">
        <v>5.7575757575757578</v>
      </c>
      <c r="BI1012" s="6">
        <v>36</v>
      </c>
      <c r="BJ1012" s="6">
        <v>19.251336898395721</v>
      </c>
      <c r="BK1012" s="6">
        <v>335</v>
      </c>
    </row>
    <row r="1013" spans="1:63" x14ac:dyDescent="0.35">
      <c r="A1013" s="27">
        <v>1007</v>
      </c>
      <c r="C1013" s="17" t="s">
        <v>3</v>
      </c>
      <c r="D1013" s="15">
        <v>1047</v>
      </c>
      <c r="E1013" s="18">
        <v>14</v>
      </c>
      <c r="F1013" s="18">
        <v>56</v>
      </c>
      <c r="G1013" s="18">
        <v>121</v>
      </c>
      <c r="H1013" s="18">
        <v>784</v>
      </c>
      <c r="I1013" s="18">
        <v>92</v>
      </c>
      <c r="J1013" s="19">
        <v>50.716332378223491</v>
      </c>
      <c r="K1013" s="19">
        <v>24</v>
      </c>
      <c r="L1013" s="19">
        <v>5.298013245033113</v>
      </c>
      <c r="M1013" s="18">
        <v>3</v>
      </c>
      <c r="N1013" s="19">
        <v>4.6153846153846159</v>
      </c>
      <c r="O1013" s="19">
        <v>63</v>
      </c>
      <c r="P1013" s="19">
        <v>76.19047619047619</v>
      </c>
      <c r="Q1013" s="19">
        <v>33.333333333333329</v>
      </c>
      <c r="R1013" s="18">
        <v>10</v>
      </c>
      <c r="S1013" s="19">
        <v>12.345679012345679</v>
      </c>
      <c r="T1013" s="18">
        <v>6</v>
      </c>
      <c r="U1013" s="19">
        <v>19.35483870967742</v>
      </c>
      <c r="V1013" s="18">
        <v>10</v>
      </c>
      <c r="W1013" s="19">
        <v>21.739130434782609</v>
      </c>
      <c r="X1013" s="18">
        <v>16</v>
      </c>
      <c r="Y1013" s="19">
        <v>20.779220779220779</v>
      </c>
      <c r="Z1013" s="19">
        <v>29.06666666666667</v>
      </c>
      <c r="AA1013" s="19">
        <v>5.3333333333333339</v>
      </c>
      <c r="AB1013" s="18">
        <v>53</v>
      </c>
      <c r="AC1013" s="19">
        <v>8.3202511773940344</v>
      </c>
      <c r="AD1013" s="19">
        <v>78.974358974358978</v>
      </c>
      <c r="AE1013" s="19">
        <v>53.246753246753244</v>
      </c>
      <c r="AF1013" s="19">
        <v>69.182389937106919</v>
      </c>
      <c r="AG1013" s="19">
        <v>66.441821247892079</v>
      </c>
      <c r="AH1013" s="19">
        <v>68.126094570928203</v>
      </c>
      <c r="AI1013" s="19">
        <v>8.9316987740805605</v>
      </c>
      <c r="AJ1013" s="3">
        <v>613.69680851063833</v>
      </c>
      <c r="AK1013" s="6">
        <v>0</v>
      </c>
      <c r="AL1013" s="6">
        <v>915</v>
      </c>
      <c r="AM1013" s="6">
        <v>0</v>
      </c>
      <c r="AN1013" s="6">
        <v>0</v>
      </c>
      <c r="AO1013" s="6">
        <v>0</v>
      </c>
      <c r="AP1013" s="6">
        <v>4</v>
      </c>
      <c r="AQ1013" s="6">
        <v>71</v>
      </c>
      <c r="AR1013" s="6">
        <v>240</v>
      </c>
      <c r="AS1013" s="6">
        <v>22.922636103151863</v>
      </c>
      <c r="AT1013" s="119">
        <v>0</v>
      </c>
      <c r="AU1013" s="119">
        <v>0</v>
      </c>
      <c r="AV1013" s="119">
        <v>0</v>
      </c>
      <c r="AW1013" s="119">
        <v>0</v>
      </c>
      <c r="AX1013" s="119">
        <v>0</v>
      </c>
      <c r="AY1013" s="6">
        <v>80.159521435692923</v>
      </c>
      <c r="AZ1013" s="6">
        <v>0</v>
      </c>
      <c r="BA1013" s="6">
        <v>0</v>
      </c>
      <c r="BB1013" s="6">
        <v>0</v>
      </c>
      <c r="BC1013" s="6">
        <v>87</v>
      </c>
      <c r="BD1013" s="6">
        <v>8.4220716360116157</v>
      </c>
      <c r="BE1013" s="6">
        <v>3</v>
      </c>
      <c r="BF1013" s="6">
        <v>2.5210084033613445</v>
      </c>
      <c r="BG1013" s="6">
        <v>51</v>
      </c>
      <c r="BH1013" s="6">
        <v>5.7174887892376685</v>
      </c>
      <c r="BI1013" s="6">
        <v>30</v>
      </c>
      <c r="BJ1013" s="6">
        <v>34.090909090909086</v>
      </c>
      <c r="BK1013" s="6">
        <v>784</v>
      </c>
    </row>
    <row r="1014" spans="1:63" x14ac:dyDescent="0.35">
      <c r="A1014" s="27">
        <v>1008</v>
      </c>
      <c r="C1014" s="17" t="s">
        <v>275</v>
      </c>
      <c r="D1014" s="15">
        <v>1371</v>
      </c>
      <c r="E1014" s="18">
        <v>67</v>
      </c>
      <c r="F1014" s="18">
        <v>288</v>
      </c>
      <c r="G1014" s="18">
        <v>245</v>
      </c>
      <c r="H1014" s="18">
        <v>775</v>
      </c>
      <c r="I1014" s="18">
        <v>63</v>
      </c>
      <c r="J1014" s="19">
        <v>50.619985412107951</v>
      </c>
      <c r="K1014" s="19">
        <v>10</v>
      </c>
      <c r="L1014" s="19">
        <v>2.2271714922048997</v>
      </c>
      <c r="M1014" s="18">
        <v>0</v>
      </c>
      <c r="N1014" s="19">
        <v>0</v>
      </c>
      <c r="O1014" s="19">
        <v>40</v>
      </c>
      <c r="P1014" s="19">
        <v>82.5</v>
      </c>
      <c r="Q1014" s="19">
        <v>55.882352941176471</v>
      </c>
      <c r="R1014" s="18">
        <v>0</v>
      </c>
      <c r="S1014" s="19">
        <v>0</v>
      </c>
      <c r="T1014" s="18">
        <v>0</v>
      </c>
      <c r="U1014" s="19">
        <v>0</v>
      </c>
      <c r="V1014" s="18">
        <v>3</v>
      </c>
      <c r="W1014" s="19">
        <v>5.2631578947368416</v>
      </c>
      <c r="X1014" s="18">
        <v>3</v>
      </c>
      <c r="Y1014" s="19">
        <v>2.9702970297029703</v>
      </c>
      <c r="Z1014" s="19">
        <v>20.680628272251308</v>
      </c>
      <c r="AA1014" s="19">
        <v>70.418848167539267</v>
      </c>
      <c r="AB1014" s="18">
        <v>51</v>
      </c>
      <c r="AC1014" s="19">
        <v>6.7909454061251662</v>
      </c>
      <c r="AD1014" s="19">
        <v>85.145888594164461</v>
      </c>
      <c r="AE1014" s="19">
        <v>72.279792746113998</v>
      </c>
      <c r="AF1014" s="19">
        <v>65.517241379310349</v>
      </c>
      <c r="AG1014" s="19">
        <v>80.563798219584569</v>
      </c>
      <c r="AH1014" s="19">
        <v>15.597667638483964</v>
      </c>
      <c r="AI1014" s="19">
        <v>52.332361516034986</v>
      </c>
      <c r="AJ1014" s="3">
        <v>915.38461538461536</v>
      </c>
      <c r="AK1014" s="6">
        <v>70</v>
      </c>
      <c r="AL1014" s="6">
        <v>498</v>
      </c>
      <c r="AM1014" s="6">
        <v>160</v>
      </c>
      <c r="AN1014" s="6">
        <v>311</v>
      </c>
      <c r="AO1014" s="6">
        <v>0</v>
      </c>
      <c r="AP1014" s="6">
        <v>34</v>
      </c>
      <c r="AQ1014" s="6">
        <v>260</v>
      </c>
      <c r="AR1014" s="6">
        <v>250</v>
      </c>
      <c r="AS1014" s="6">
        <v>18.234865061998544</v>
      </c>
      <c r="AT1014" s="119">
        <v>0</v>
      </c>
      <c r="AU1014" s="119">
        <v>0</v>
      </c>
      <c r="AV1014" s="119">
        <v>0</v>
      </c>
      <c r="AW1014" s="119">
        <v>0</v>
      </c>
      <c r="AX1014" s="119">
        <v>0</v>
      </c>
      <c r="AY1014" s="6">
        <v>23.127272727272725</v>
      </c>
      <c r="AZ1014" s="6">
        <v>3</v>
      </c>
      <c r="BA1014" s="6">
        <v>0.76923076923076927</v>
      </c>
      <c r="BB1014" s="6">
        <v>10</v>
      </c>
      <c r="BC1014" s="6">
        <v>17</v>
      </c>
      <c r="BD1014" s="6">
        <v>1.2408759124087592</v>
      </c>
      <c r="BE1014" s="6">
        <v>0</v>
      </c>
      <c r="BF1014" s="6">
        <v>0</v>
      </c>
      <c r="BG1014" s="6">
        <v>5</v>
      </c>
      <c r="BH1014" s="6">
        <v>0.49212598425196852</v>
      </c>
      <c r="BI1014" s="6">
        <v>6</v>
      </c>
      <c r="BJ1014" s="6">
        <v>9.2307692307692317</v>
      </c>
      <c r="BK1014" s="6">
        <v>775</v>
      </c>
    </row>
    <row r="1015" spans="1:63" x14ac:dyDescent="0.35">
      <c r="A1015" s="27">
        <v>1009</v>
      </c>
      <c r="C1015" s="17" t="s">
        <v>28</v>
      </c>
      <c r="D1015" s="15">
        <v>558</v>
      </c>
      <c r="E1015" s="18">
        <v>3</v>
      </c>
      <c r="F1015" s="18">
        <v>9</v>
      </c>
      <c r="G1015" s="18">
        <v>31</v>
      </c>
      <c r="H1015" s="18">
        <v>503</v>
      </c>
      <c r="I1015" s="18">
        <v>15</v>
      </c>
      <c r="J1015" s="19">
        <v>53.942652329749109</v>
      </c>
      <c r="K1015" s="19">
        <v>52</v>
      </c>
      <c r="L1015" s="19">
        <v>16.352201257861633</v>
      </c>
      <c r="M1015" s="18">
        <v>0</v>
      </c>
      <c r="N1015" s="19">
        <v>0</v>
      </c>
      <c r="O1015" s="19">
        <v>90</v>
      </c>
      <c r="P1015" s="19">
        <v>93.333333333333329</v>
      </c>
      <c r="Q1015" s="19">
        <v>33.333333333333329</v>
      </c>
      <c r="R1015" s="18">
        <v>5</v>
      </c>
      <c r="S1015" s="19">
        <v>19.230769230769234</v>
      </c>
      <c r="T1015" s="18">
        <v>3</v>
      </c>
      <c r="U1015" s="19">
        <v>30</v>
      </c>
      <c r="V1015" s="18">
        <v>0</v>
      </c>
      <c r="W1015" s="19">
        <v>0</v>
      </c>
      <c r="X1015" s="18">
        <v>3</v>
      </c>
      <c r="Y1015" s="19">
        <v>15</v>
      </c>
      <c r="Z1015" s="19">
        <v>34.767025089605738</v>
      </c>
      <c r="AA1015" s="19">
        <v>23.655913978494624</v>
      </c>
      <c r="AB1015" s="18">
        <v>66</v>
      </c>
      <c r="AC1015" s="19">
        <v>19.075144508670519</v>
      </c>
      <c r="AD1015" s="19">
        <v>67.272727272727266</v>
      </c>
      <c r="AE1015" s="19">
        <v>44.074074074074076</v>
      </c>
      <c r="AF1015" s="19">
        <v>58.620689655172406</v>
      </c>
      <c r="AG1015" s="19">
        <v>55.097613882863342</v>
      </c>
      <c r="AH1015" s="19">
        <v>31.782945736434108</v>
      </c>
      <c r="AI1015" s="19">
        <v>28.294573643410853</v>
      </c>
      <c r="AJ1015" s="3">
        <v>465.625</v>
      </c>
      <c r="AK1015" s="6">
        <v>0</v>
      </c>
      <c r="AL1015" s="6">
        <v>0</v>
      </c>
      <c r="AM1015" s="6">
        <v>0</v>
      </c>
      <c r="AN1015" s="6">
        <v>534</v>
      </c>
      <c r="AO1015" s="6">
        <v>0</v>
      </c>
      <c r="AP1015" s="6">
        <v>0</v>
      </c>
      <c r="AQ1015" s="6">
        <v>4</v>
      </c>
      <c r="AR1015" s="6">
        <v>41</v>
      </c>
      <c r="AS1015" s="6">
        <v>7.3476702508960576</v>
      </c>
      <c r="AT1015" s="119">
        <v>0</v>
      </c>
      <c r="AU1015" s="119">
        <v>0</v>
      </c>
      <c r="AV1015" s="119">
        <v>0</v>
      </c>
      <c r="AW1015" s="119">
        <v>0</v>
      </c>
      <c r="AX1015" s="119">
        <v>0</v>
      </c>
      <c r="AY1015" s="6">
        <v>62.235067437379577</v>
      </c>
      <c r="AZ1015" s="6">
        <v>3</v>
      </c>
      <c r="BA1015" s="6">
        <v>1.0526315789473684</v>
      </c>
      <c r="BB1015" s="6">
        <v>0</v>
      </c>
      <c r="BC1015" s="6">
        <v>73</v>
      </c>
      <c r="BD1015" s="6">
        <v>13.419117647058822</v>
      </c>
      <c r="BE1015" s="6">
        <v>5</v>
      </c>
      <c r="BF1015" s="6">
        <v>14.705882352941178</v>
      </c>
      <c r="BG1015" s="6">
        <v>69</v>
      </c>
      <c r="BH1015" s="6">
        <v>13.294797687861271</v>
      </c>
      <c r="BI1015" s="6">
        <v>10</v>
      </c>
      <c r="BJ1015" s="6">
        <v>58.82352941176471</v>
      </c>
      <c r="BK1015" s="6">
        <v>503</v>
      </c>
    </row>
    <row r="1016" spans="1:63" x14ac:dyDescent="0.35">
      <c r="A1016" s="27">
        <v>1010</v>
      </c>
      <c r="C1016" s="17" t="s">
        <v>25</v>
      </c>
      <c r="D1016" s="15">
        <v>675</v>
      </c>
      <c r="E1016" s="18">
        <v>9</v>
      </c>
      <c r="F1016" s="18">
        <v>42</v>
      </c>
      <c r="G1016" s="18">
        <v>119</v>
      </c>
      <c r="H1016" s="18">
        <v>501</v>
      </c>
      <c r="I1016" s="18">
        <v>13</v>
      </c>
      <c r="J1016" s="19">
        <v>54.962962962962955</v>
      </c>
      <c r="K1016" s="19">
        <v>64</v>
      </c>
      <c r="L1016" s="19">
        <v>16.202531645569621</v>
      </c>
      <c r="M1016" s="18">
        <v>5</v>
      </c>
      <c r="N1016" s="19">
        <v>10.204081632653061</v>
      </c>
      <c r="O1016" s="19">
        <v>150</v>
      </c>
      <c r="P1016" s="19">
        <v>95.333333333333343</v>
      </c>
      <c r="Q1016" s="19">
        <v>35.433070866141733</v>
      </c>
      <c r="R1016" s="18">
        <v>9</v>
      </c>
      <c r="S1016" s="19">
        <v>11.25</v>
      </c>
      <c r="T1016" s="18">
        <v>16</v>
      </c>
      <c r="U1016" s="19">
        <v>32.653061224489797</v>
      </c>
      <c r="V1016" s="18">
        <v>12</v>
      </c>
      <c r="W1016" s="19">
        <v>35.294117647058826</v>
      </c>
      <c r="X1016" s="18">
        <v>28</v>
      </c>
      <c r="Y1016" s="19">
        <v>33.333333333333329</v>
      </c>
      <c r="Z1016" s="19">
        <v>35.483870967741936</v>
      </c>
      <c r="AA1016" s="19">
        <v>25.806451612903224</v>
      </c>
      <c r="AB1016" s="18">
        <v>88</v>
      </c>
      <c r="AC1016" s="19">
        <v>20.512820512820511</v>
      </c>
      <c r="AD1016" s="19">
        <v>73.023255813953497</v>
      </c>
      <c r="AE1016" s="19">
        <v>47.058823529411761</v>
      </c>
      <c r="AF1016" s="19">
        <v>50</v>
      </c>
      <c r="AG1016" s="19">
        <v>59.361702127659576</v>
      </c>
      <c r="AH1016" s="19">
        <v>44.479495268138805</v>
      </c>
      <c r="AI1016" s="19">
        <v>16.088328075709779</v>
      </c>
      <c r="AJ1016" s="3">
        <v>466.04938271604942</v>
      </c>
      <c r="AK1016" s="6">
        <v>0</v>
      </c>
      <c r="AL1016" s="6">
        <v>611</v>
      </c>
      <c r="AM1016" s="6">
        <v>0</v>
      </c>
      <c r="AN1016" s="6">
        <v>3</v>
      </c>
      <c r="AO1016" s="6">
        <v>0</v>
      </c>
      <c r="AP1016" s="6">
        <v>0</v>
      </c>
      <c r="AQ1016" s="6">
        <v>41</v>
      </c>
      <c r="AR1016" s="6">
        <v>43</v>
      </c>
      <c r="AS1016" s="6">
        <v>6.3703703703703702</v>
      </c>
      <c r="AT1016" s="119">
        <v>0</v>
      </c>
      <c r="AU1016" s="119">
        <v>0</v>
      </c>
      <c r="AV1016" s="119">
        <v>0</v>
      </c>
      <c r="AW1016" s="119">
        <v>0</v>
      </c>
      <c r="AX1016" s="119">
        <v>0</v>
      </c>
      <c r="AY1016" s="6">
        <v>28.522571819425448</v>
      </c>
      <c r="AZ1016" s="6">
        <v>3</v>
      </c>
      <c r="BA1016" s="6">
        <v>0.86705202312138718</v>
      </c>
      <c r="BB1016" s="6">
        <v>0</v>
      </c>
      <c r="BC1016" s="6">
        <v>80</v>
      </c>
      <c r="BD1016" s="6">
        <v>12.012012012012011</v>
      </c>
      <c r="BE1016" s="6">
        <v>0</v>
      </c>
      <c r="BF1016" s="6">
        <v>0</v>
      </c>
      <c r="BG1016" s="6">
        <v>70</v>
      </c>
      <c r="BH1016" s="6">
        <v>11.308562197092083</v>
      </c>
      <c r="BI1016" s="6">
        <v>6</v>
      </c>
      <c r="BJ1016" s="6">
        <v>50</v>
      </c>
      <c r="BK1016" s="6">
        <v>501</v>
      </c>
    </row>
    <row r="1017" spans="1:63" x14ac:dyDescent="0.35">
      <c r="A1017" s="27">
        <v>1011</v>
      </c>
      <c r="C1017" s="17" t="s">
        <v>11</v>
      </c>
      <c r="D1017" s="15">
        <v>2960</v>
      </c>
      <c r="E1017" s="18">
        <v>40</v>
      </c>
      <c r="F1017" s="18">
        <v>182</v>
      </c>
      <c r="G1017" s="18">
        <v>294</v>
      </c>
      <c r="H1017" s="18">
        <v>2289</v>
      </c>
      <c r="I1017" s="18">
        <v>198</v>
      </c>
      <c r="J1017" s="19">
        <v>47.297297297297298</v>
      </c>
      <c r="K1017" s="19">
        <v>79</v>
      </c>
      <c r="L1017" s="19">
        <v>4.814137720901889</v>
      </c>
      <c r="M1017" s="18">
        <v>6</v>
      </c>
      <c r="N1017" s="19">
        <v>5.1724137931034484</v>
      </c>
      <c r="O1017" s="19">
        <v>64</v>
      </c>
      <c r="P1017" s="19">
        <v>90.625</v>
      </c>
      <c r="Q1017" s="19">
        <v>49.450549450549453</v>
      </c>
      <c r="R1017" s="18">
        <v>5</v>
      </c>
      <c r="S1017" s="19">
        <v>3.0487804878048781</v>
      </c>
      <c r="T1017" s="18">
        <v>4</v>
      </c>
      <c r="U1017" s="19">
        <v>3.7383177570093453</v>
      </c>
      <c r="V1017" s="18">
        <v>7</v>
      </c>
      <c r="W1017" s="19">
        <v>11.111111111111111</v>
      </c>
      <c r="X1017" s="18">
        <v>11</v>
      </c>
      <c r="Y1017" s="19">
        <v>6.4705882352941186</v>
      </c>
      <c r="Z1017" s="19">
        <v>29.681274900398407</v>
      </c>
      <c r="AA1017" s="19">
        <v>56.772908366533869</v>
      </c>
      <c r="AB1017" s="18">
        <v>136</v>
      </c>
      <c r="AC1017" s="19">
        <v>6.5827686350435624</v>
      </c>
      <c r="AD1017" s="19">
        <v>90.379746835443044</v>
      </c>
      <c r="AE1017" s="19">
        <v>65.593376264949399</v>
      </c>
      <c r="AF1017" s="19">
        <v>66.055045871559642</v>
      </c>
      <c r="AG1017" s="19">
        <v>80.935064935064943</v>
      </c>
      <c r="AH1017" s="19">
        <v>31.48245154531168</v>
      </c>
      <c r="AI1017" s="19">
        <v>39.863803038239915</v>
      </c>
      <c r="AJ1017" s="3">
        <v>751.94174757281553</v>
      </c>
      <c r="AK1017" s="6">
        <v>1561</v>
      </c>
      <c r="AL1017" s="6">
        <v>697</v>
      </c>
      <c r="AM1017" s="6">
        <v>230</v>
      </c>
      <c r="AN1017" s="6">
        <v>388</v>
      </c>
      <c r="AO1017" s="6">
        <v>0</v>
      </c>
      <c r="AP1017" s="6">
        <v>0</v>
      </c>
      <c r="AQ1017" s="6">
        <v>79</v>
      </c>
      <c r="AR1017" s="6">
        <v>510</v>
      </c>
      <c r="AS1017" s="6">
        <v>17.22972972972973</v>
      </c>
      <c r="AT1017" s="119">
        <v>0</v>
      </c>
      <c r="AU1017" s="119">
        <v>0</v>
      </c>
      <c r="AV1017" s="119">
        <v>0</v>
      </c>
      <c r="AW1017" s="119">
        <v>0</v>
      </c>
      <c r="AX1017" s="119">
        <v>0</v>
      </c>
      <c r="AY1017" s="6">
        <v>58.139534883720934</v>
      </c>
      <c r="AZ1017" s="6">
        <v>15</v>
      </c>
      <c r="BA1017" s="6">
        <v>0.97911227154046998</v>
      </c>
      <c r="BB1017" s="6">
        <v>6</v>
      </c>
      <c r="BC1017" s="6">
        <v>121</v>
      </c>
      <c r="BD1017" s="6">
        <v>4.1003049813622505</v>
      </c>
      <c r="BE1017" s="6">
        <v>5</v>
      </c>
      <c r="BF1017" s="6">
        <v>1.6949152542372881</v>
      </c>
      <c r="BG1017" s="6">
        <v>86</v>
      </c>
      <c r="BH1017" s="6">
        <v>3.3385093167701863</v>
      </c>
      <c r="BI1017" s="6">
        <v>35</v>
      </c>
      <c r="BJ1017" s="6">
        <v>17.412935323383085</v>
      </c>
      <c r="BK1017" s="6">
        <v>2289</v>
      </c>
    </row>
    <row r="1018" spans="1:63" x14ac:dyDescent="0.35">
      <c r="A1018" s="27">
        <v>1012</v>
      </c>
      <c r="C1018" s="17" t="s">
        <v>276</v>
      </c>
      <c r="D1018" s="15">
        <v>207</v>
      </c>
      <c r="E1018" s="18">
        <v>0</v>
      </c>
      <c r="F1018" s="18">
        <v>0</v>
      </c>
      <c r="G1018" s="18">
        <v>6</v>
      </c>
      <c r="H1018" s="18">
        <v>177</v>
      </c>
      <c r="I1018" s="18">
        <v>27</v>
      </c>
      <c r="J1018" s="19">
        <v>47.826086956521742</v>
      </c>
      <c r="K1018" s="19">
        <v>0</v>
      </c>
      <c r="L1018" s="19">
        <v>0</v>
      </c>
      <c r="M1018" s="18">
        <v>0</v>
      </c>
      <c r="N1018" s="19">
        <v>0</v>
      </c>
      <c r="O1018" s="19">
        <v>12</v>
      </c>
      <c r="P1018" s="19">
        <v>66.666666666666657</v>
      </c>
      <c r="Q1018" s="19">
        <v>44.339622641509436</v>
      </c>
      <c r="R1018" s="18">
        <v>0</v>
      </c>
      <c r="S1018" s="19">
        <v>0</v>
      </c>
      <c r="T1018" s="18">
        <v>0</v>
      </c>
      <c r="U1018" s="19">
        <v>0</v>
      </c>
      <c r="V1018" s="18">
        <v>0</v>
      </c>
      <c r="W1018" s="19">
        <v>0</v>
      </c>
      <c r="X1018" s="18">
        <v>0</v>
      </c>
      <c r="Y1018" s="19">
        <v>0</v>
      </c>
      <c r="Z1018" s="19">
        <v>34.782608695652172</v>
      </c>
      <c r="AA1018" s="19">
        <v>8.695652173913043</v>
      </c>
      <c r="AB1018" s="18">
        <v>0</v>
      </c>
      <c r="AC1018" s="19">
        <v>0</v>
      </c>
      <c r="AD1018" s="19">
        <v>81.188118811881196</v>
      </c>
      <c r="AE1018" s="19">
        <v>61.53846153846154</v>
      </c>
      <c r="AF1018" s="19">
        <v>100</v>
      </c>
      <c r="AG1018" s="19">
        <v>71.604938271604937</v>
      </c>
      <c r="AH1018" s="19">
        <v>60</v>
      </c>
      <c r="AI1018" s="19">
        <v>20</v>
      </c>
      <c r="AJ1018" s="3">
        <v>569.23076923076928</v>
      </c>
      <c r="AK1018" s="6">
        <v>24</v>
      </c>
      <c r="AL1018" s="6">
        <v>133</v>
      </c>
      <c r="AM1018" s="6">
        <v>0</v>
      </c>
      <c r="AN1018" s="6">
        <v>0</v>
      </c>
      <c r="AO1018" s="6">
        <v>0</v>
      </c>
      <c r="AP1018" s="6">
        <v>3</v>
      </c>
      <c r="AQ1018" s="6">
        <v>49</v>
      </c>
      <c r="AR1018" s="6">
        <v>14</v>
      </c>
      <c r="AS1018" s="6">
        <v>6.7632850241545892</v>
      </c>
      <c r="AT1018" s="119">
        <v>0</v>
      </c>
      <c r="AU1018" s="119">
        <v>0</v>
      </c>
      <c r="AV1018" s="119">
        <v>0</v>
      </c>
      <c r="AW1018" s="119">
        <v>0</v>
      </c>
      <c r="AX1018" s="119">
        <v>0</v>
      </c>
      <c r="AY1018" s="6">
        <v>12.440191387559809</v>
      </c>
      <c r="AZ1018" s="6">
        <v>0</v>
      </c>
      <c r="BA1018" s="6">
        <v>0</v>
      </c>
      <c r="BB1018" s="6">
        <v>5</v>
      </c>
      <c r="BC1018" s="6">
        <v>54</v>
      </c>
      <c r="BD1018" s="6">
        <v>26.600985221674879</v>
      </c>
      <c r="BE1018" s="6">
        <v>0</v>
      </c>
      <c r="BF1018" s="6">
        <v>0</v>
      </c>
      <c r="BG1018" s="6">
        <v>33</v>
      </c>
      <c r="BH1018" s="6">
        <v>18.032786885245901</v>
      </c>
      <c r="BI1018" s="6">
        <v>28</v>
      </c>
      <c r="BJ1018" s="6">
        <v>90.322580645161281</v>
      </c>
      <c r="BK1018" s="6">
        <v>177</v>
      </c>
    </row>
    <row r="1019" spans="1:63" x14ac:dyDescent="0.35">
      <c r="A1019" s="27">
        <v>1013</v>
      </c>
      <c r="C1019" s="17" t="s">
        <v>14</v>
      </c>
      <c r="D1019" s="15">
        <v>229</v>
      </c>
      <c r="E1019" s="18">
        <v>0</v>
      </c>
      <c r="F1019" s="18">
        <v>4</v>
      </c>
      <c r="G1019" s="18">
        <v>13</v>
      </c>
      <c r="H1019" s="18">
        <v>182</v>
      </c>
      <c r="I1019" s="18">
        <v>31</v>
      </c>
      <c r="J1019" s="19">
        <v>44.104803493449779</v>
      </c>
      <c r="K1019" s="19">
        <v>5</v>
      </c>
      <c r="L1019" s="19">
        <v>5.7471264367816088</v>
      </c>
      <c r="M1019" s="18">
        <v>0</v>
      </c>
      <c r="N1019" s="19">
        <v>0</v>
      </c>
      <c r="O1019" s="19">
        <v>26</v>
      </c>
      <c r="P1019" s="19">
        <v>76.923076923076934</v>
      </c>
      <c r="Q1019" s="19">
        <v>42.857142857142854</v>
      </c>
      <c r="R1019" s="18">
        <v>3</v>
      </c>
      <c r="S1019" s="19">
        <v>33.333333333333329</v>
      </c>
      <c r="T1019" s="18">
        <v>0</v>
      </c>
      <c r="U1019" s="19">
        <v>0</v>
      </c>
      <c r="V1019" s="18">
        <v>0</v>
      </c>
      <c r="W1019" s="19">
        <v>0</v>
      </c>
      <c r="X1019" s="18">
        <v>0</v>
      </c>
      <c r="Y1019" s="19">
        <v>0</v>
      </c>
      <c r="Z1019" s="19">
        <v>13.580246913580247</v>
      </c>
      <c r="AA1019" s="19">
        <v>49.382716049382715</v>
      </c>
      <c r="AB1019" s="18">
        <v>11</v>
      </c>
      <c r="AC1019" s="19">
        <v>8.0291970802919703</v>
      </c>
      <c r="AD1019" s="19">
        <v>75.238095238095241</v>
      </c>
      <c r="AE1019" s="19">
        <v>54.285714285714285</v>
      </c>
      <c r="AF1019" s="19">
        <v>100</v>
      </c>
      <c r="AG1019" s="19">
        <v>63.87096774193548</v>
      </c>
      <c r="AH1019" s="19">
        <v>48.8</v>
      </c>
      <c r="AI1019" s="19">
        <v>24.8</v>
      </c>
      <c r="AJ1019" s="3">
        <v>486.95652173913044</v>
      </c>
      <c r="AK1019" s="6">
        <v>0</v>
      </c>
      <c r="AL1019" s="6">
        <v>11</v>
      </c>
      <c r="AM1019" s="6">
        <v>0</v>
      </c>
      <c r="AN1019" s="6">
        <v>146</v>
      </c>
      <c r="AO1019" s="6">
        <v>0</v>
      </c>
      <c r="AP1019" s="6">
        <v>0</v>
      </c>
      <c r="AQ1019" s="6">
        <v>60</v>
      </c>
      <c r="AR1019" s="6">
        <v>21</v>
      </c>
      <c r="AS1019" s="6">
        <v>9.1703056768558966</v>
      </c>
      <c r="AT1019" s="119">
        <v>0</v>
      </c>
      <c r="AU1019" s="119">
        <v>0</v>
      </c>
      <c r="AV1019" s="119">
        <v>0</v>
      </c>
      <c r="AW1019" s="119">
        <v>0</v>
      </c>
      <c r="AX1019" s="119">
        <v>0</v>
      </c>
      <c r="AY1019" s="6">
        <v>39.819004524886878</v>
      </c>
      <c r="AZ1019" s="6">
        <v>0</v>
      </c>
      <c r="BA1019" s="6">
        <v>0</v>
      </c>
      <c r="BB1019" s="6">
        <v>9</v>
      </c>
      <c r="BC1019" s="6">
        <v>34</v>
      </c>
      <c r="BD1019" s="6">
        <v>15.246636771300448</v>
      </c>
      <c r="BE1019" s="6">
        <v>0</v>
      </c>
      <c r="BF1019" s="6">
        <v>0</v>
      </c>
      <c r="BG1019" s="6">
        <v>23</v>
      </c>
      <c r="BH1019" s="6">
        <v>11.979166666666668</v>
      </c>
      <c r="BI1019" s="6">
        <v>11</v>
      </c>
      <c r="BJ1019" s="6">
        <v>36.666666666666664</v>
      </c>
      <c r="BK1019" s="6">
        <v>182</v>
      </c>
    </row>
    <row r="1020" spans="1:63" x14ac:dyDescent="0.35">
      <c r="A1020" s="27">
        <v>1014</v>
      </c>
      <c r="C1020" s="17" t="s">
        <v>18</v>
      </c>
      <c r="D1020" s="15">
        <v>2483</v>
      </c>
      <c r="E1020" s="18">
        <v>26</v>
      </c>
      <c r="F1020" s="18">
        <v>89</v>
      </c>
      <c r="G1020" s="18">
        <v>179</v>
      </c>
      <c r="H1020" s="18">
        <v>1971</v>
      </c>
      <c r="I1020" s="18">
        <v>249</v>
      </c>
      <c r="J1020" s="19">
        <v>56.26258558195731</v>
      </c>
      <c r="K1020" s="19">
        <v>159</v>
      </c>
      <c r="L1020" s="19">
        <v>13.440405748098055</v>
      </c>
      <c r="M1020" s="18">
        <v>4</v>
      </c>
      <c r="N1020" s="19">
        <v>4.395604395604396</v>
      </c>
      <c r="O1020" s="19">
        <v>207</v>
      </c>
      <c r="P1020" s="19">
        <v>84.05797101449275</v>
      </c>
      <c r="Q1020" s="19">
        <v>27.419354838709676</v>
      </c>
      <c r="R1020" s="18">
        <v>3</v>
      </c>
      <c r="S1020" s="19">
        <v>3.4090909090909087</v>
      </c>
      <c r="T1020" s="18">
        <v>7</v>
      </c>
      <c r="U1020" s="19">
        <v>19.444444444444446</v>
      </c>
      <c r="V1020" s="18">
        <v>4</v>
      </c>
      <c r="W1020" s="19">
        <v>9.0909090909090917</v>
      </c>
      <c r="X1020" s="18">
        <v>11</v>
      </c>
      <c r="Y1020" s="19">
        <v>13.750000000000002</v>
      </c>
      <c r="Z1020" s="19">
        <v>22.079116835326587</v>
      </c>
      <c r="AA1020" s="19">
        <v>47.010119595216196</v>
      </c>
      <c r="AB1020" s="18">
        <v>136</v>
      </c>
      <c r="AC1020" s="19">
        <v>8.9356110381077531</v>
      </c>
      <c r="AD1020" s="19">
        <v>76.014760147601478</v>
      </c>
      <c r="AE1020" s="19">
        <v>60.460992907801412</v>
      </c>
      <c r="AF1020" s="19">
        <v>49.382716049382715</v>
      </c>
      <c r="AG1020" s="19">
        <v>69.631363370392037</v>
      </c>
      <c r="AH1020" s="19">
        <v>35.37666174298375</v>
      </c>
      <c r="AI1020" s="19">
        <v>33.75184638109306</v>
      </c>
      <c r="AJ1020" s="3">
        <v>568.90862944162438</v>
      </c>
      <c r="AK1020" s="6">
        <v>938</v>
      </c>
      <c r="AL1020" s="6">
        <v>566</v>
      </c>
      <c r="AM1020" s="6">
        <v>4</v>
      </c>
      <c r="AN1020" s="6">
        <v>10</v>
      </c>
      <c r="AO1020" s="6">
        <v>0</v>
      </c>
      <c r="AP1020" s="6">
        <v>9</v>
      </c>
      <c r="AQ1020" s="6">
        <v>863</v>
      </c>
      <c r="AR1020" s="6">
        <v>291</v>
      </c>
      <c r="AS1020" s="6">
        <v>11.719693918646797</v>
      </c>
      <c r="AT1020" s="119">
        <v>0</v>
      </c>
      <c r="AU1020" s="119">
        <v>0</v>
      </c>
      <c r="AV1020" s="119">
        <v>0</v>
      </c>
      <c r="AW1020" s="119">
        <v>0</v>
      </c>
      <c r="AX1020" s="119">
        <v>0</v>
      </c>
      <c r="AY1020" s="6">
        <v>15.182601559294215</v>
      </c>
      <c r="AZ1020" s="6">
        <v>7</v>
      </c>
      <c r="BA1020" s="6">
        <v>0.63463281958295559</v>
      </c>
      <c r="BB1020" s="6">
        <v>15</v>
      </c>
      <c r="BC1020" s="6">
        <v>748</v>
      </c>
      <c r="BD1020" s="6">
        <v>30.468431771894096</v>
      </c>
      <c r="BE1020" s="6">
        <v>19</v>
      </c>
      <c r="BF1020" s="6">
        <v>10.857142857142858</v>
      </c>
      <c r="BG1020" s="6">
        <v>568</v>
      </c>
      <c r="BH1020" s="6">
        <v>26.843100189035919</v>
      </c>
      <c r="BI1020" s="6">
        <v>172</v>
      </c>
      <c r="BJ1020" s="6">
        <v>68.8</v>
      </c>
      <c r="BK1020" s="6">
        <v>1971</v>
      </c>
    </row>
    <row r="1021" spans="1:63" x14ac:dyDescent="0.35">
      <c r="A1021" s="27">
        <v>1015</v>
      </c>
      <c r="C1021" s="17"/>
      <c r="D1021" s="15">
        <v>118104</v>
      </c>
      <c r="E1021" s="18">
        <v>3961</v>
      </c>
      <c r="F1021" s="18">
        <v>11452</v>
      </c>
      <c r="G1021" s="18">
        <v>10937</v>
      </c>
      <c r="H1021" s="18">
        <v>87500</v>
      </c>
      <c r="I1021" s="18">
        <v>8214</v>
      </c>
      <c r="J1021" s="19">
        <v>48.951771320192371</v>
      </c>
      <c r="K1021" s="19">
        <v>3159</v>
      </c>
      <c r="L1021" s="19">
        <v>4.4809146229024526</v>
      </c>
      <c r="M1021" s="18">
        <v>187</v>
      </c>
      <c r="N1021" s="19">
        <v>5.143014301430143</v>
      </c>
      <c r="O1021" s="19">
        <v>3474</v>
      </c>
      <c r="P1021" s="19">
        <v>82.930339666090958</v>
      </c>
      <c r="Q1021" s="19">
        <v>45.945945945945951</v>
      </c>
      <c r="R1021" s="18">
        <v>219</v>
      </c>
      <c r="S1021" s="19">
        <v>3.7745604963805586</v>
      </c>
      <c r="T1021" s="18">
        <v>226</v>
      </c>
      <c r="U1021" s="19">
        <v>6.5092165898617509</v>
      </c>
      <c r="V1021" s="18">
        <v>253</v>
      </c>
      <c r="W1021" s="19">
        <v>10.980902777777777</v>
      </c>
      <c r="X1021" s="18">
        <v>479</v>
      </c>
      <c r="Y1021" s="19">
        <v>8.2972457994110513</v>
      </c>
      <c r="Z1021" s="19">
        <v>21.322806898654832</v>
      </c>
      <c r="AA1021" s="19">
        <v>63.990444888693119</v>
      </c>
      <c r="AB1021" s="18">
        <v>4706</v>
      </c>
      <c r="AC1021" s="19">
        <v>6.7714178825289935</v>
      </c>
      <c r="AD1021" s="19">
        <v>86.222746910479259</v>
      </c>
      <c r="AE1021" s="19">
        <v>65.063129702844023</v>
      </c>
      <c r="AF1021" s="19">
        <v>66.682818773362868</v>
      </c>
      <c r="AG1021" s="19">
        <v>78.180063901806335</v>
      </c>
      <c r="AH1021" s="19">
        <v>31.42694009611267</v>
      </c>
      <c r="AI1021" s="19">
        <v>38.465686507747698</v>
      </c>
      <c r="AJ1021" s="3">
        <v>714.07321594068583</v>
      </c>
      <c r="AK1021" s="6">
        <v>5047</v>
      </c>
      <c r="AL1021" s="6">
        <v>26322</v>
      </c>
      <c r="AM1021" s="6">
        <v>30758</v>
      </c>
      <c r="AN1021" s="6">
        <v>14680</v>
      </c>
      <c r="AO1021" s="6">
        <v>17</v>
      </c>
      <c r="AP1021" s="6">
        <v>13854</v>
      </c>
      <c r="AQ1021" s="6">
        <v>11624</v>
      </c>
      <c r="AR1021" s="6">
        <v>22764</v>
      </c>
      <c r="AS1021" s="6">
        <v>19.274537695590325</v>
      </c>
      <c r="AT1021" s="6">
        <v>0</v>
      </c>
      <c r="AU1021" s="6">
        <v>0</v>
      </c>
      <c r="AV1021" s="6">
        <v>0</v>
      </c>
      <c r="AW1021" s="6">
        <v>0</v>
      </c>
      <c r="AX1021" s="6">
        <v>0</v>
      </c>
      <c r="AY1021" s="6">
        <v>29.682798085935573</v>
      </c>
      <c r="AZ1021" s="6">
        <v>362</v>
      </c>
      <c r="BA1021" s="6">
        <v>0.60293137908061289</v>
      </c>
      <c r="BB1021" s="6">
        <v>828</v>
      </c>
      <c r="BC1021" s="6">
        <v>10219</v>
      </c>
      <c r="BD1021" s="6">
        <v>9.8440404974520508</v>
      </c>
      <c r="BE1021" s="6">
        <v>199</v>
      </c>
      <c r="BF1021" s="6">
        <v>2.1803440341842886</v>
      </c>
      <c r="BG1021" s="6">
        <v>7014</v>
      </c>
      <c r="BH1021" s="6">
        <v>7.8954477914359043</v>
      </c>
      <c r="BI1021" s="6">
        <v>2762</v>
      </c>
      <c r="BJ1021" s="6">
        <v>38.510875627440043</v>
      </c>
      <c r="BK1021" s="6">
        <v>87500</v>
      </c>
    </row>
    <row r="1022" spans="1:63" x14ac:dyDescent="0.35">
      <c r="A1022" s="27">
        <v>1016</v>
      </c>
      <c r="B1022" s="20" t="s">
        <v>57</v>
      </c>
      <c r="C1022" s="17" t="s">
        <v>26</v>
      </c>
      <c r="D1022" s="15">
        <v>52</v>
      </c>
      <c r="E1022" s="18">
        <v>0</v>
      </c>
      <c r="F1022" s="18">
        <v>6</v>
      </c>
      <c r="G1022" s="18">
        <v>0</v>
      </c>
      <c r="H1022" s="18">
        <v>43</v>
      </c>
      <c r="I1022" s="18">
        <v>3</v>
      </c>
      <c r="J1022" s="19">
        <v>46.153846153846153</v>
      </c>
      <c r="K1022" s="19">
        <v>3</v>
      </c>
      <c r="L1022" s="19">
        <v>8.8235294117647065</v>
      </c>
      <c r="M1022" s="18">
        <v>0</v>
      </c>
      <c r="N1022" s="19">
        <v>0</v>
      </c>
      <c r="O1022" s="19">
        <v>0</v>
      </c>
      <c r="P1022" s="19">
        <v>0</v>
      </c>
      <c r="Q1022" s="19">
        <v>37.5</v>
      </c>
      <c r="R1022" s="18">
        <v>0</v>
      </c>
      <c r="S1022" s="19">
        <v>0</v>
      </c>
      <c r="T1022" s="18">
        <v>0</v>
      </c>
      <c r="U1022" s="19">
        <v>0</v>
      </c>
      <c r="V1022" s="18">
        <v>0</v>
      </c>
      <c r="W1022" s="19">
        <v>0</v>
      </c>
      <c r="X1022" s="19">
        <v>0</v>
      </c>
      <c r="Y1022" s="19">
        <v>0</v>
      </c>
      <c r="Z1022" s="19">
        <v>23.333333333333332</v>
      </c>
      <c r="AA1022" s="19">
        <v>36.666666666666664</v>
      </c>
      <c r="AB1022" s="18">
        <v>8</v>
      </c>
      <c r="AC1022" s="19">
        <v>26.666666666666668</v>
      </c>
      <c r="AD1022" s="19">
        <v>66.666666666666657</v>
      </c>
      <c r="AE1022" s="19">
        <v>39.130434782608695</v>
      </c>
      <c r="AF1022" s="19">
        <v>37.5</v>
      </c>
      <c r="AG1022" s="19">
        <v>55.555555555555557</v>
      </c>
      <c r="AH1022" s="19">
        <v>31.03448275862069</v>
      </c>
      <c r="AI1022" s="19">
        <v>58.620689655172406</v>
      </c>
      <c r="AJ1022" s="3">
        <v>375</v>
      </c>
      <c r="AK1022" s="6">
        <v>0</v>
      </c>
      <c r="AL1022" s="6">
        <v>7</v>
      </c>
      <c r="AM1022" s="6">
        <v>0</v>
      </c>
      <c r="AN1022" s="6">
        <v>35</v>
      </c>
      <c r="AO1022" s="6">
        <v>0</v>
      </c>
      <c r="AP1022" s="6">
        <v>0</v>
      </c>
      <c r="AQ1022" s="6">
        <v>7</v>
      </c>
      <c r="AR1022" s="6">
        <v>6</v>
      </c>
      <c r="AS1022" s="6">
        <v>11.538461538461538</v>
      </c>
      <c r="AT1022" s="119">
        <v>0</v>
      </c>
      <c r="AU1022" s="119">
        <v>0</v>
      </c>
      <c r="AV1022" s="119">
        <v>0</v>
      </c>
      <c r="AW1022" s="119">
        <v>0</v>
      </c>
      <c r="AX1022" s="119">
        <v>0</v>
      </c>
      <c r="AY1022" s="6">
        <v>88.679245283018872</v>
      </c>
      <c r="AZ1022" s="6">
        <v>0</v>
      </c>
      <c r="BA1022" s="6">
        <v>0</v>
      </c>
      <c r="BB1022" s="6">
        <v>6</v>
      </c>
      <c r="BC1022" s="6">
        <v>14</v>
      </c>
      <c r="BD1022" s="6">
        <v>25</v>
      </c>
      <c r="BE1022" s="6">
        <v>0</v>
      </c>
      <c r="BF1022" s="6">
        <v>0</v>
      </c>
      <c r="BG1022" s="6">
        <v>10</v>
      </c>
      <c r="BH1022" s="6">
        <v>21.276595744680851</v>
      </c>
      <c r="BI1022" s="6">
        <v>4</v>
      </c>
      <c r="BJ1022" s="6">
        <v>100</v>
      </c>
      <c r="BK1022" s="6">
        <v>43</v>
      </c>
    </row>
    <row r="1023" spans="1:63" x14ac:dyDescent="0.35">
      <c r="A1023" s="27">
        <v>1017</v>
      </c>
      <c r="C1023" s="17" t="s">
        <v>22</v>
      </c>
      <c r="D1023" s="15">
        <v>29</v>
      </c>
      <c r="E1023" s="18">
        <v>0</v>
      </c>
      <c r="F1023" s="18">
        <v>0</v>
      </c>
      <c r="G1023" s="18">
        <v>5</v>
      </c>
      <c r="H1023" s="18">
        <v>19</v>
      </c>
      <c r="I1023" s="18">
        <v>0</v>
      </c>
      <c r="J1023" s="19">
        <v>55.172413793103445</v>
      </c>
      <c r="K1023" s="19">
        <v>4</v>
      </c>
      <c r="L1023" s="19">
        <v>19.047619047619047</v>
      </c>
      <c r="M1023" s="18">
        <v>0</v>
      </c>
      <c r="N1023" s="19">
        <v>0</v>
      </c>
      <c r="O1023" s="19">
        <v>0</v>
      </c>
      <c r="P1023" s="19">
        <v>0</v>
      </c>
      <c r="Q1023" s="19">
        <v>40</v>
      </c>
      <c r="R1023" s="18">
        <v>0</v>
      </c>
      <c r="S1023" s="19">
        <v>0</v>
      </c>
      <c r="T1023" s="18">
        <v>0</v>
      </c>
      <c r="U1023" s="19">
        <v>0</v>
      </c>
      <c r="V1023" s="18">
        <v>0</v>
      </c>
      <c r="W1023" s="19">
        <v>0</v>
      </c>
      <c r="X1023" s="19">
        <v>0</v>
      </c>
      <c r="Y1023" s="19">
        <v>0</v>
      </c>
      <c r="Z1023" s="19">
        <v>0</v>
      </c>
      <c r="AA1023" s="19">
        <v>100</v>
      </c>
      <c r="AB1023" s="18">
        <v>5</v>
      </c>
      <c r="AC1023" s="19">
        <v>21.739130434782609</v>
      </c>
      <c r="AD1023" s="19">
        <v>100</v>
      </c>
      <c r="AE1023" s="19">
        <v>100</v>
      </c>
      <c r="AF1023" s="19">
        <v>0</v>
      </c>
      <c r="AG1023" s="19">
        <v>100</v>
      </c>
      <c r="AH1023" s="19">
        <v>0</v>
      </c>
      <c r="AI1023" s="19">
        <v>80</v>
      </c>
      <c r="AJ1023" s="3">
        <v>960</v>
      </c>
      <c r="AK1023" s="6">
        <v>0</v>
      </c>
      <c r="AL1023" s="6">
        <v>0</v>
      </c>
      <c r="AM1023" s="6">
        <v>0</v>
      </c>
      <c r="AN1023" s="6">
        <v>16</v>
      </c>
      <c r="AO1023" s="6">
        <v>0</v>
      </c>
      <c r="AP1023" s="6">
        <v>0</v>
      </c>
      <c r="AQ1023" s="6">
        <v>6</v>
      </c>
      <c r="AR1023" s="6">
        <v>3</v>
      </c>
      <c r="AS1023" s="6">
        <v>10.344827586206897</v>
      </c>
      <c r="AT1023" s="119">
        <v>0</v>
      </c>
      <c r="AU1023" s="119">
        <v>0</v>
      </c>
      <c r="AV1023" s="119">
        <v>0</v>
      </c>
      <c r="AW1023" s="119">
        <v>0</v>
      </c>
      <c r="AX1023" s="119">
        <v>0</v>
      </c>
      <c r="AY1023" s="6">
        <v>85.18518518518519</v>
      </c>
      <c r="AZ1023" s="6">
        <v>0</v>
      </c>
      <c r="BA1023" s="6">
        <v>0</v>
      </c>
      <c r="BB1023" s="6">
        <v>0</v>
      </c>
      <c r="BC1023" s="6">
        <v>0</v>
      </c>
      <c r="BD1023" s="6">
        <v>0</v>
      </c>
      <c r="BE1023" s="6">
        <v>0</v>
      </c>
      <c r="BF1023" s="6">
        <v>0</v>
      </c>
      <c r="BG1023" s="6">
        <v>0</v>
      </c>
      <c r="BH1023" s="6">
        <v>0</v>
      </c>
      <c r="BI1023" s="6">
        <v>0</v>
      </c>
      <c r="BJ1023" s="6">
        <v>0</v>
      </c>
      <c r="BK1023" s="6">
        <v>19</v>
      </c>
    </row>
    <row r="1024" spans="1:63" x14ac:dyDescent="0.35">
      <c r="A1024" s="27">
        <v>1018</v>
      </c>
      <c r="C1024" s="17" t="s">
        <v>133</v>
      </c>
      <c r="D1024" s="15">
        <v>67</v>
      </c>
      <c r="E1024" s="18">
        <v>0</v>
      </c>
      <c r="F1024" s="18">
        <v>0</v>
      </c>
      <c r="G1024" s="18">
        <v>0</v>
      </c>
      <c r="H1024" s="18">
        <v>44</v>
      </c>
      <c r="I1024" s="18">
        <v>20</v>
      </c>
      <c r="J1024" s="19">
        <v>59.701492537313428</v>
      </c>
      <c r="K1024" s="19">
        <v>0</v>
      </c>
      <c r="L1024" s="19">
        <v>0</v>
      </c>
      <c r="M1024" s="18">
        <v>0</v>
      </c>
      <c r="N1024" s="19">
        <v>0</v>
      </c>
      <c r="O1024" s="19">
        <v>0</v>
      </c>
      <c r="P1024" s="19">
        <v>0</v>
      </c>
      <c r="Q1024" s="19">
        <v>39.285714285714285</v>
      </c>
      <c r="R1024" s="18">
        <v>0</v>
      </c>
      <c r="S1024" s="19">
        <v>0</v>
      </c>
      <c r="T1024" s="18">
        <v>0</v>
      </c>
      <c r="U1024" s="19">
        <v>0</v>
      </c>
      <c r="V1024" s="18">
        <v>0</v>
      </c>
      <c r="W1024" s="19">
        <v>0</v>
      </c>
      <c r="X1024" s="19">
        <v>0</v>
      </c>
      <c r="Y1024" s="19">
        <v>0</v>
      </c>
      <c r="Z1024" s="19">
        <v>10</v>
      </c>
      <c r="AA1024" s="19">
        <v>60</v>
      </c>
      <c r="AB1024" s="18">
        <v>0</v>
      </c>
      <c r="AC1024" s="19">
        <v>0</v>
      </c>
      <c r="AD1024" s="19">
        <v>83.333333333333343</v>
      </c>
      <c r="AE1024" s="19">
        <v>55.172413793103445</v>
      </c>
      <c r="AF1024" s="19">
        <v>100</v>
      </c>
      <c r="AG1024" s="19">
        <v>69.767441860465112</v>
      </c>
      <c r="AH1024" s="19">
        <v>7.6923076923076925</v>
      </c>
      <c r="AI1024" s="19">
        <v>69.230769230769226</v>
      </c>
      <c r="AJ1024" s="3">
        <v>825</v>
      </c>
      <c r="AK1024" s="6">
        <v>0</v>
      </c>
      <c r="AL1024" s="6">
        <v>29</v>
      </c>
      <c r="AM1024" s="6">
        <v>0</v>
      </c>
      <c r="AN1024" s="6">
        <v>3</v>
      </c>
      <c r="AO1024" s="6">
        <v>0</v>
      </c>
      <c r="AP1024" s="6">
        <v>0</v>
      </c>
      <c r="AQ1024" s="6">
        <v>30</v>
      </c>
      <c r="AR1024" s="6">
        <v>4</v>
      </c>
      <c r="AS1024" s="6">
        <v>5.9701492537313428</v>
      </c>
      <c r="AT1024" s="119">
        <v>0</v>
      </c>
      <c r="AU1024" s="119">
        <v>0</v>
      </c>
      <c r="AV1024" s="119">
        <v>0</v>
      </c>
      <c r="AW1024" s="119">
        <v>0</v>
      </c>
      <c r="AX1024" s="119">
        <v>0</v>
      </c>
      <c r="AY1024" s="6">
        <v>56.71641791044776</v>
      </c>
      <c r="AZ1024" s="6">
        <v>0</v>
      </c>
      <c r="BA1024" s="6">
        <v>0</v>
      </c>
      <c r="BB1024" s="6">
        <v>8</v>
      </c>
      <c r="BC1024" s="6">
        <v>16</v>
      </c>
      <c r="BD1024" s="6">
        <v>23.52941176470588</v>
      </c>
      <c r="BE1024" s="6">
        <v>0</v>
      </c>
      <c r="BF1024" s="6">
        <v>0</v>
      </c>
      <c r="BG1024" s="6">
        <v>4</v>
      </c>
      <c r="BH1024" s="6">
        <v>8.695652173913043</v>
      </c>
      <c r="BI1024" s="6">
        <v>9</v>
      </c>
      <c r="BJ1024" s="6">
        <v>47.368421052631575</v>
      </c>
      <c r="BK1024" s="6">
        <v>44</v>
      </c>
    </row>
    <row r="1025" spans="1:63" x14ac:dyDescent="0.35">
      <c r="A1025" s="27">
        <v>1019</v>
      </c>
      <c r="C1025" s="17" t="s">
        <v>136</v>
      </c>
      <c r="D1025" s="15">
        <v>31</v>
      </c>
      <c r="E1025" s="18">
        <v>0</v>
      </c>
      <c r="F1025" s="18">
        <v>0</v>
      </c>
      <c r="G1025" s="18">
        <v>0</v>
      </c>
      <c r="H1025" s="18">
        <v>22</v>
      </c>
      <c r="I1025" s="18">
        <v>4</v>
      </c>
      <c r="J1025" s="19">
        <v>58.064516129032263</v>
      </c>
      <c r="K1025" s="19">
        <v>0</v>
      </c>
      <c r="L1025" s="19">
        <v>0</v>
      </c>
      <c r="M1025" s="18">
        <v>0</v>
      </c>
      <c r="N1025" s="19">
        <v>0</v>
      </c>
      <c r="O1025" s="19">
        <v>5</v>
      </c>
      <c r="P1025" s="19">
        <v>100</v>
      </c>
      <c r="Q1025" s="19">
        <v>12</v>
      </c>
      <c r="R1025" s="18">
        <v>0</v>
      </c>
      <c r="S1025" s="19">
        <v>0</v>
      </c>
      <c r="T1025" s="18">
        <v>0</v>
      </c>
      <c r="U1025" s="19">
        <v>0</v>
      </c>
      <c r="V1025" s="18">
        <v>0</v>
      </c>
      <c r="W1025" s="19">
        <v>0</v>
      </c>
      <c r="X1025" s="19">
        <v>0</v>
      </c>
      <c r="Y1025" s="19">
        <v>0</v>
      </c>
      <c r="Z1025" s="19">
        <v>0</v>
      </c>
      <c r="AA1025" s="19">
        <v>50</v>
      </c>
      <c r="AB1025" s="18">
        <v>0</v>
      </c>
      <c r="AC1025" s="19">
        <v>0</v>
      </c>
      <c r="AD1025" s="19">
        <v>100</v>
      </c>
      <c r="AE1025" s="19">
        <v>82.35294117647058</v>
      </c>
      <c r="AF1025" s="19">
        <v>100</v>
      </c>
      <c r="AG1025" s="19">
        <v>73.91304347826086</v>
      </c>
      <c r="AH1025" s="19">
        <v>30.76923076923077</v>
      </c>
      <c r="AI1025" s="19">
        <v>69.230769230769226</v>
      </c>
      <c r="AJ1025" s="3">
        <v>700</v>
      </c>
      <c r="AK1025" s="6">
        <v>9</v>
      </c>
      <c r="AL1025" s="6">
        <v>11</v>
      </c>
      <c r="AM1025" s="6">
        <v>0</v>
      </c>
      <c r="AN1025" s="6">
        <v>3</v>
      </c>
      <c r="AO1025" s="6">
        <v>0</v>
      </c>
      <c r="AP1025" s="6">
        <v>0</v>
      </c>
      <c r="AQ1025" s="6">
        <v>6</v>
      </c>
      <c r="AR1025" s="6">
        <v>3</v>
      </c>
      <c r="AS1025" s="6">
        <v>9.67741935483871</v>
      </c>
      <c r="AT1025" s="119">
        <v>0</v>
      </c>
      <c r="AU1025" s="119">
        <v>0</v>
      </c>
      <c r="AV1025" s="119">
        <v>0</v>
      </c>
      <c r="AW1025" s="119">
        <v>0</v>
      </c>
      <c r="AX1025" s="119">
        <v>0</v>
      </c>
      <c r="AY1025" s="6">
        <v>65.517241379310349</v>
      </c>
      <c r="AZ1025" s="6">
        <v>0</v>
      </c>
      <c r="BA1025" s="6">
        <v>0</v>
      </c>
      <c r="BB1025" s="6">
        <v>0</v>
      </c>
      <c r="BC1025" s="6">
        <v>3</v>
      </c>
      <c r="BD1025" s="6">
        <v>11.538461538461538</v>
      </c>
      <c r="BE1025" s="6">
        <v>0</v>
      </c>
      <c r="BF1025" s="6">
        <v>0</v>
      </c>
      <c r="BG1025" s="6">
        <v>3</v>
      </c>
      <c r="BH1025" s="6">
        <v>12</v>
      </c>
      <c r="BI1025" s="6">
        <v>0</v>
      </c>
      <c r="BJ1025" s="6">
        <v>0</v>
      </c>
      <c r="BK1025" s="6">
        <v>22</v>
      </c>
    </row>
    <row r="1026" spans="1:63" x14ac:dyDescent="0.35">
      <c r="A1026" s="27">
        <v>1020</v>
      </c>
      <c r="C1026" s="17" t="s">
        <v>16</v>
      </c>
      <c r="D1026" s="15">
        <v>60</v>
      </c>
      <c r="E1026" s="18">
        <v>0</v>
      </c>
      <c r="F1026" s="18">
        <v>0</v>
      </c>
      <c r="G1026" s="18">
        <v>6</v>
      </c>
      <c r="H1026" s="18">
        <v>44</v>
      </c>
      <c r="I1026" s="18">
        <v>16</v>
      </c>
      <c r="J1026" s="19">
        <v>63.333333333333329</v>
      </c>
      <c r="K1026" s="19">
        <v>0</v>
      </c>
      <c r="L1026" s="19">
        <v>0</v>
      </c>
      <c r="M1026" s="18">
        <v>0</v>
      </c>
      <c r="N1026" s="19">
        <v>0</v>
      </c>
      <c r="O1026" s="19">
        <v>8</v>
      </c>
      <c r="P1026" s="19">
        <v>100</v>
      </c>
      <c r="Q1026" s="19">
        <v>31.578947368421051</v>
      </c>
      <c r="R1026" s="18">
        <v>0</v>
      </c>
      <c r="S1026" s="19">
        <v>0</v>
      </c>
      <c r="T1026" s="18">
        <v>0</v>
      </c>
      <c r="U1026" s="19">
        <v>0</v>
      </c>
      <c r="V1026" s="18">
        <v>0</v>
      </c>
      <c r="W1026" s="19">
        <v>0</v>
      </c>
      <c r="X1026" s="19">
        <v>0</v>
      </c>
      <c r="Y1026" s="19">
        <v>0</v>
      </c>
      <c r="Z1026" s="19">
        <v>17.647058823529413</v>
      </c>
      <c r="AA1026" s="19">
        <v>58.82352941176471</v>
      </c>
      <c r="AB1026" s="18">
        <v>0</v>
      </c>
      <c r="AC1026" s="19">
        <v>0</v>
      </c>
      <c r="AD1026" s="19">
        <v>83.333333333333343</v>
      </c>
      <c r="AE1026" s="19">
        <v>42.307692307692307</v>
      </c>
      <c r="AF1026" s="19">
        <v>0</v>
      </c>
      <c r="AG1026" s="19">
        <v>59.45945945945946</v>
      </c>
      <c r="AH1026" s="19">
        <v>36.363636363636367</v>
      </c>
      <c r="AI1026" s="19">
        <v>36.363636363636367</v>
      </c>
      <c r="AJ1026" s="3">
        <v>215.625</v>
      </c>
      <c r="AK1026" s="6">
        <v>48</v>
      </c>
      <c r="AL1026" s="6">
        <v>9</v>
      </c>
      <c r="AM1026" s="6">
        <v>0</v>
      </c>
      <c r="AN1026" s="6">
        <v>0</v>
      </c>
      <c r="AO1026" s="6">
        <v>0</v>
      </c>
      <c r="AP1026" s="6">
        <v>0</v>
      </c>
      <c r="AQ1026" s="6">
        <v>5</v>
      </c>
      <c r="AR1026" s="6">
        <v>0</v>
      </c>
      <c r="AS1026" s="6">
        <v>0</v>
      </c>
      <c r="AT1026" s="119">
        <v>0</v>
      </c>
      <c r="AU1026" s="119">
        <v>0</v>
      </c>
      <c r="AV1026" s="119">
        <v>0</v>
      </c>
      <c r="AW1026" s="119">
        <v>0</v>
      </c>
      <c r="AX1026" s="119">
        <v>0</v>
      </c>
      <c r="AY1026" s="6">
        <v>53.968253968253968</v>
      </c>
      <c r="AZ1026" s="6">
        <v>0</v>
      </c>
      <c r="BA1026" s="6">
        <v>0</v>
      </c>
      <c r="BB1026" s="6">
        <v>6</v>
      </c>
      <c r="BC1026" s="6">
        <v>28</v>
      </c>
      <c r="BD1026" s="6">
        <v>47.457627118644069</v>
      </c>
      <c r="BE1026" s="6">
        <v>0</v>
      </c>
      <c r="BF1026" s="6">
        <v>0</v>
      </c>
      <c r="BG1026" s="6">
        <v>23</v>
      </c>
      <c r="BH1026" s="6">
        <v>43.39622641509434</v>
      </c>
      <c r="BI1026" s="6">
        <v>9</v>
      </c>
      <c r="BJ1026" s="6">
        <v>47.368421052631575</v>
      </c>
      <c r="BK1026" s="6">
        <v>44</v>
      </c>
    </row>
    <row r="1027" spans="1:63" x14ac:dyDescent="0.35">
      <c r="A1027" s="27">
        <v>1021</v>
      </c>
      <c r="C1027" s="17" t="s">
        <v>137</v>
      </c>
      <c r="D1027" s="15">
        <v>1306</v>
      </c>
      <c r="E1027" s="18">
        <v>0</v>
      </c>
      <c r="F1027" s="18">
        <v>32</v>
      </c>
      <c r="G1027" s="18">
        <v>99</v>
      </c>
      <c r="H1027" s="18">
        <v>791</v>
      </c>
      <c r="I1027" s="18">
        <v>386</v>
      </c>
      <c r="J1027" s="19">
        <v>60.79632465543645</v>
      </c>
      <c r="K1027" s="19">
        <v>34</v>
      </c>
      <c r="L1027" s="19">
        <v>6.2846580406654349</v>
      </c>
      <c r="M1027" s="18">
        <v>0</v>
      </c>
      <c r="N1027" s="19">
        <v>0</v>
      </c>
      <c r="O1027" s="19">
        <v>115</v>
      </c>
      <c r="P1027" s="19">
        <v>82.608695652173907</v>
      </c>
      <c r="Q1027" s="19">
        <v>40</v>
      </c>
      <c r="R1027" s="18">
        <v>0</v>
      </c>
      <c r="S1027" s="19">
        <v>0</v>
      </c>
      <c r="T1027" s="18">
        <v>5</v>
      </c>
      <c r="U1027" s="19">
        <v>15.625</v>
      </c>
      <c r="V1027" s="18">
        <v>4</v>
      </c>
      <c r="W1027" s="19">
        <v>9.5238095238095237</v>
      </c>
      <c r="X1027" s="19">
        <v>9</v>
      </c>
      <c r="Y1027" s="19">
        <v>12.328767123287671</v>
      </c>
      <c r="Z1027" s="19">
        <v>11.428571428571429</v>
      </c>
      <c r="AA1027" s="19">
        <v>76.122448979591837</v>
      </c>
      <c r="AB1027" s="18">
        <v>57</v>
      </c>
      <c r="AC1027" s="19">
        <v>9.5637583892617446</v>
      </c>
      <c r="AD1027" s="19">
        <v>69.73684210526315</v>
      </c>
      <c r="AE1027" s="19">
        <v>58.024691358024697</v>
      </c>
      <c r="AF1027" s="19">
        <v>54.054054054054056</v>
      </c>
      <c r="AG1027" s="19">
        <v>64.467766116941533</v>
      </c>
      <c r="AH1027" s="19">
        <v>15.27001862197393</v>
      </c>
      <c r="AI1027" s="19">
        <v>59.031657355679698</v>
      </c>
      <c r="AJ1027" s="3">
        <v>353.04878048780489</v>
      </c>
      <c r="AK1027" s="6">
        <v>179</v>
      </c>
      <c r="AL1027" s="6">
        <v>138</v>
      </c>
      <c r="AM1027" s="6">
        <v>0</v>
      </c>
      <c r="AN1027" s="6">
        <v>5</v>
      </c>
      <c r="AO1027" s="6">
        <v>0</v>
      </c>
      <c r="AP1027" s="6">
        <v>0</v>
      </c>
      <c r="AQ1027" s="6">
        <v>953</v>
      </c>
      <c r="AR1027" s="6">
        <v>174</v>
      </c>
      <c r="AS1027" s="6">
        <v>13.323124042879019</v>
      </c>
      <c r="AT1027" s="119">
        <v>0</v>
      </c>
      <c r="AU1027" s="119">
        <v>0</v>
      </c>
      <c r="AV1027" s="119">
        <v>0</v>
      </c>
      <c r="AW1027" s="119">
        <v>0</v>
      </c>
      <c r="AX1027" s="119">
        <v>0</v>
      </c>
      <c r="AY1027" s="6">
        <v>61.254901960784316</v>
      </c>
      <c r="AZ1027" s="6">
        <v>4</v>
      </c>
      <c r="BA1027" s="6">
        <v>0.80808080808080807</v>
      </c>
      <c r="BB1027" s="6">
        <v>134</v>
      </c>
      <c r="BC1027" s="6">
        <v>551</v>
      </c>
      <c r="BD1027" s="6">
        <v>42.222222222222221</v>
      </c>
      <c r="BE1027" s="6">
        <v>0</v>
      </c>
      <c r="BF1027" s="6">
        <v>0</v>
      </c>
      <c r="BG1027" s="6">
        <v>215</v>
      </c>
      <c r="BH1027" s="6">
        <v>24.34881087202718</v>
      </c>
      <c r="BI1027" s="6">
        <v>331</v>
      </c>
      <c r="BJ1027" s="6">
        <v>86.649214659685867</v>
      </c>
      <c r="BK1027" s="6">
        <v>791</v>
      </c>
    </row>
    <row r="1028" spans="1:63" x14ac:dyDescent="0.35">
      <c r="A1028" s="27">
        <v>1022</v>
      </c>
      <c r="C1028" s="17" t="s">
        <v>2</v>
      </c>
      <c r="D1028" s="15">
        <v>0</v>
      </c>
      <c r="E1028" s="18">
        <v>0</v>
      </c>
      <c r="F1028" s="18">
        <v>0</v>
      </c>
      <c r="G1028" s="18">
        <v>0</v>
      </c>
      <c r="H1028" s="18">
        <v>0</v>
      </c>
      <c r="I1028" s="18">
        <v>0</v>
      </c>
      <c r="J1028" s="19">
        <v>0</v>
      </c>
      <c r="K1028" s="19">
        <v>0</v>
      </c>
      <c r="L1028" s="19">
        <v>0</v>
      </c>
      <c r="M1028" s="18">
        <v>0</v>
      </c>
      <c r="N1028" s="19">
        <v>0</v>
      </c>
      <c r="O1028" s="19">
        <v>0</v>
      </c>
      <c r="P1028" s="19">
        <v>0</v>
      </c>
      <c r="Q1028" s="19">
        <v>61.71875</v>
      </c>
      <c r="R1028" s="18">
        <v>0</v>
      </c>
      <c r="S1028" s="19">
        <v>0</v>
      </c>
      <c r="T1028" s="18">
        <v>0</v>
      </c>
      <c r="U1028" s="19">
        <v>0</v>
      </c>
      <c r="V1028" s="18">
        <v>0</v>
      </c>
      <c r="W1028" s="19">
        <v>0</v>
      </c>
      <c r="X1028" s="19">
        <v>0</v>
      </c>
      <c r="Y1028" s="19">
        <v>0</v>
      </c>
      <c r="Z1028" s="19">
        <v>0</v>
      </c>
      <c r="AA1028" s="19">
        <v>0</v>
      </c>
      <c r="AB1028" s="18">
        <v>0</v>
      </c>
      <c r="AC1028" s="19">
        <v>0</v>
      </c>
      <c r="AD1028" s="19">
        <v>0</v>
      </c>
      <c r="AE1028" s="19">
        <v>0</v>
      </c>
      <c r="AF1028" s="19">
        <v>0</v>
      </c>
      <c r="AG1028" s="19">
        <v>0</v>
      </c>
      <c r="AH1028" s="19">
        <v>0</v>
      </c>
      <c r="AI1028" s="19">
        <v>0</v>
      </c>
      <c r="AJ1028" s="3">
        <v>0</v>
      </c>
      <c r="AK1028" s="6">
        <v>0</v>
      </c>
      <c r="AL1028" s="6">
        <v>0</v>
      </c>
      <c r="AM1028" s="6">
        <v>0</v>
      </c>
      <c r="AN1028" s="6">
        <v>0</v>
      </c>
      <c r="AO1028" s="6">
        <v>0</v>
      </c>
      <c r="AP1028" s="6">
        <v>0</v>
      </c>
      <c r="AQ1028" s="6">
        <v>0</v>
      </c>
      <c r="AR1028" s="6">
        <v>0</v>
      </c>
      <c r="AS1028" s="6">
        <v>0</v>
      </c>
      <c r="AT1028" s="119">
        <v>0</v>
      </c>
      <c r="AU1028" s="119">
        <v>0</v>
      </c>
      <c r="AV1028" s="119">
        <v>0</v>
      </c>
      <c r="AW1028" s="119">
        <v>0</v>
      </c>
      <c r="AX1028" s="119">
        <v>0</v>
      </c>
      <c r="AY1028" s="6">
        <v>0</v>
      </c>
      <c r="AZ1028" s="6">
        <v>0</v>
      </c>
      <c r="BA1028" s="6">
        <v>0</v>
      </c>
      <c r="BB1028" s="6">
        <v>0</v>
      </c>
      <c r="BC1028" s="6">
        <v>0</v>
      </c>
      <c r="BD1028" s="6">
        <v>0</v>
      </c>
      <c r="BE1028" s="6">
        <v>0</v>
      </c>
      <c r="BF1028" s="6">
        <v>0</v>
      </c>
      <c r="BG1028" s="6">
        <v>0</v>
      </c>
      <c r="BH1028" s="6">
        <v>0</v>
      </c>
      <c r="BI1028" s="6">
        <v>0</v>
      </c>
      <c r="BJ1028" s="6">
        <v>0</v>
      </c>
      <c r="BK1028" s="6">
        <v>0</v>
      </c>
    </row>
    <row r="1029" spans="1:63" x14ac:dyDescent="0.35">
      <c r="A1029" s="27">
        <v>1023</v>
      </c>
      <c r="C1029" s="17" t="s">
        <v>6</v>
      </c>
      <c r="D1029" s="15">
        <v>131</v>
      </c>
      <c r="E1029" s="18">
        <v>0</v>
      </c>
      <c r="F1029" s="18">
        <v>0</v>
      </c>
      <c r="G1029" s="18">
        <v>0</v>
      </c>
      <c r="H1029" s="18">
        <v>62</v>
      </c>
      <c r="I1029" s="18">
        <v>62</v>
      </c>
      <c r="J1029" s="19">
        <v>48.854961832061065</v>
      </c>
      <c r="K1029" s="19">
        <v>0</v>
      </c>
      <c r="L1029" s="19">
        <v>0</v>
      </c>
      <c r="M1029" s="18">
        <v>0</v>
      </c>
      <c r="N1029" s="19">
        <v>0</v>
      </c>
      <c r="O1029" s="19">
        <v>6</v>
      </c>
      <c r="P1029" s="19">
        <v>100</v>
      </c>
      <c r="Q1029" s="19">
        <v>45.754716981132077</v>
      </c>
      <c r="R1029" s="18">
        <v>0</v>
      </c>
      <c r="S1029" s="19">
        <v>0</v>
      </c>
      <c r="T1029" s="18">
        <v>0</v>
      </c>
      <c r="U1029" s="19">
        <v>0</v>
      </c>
      <c r="V1029" s="18">
        <v>0</v>
      </c>
      <c r="W1029" s="19">
        <v>0</v>
      </c>
      <c r="X1029" s="19">
        <v>0</v>
      </c>
      <c r="Y1029" s="19">
        <v>0</v>
      </c>
      <c r="Z1029" s="19">
        <v>13.043478260869565</v>
      </c>
      <c r="AA1029" s="19">
        <v>86.956521739130437</v>
      </c>
      <c r="AB1029" s="18">
        <v>4</v>
      </c>
      <c r="AC1029" s="19">
        <v>8.8888888888888893</v>
      </c>
      <c r="AD1029" s="19">
        <v>62.068965517241381</v>
      </c>
      <c r="AE1029" s="19">
        <v>66.666666666666657</v>
      </c>
      <c r="AF1029" s="19">
        <v>0</v>
      </c>
      <c r="AG1029" s="19">
        <v>61.403508771929829</v>
      </c>
      <c r="AH1029" s="19">
        <v>0</v>
      </c>
      <c r="AI1029" s="19">
        <v>85.294117647058826</v>
      </c>
      <c r="AJ1029" s="3">
        <v>525</v>
      </c>
      <c r="AK1029" s="6">
        <v>0</v>
      </c>
      <c r="AL1029" s="6">
        <v>89</v>
      </c>
      <c r="AM1029" s="6">
        <v>0</v>
      </c>
      <c r="AN1029" s="6">
        <v>0</v>
      </c>
      <c r="AO1029" s="6">
        <v>0</v>
      </c>
      <c r="AP1029" s="6">
        <v>0</v>
      </c>
      <c r="AQ1029" s="6">
        <v>29</v>
      </c>
      <c r="AR1029" s="6">
        <v>3</v>
      </c>
      <c r="AS1029" s="6">
        <v>2.2900763358778624</v>
      </c>
      <c r="AT1029" s="119">
        <v>0</v>
      </c>
      <c r="AU1029" s="119">
        <v>0</v>
      </c>
      <c r="AV1029" s="119">
        <v>0</v>
      </c>
      <c r="AW1029" s="119">
        <v>0</v>
      </c>
      <c r="AX1029" s="119">
        <v>0</v>
      </c>
      <c r="AY1029" s="6">
        <v>29.75206611570248</v>
      </c>
      <c r="AZ1029" s="6">
        <v>0</v>
      </c>
      <c r="BA1029" s="6">
        <v>0</v>
      </c>
      <c r="BB1029" s="6">
        <v>30</v>
      </c>
      <c r="BC1029" s="6">
        <v>14</v>
      </c>
      <c r="BD1029" s="6">
        <v>10.9375</v>
      </c>
      <c r="BE1029" s="6">
        <v>0</v>
      </c>
      <c r="BF1029" s="6">
        <v>0</v>
      </c>
      <c r="BG1029" s="6">
        <v>0</v>
      </c>
      <c r="BH1029" s="6">
        <v>0</v>
      </c>
      <c r="BI1029" s="6">
        <v>8</v>
      </c>
      <c r="BJ1029" s="6">
        <v>13.559322033898304</v>
      </c>
      <c r="BK1029" s="6">
        <v>62</v>
      </c>
    </row>
    <row r="1030" spans="1:63" x14ac:dyDescent="0.35">
      <c r="A1030" s="27">
        <v>1024</v>
      </c>
      <c r="C1030" s="17" t="s">
        <v>10</v>
      </c>
      <c r="D1030" s="15">
        <v>94</v>
      </c>
      <c r="E1030" s="18">
        <v>0</v>
      </c>
      <c r="F1030" s="18">
        <v>4</v>
      </c>
      <c r="G1030" s="18">
        <v>7</v>
      </c>
      <c r="H1030" s="18">
        <v>31</v>
      </c>
      <c r="I1030" s="18">
        <v>43</v>
      </c>
      <c r="J1030" s="19">
        <v>54.255319148936167</v>
      </c>
      <c r="K1030" s="19">
        <v>3</v>
      </c>
      <c r="L1030" s="19">
        <v>14.285714285714285</v>
      </c>
      <c r="M1030" s="18">
        <v>0</v>
      </c>
      <c r="N1030" s="19">
        <v>0</v>
      </c>
      <c r="O1030" s="19">
        <v>5</v>
      </c>
      <c r="P1030" s="19">
        <v>100</v>
      </c>
      <c r="Q1030" s="19">
        <v>56.647398843930638</v>
      </c>
      <c r="R1030" s="18">
        <v>0</v>
      </c>
      <c r="S1030" s="19">
        <v>0</v>
      </c>
      <c r="T1030" s="18">
        <v>0</v>
      </c>
      <c r="U1030" s="19">
        <v>0</v>
      </c>
      <c r="V1030" s="18">
        <v>0</v>
      </c>
      <c r="W1030" s="19">
        <v>0</v>
      </c>
      <c r="X1030" s="18">
        <v>0</v>
      </c>
      <c r="Y1030" s="19">
        <v>0</v>
      </c>
      <c r="Z1030" s="19">
        <v>0</v>
      </c>
      <c r="AA1030" s="19">
        <v>100</v>
      </c>
      <c r="AB1030" s="18">
        <v>3</v>
      </c>
      <c r="AC1030" s="19">
        <v>13.043478260869565</v>
      </c>
      <c r="AD1030" s="19">
        <v>61.111111111111114</v>
      </c>
      <c r="AE1030" s="19">
        <v>60</v>
      </c>
      <c r="AF1030" s="19">
        <v>57.142857142857139</v>
      </c>
      <c r="AG1030" s="19">
        <v>65.517241379310349</v>
      </c>
      <c r="AH1030" s="19">
        <v>0</v>
      </c>
      <c r="AI1030" s="19">
        <v>75</v>
      </c>
      <c r="AJ1030" s="3">
        <v>379.16666666666663</v>
      </c>
      <c r="AK1030" s="6">
        <v>0</v>
      </c>
      <c r="AL1030" s="6">
        <v>51</v>
      </c>
      <c r="AM1030" s="6">
        <v>0</v>
      </c>
      <c r="AN1030" s="6">
        <v>27</v>
      </c>
      <c r="AO1030" s="6">
        <v>0</v>
      </c>
      <c r="AP1030" s="6">
        <v>0</v>
      </c>
      <c r="AQ1030" s="6">
        <v>12</v>
      </c>
      <c r="AR1030" s="6">
        <v>6</v>
      </c>
      <c r="AS1030" s="6">
        <v>6.3829787234042552</v>
      </c>
      <c r="AT1030" s="119">
        <v>0</v>
      </c>
      <c r="AU1030" s="119">
        <v>0</v>
      </c>
      <c r="AV1030" s="119">
        <v>0</v>
      </c>
      <c r="AW1030" s="119">
        <v>0</v>
      </c>
      <c r="AX1030" s="119">
        <v>0</v>
      </c>
      <c r="AY1030" s="6">
        <v>54.878048780487809</v>
      </c>
      <c r="AZ1030" s="6">
        <v>0</v>
      </c>
      <c r="BA1030" s="6">
        <v>0</v>
      </c>
      <c r="BB1030" s="6">
        <v>16</v>
      </c>
      <c r="BC1030" s="6">
        <v>9</v>
      </c>
      <c r="BD1030" s="6">
        <v>10</v>
      </c>
      <c r="BE1030" s="6">
        <v>0</v>
      </c>
      <c r="BF1030" s="6">
        <v>0</v>
      </c>
      <c r="BG1030" s="6">
        <v>0</v>
      </c>
      <c r="BH1030" s="6">
        <v>0</v>
      </c>
      <c r="BI1030" s="6">
        <v>7</v>
      </c>
      <c r="BJ1030" s="6">
        <v>16.666666666666664</v>
      </c>
      <c r="BK1030" s="6">
        <v>31</v>
      </c>
    </row>
    <row r="1031" spans="1:63" x14ac:dyDescent="0.35">
      <c r="A1031" s="27">
        <v>1025</v>
      </c>
      <c r="C1031" s="17" t="s">
        <v>272</v>
      </c>
      <c r="D1031" s="15">
        <v>415</v>
      </c>
      <c r="E1031" s="18">
        <v>9</v>
      </c>
      <c r="F1031" s="18">
        <v>35</v>
      </c>
      <c r="G1031" s="18">
        <v>76</v>
      </c>
      <c r="H1031" s="18">
        <v>293</v>
      </c>
      <c r="I1031" s="18">
        <v>10</v>
      </c>
      <c r="J1031" s="19">
        <v>59.518072289156635</v>
      </c>
      <c r="K1031" s="19">
        <v>62</v>
      </c>
      <c r="L1031" s="19">
        <v>25.619834710743799</v>
      </c>
      <c r="M1031" s="18">
        <v>6</v>
      </c>
      <c r="N1031" s="19">
        <v>13.953488372093023</v>
      </c>
      <c r="O1031" s="19">
        <v>89</v>
      </c>
      <c r="P1031" s="19">
        <v>96.629213483146074</v>
      </c>
      <c r="Q1031" s="19">
        <v>47.602131438721138</v>
      </c>
      <c r="R1031" s="18">
        <v>11</v>
      </c>
      <c r="S1031" s="19">
        <v>22.448979591836736</v>
      </c>
      <c r="T1031" s="18">
        <v>5</v>
      </c>
      <c r="U1031" s="19">
        <v>21.739130434782609</v>
      </c>
      <c r="V1031" s="18">
        <v>4</v>
      </c>
      <c r="W1031" s="19">
        <v>13.333333333333334</v>
      </c>
      <c r="X1031" s="19">
        <v>9</v>
      </c>
      <c r="Y1031" s="19">
        <v>18</v>
      </c>
      <c r="Z1031" s="19">
        <v>42.364532019704434</v>
      </c>
      <c r="AA1031" s="19">
        <v>14.285714285714285</v>
      </c>
      <c r="AB1031" s="18">
        <v>38</v>
      </c>
      <c r="AC1031" s="19">
        <v>19.289340101522843</v>
      </c>
      <c r="AD1031" s="19">
        <v>64.406779661016941</v>
      </c>
      <c r="AE1031" s="19">
        <v>30.674846625766872</v>
      </c>
      <c r="AF1031" s="19">
        <v>32.258064516129032</v>
      </c>
      <c r="AG1031" s="19">
        <v>48.101265822784811</v>
      </c>
      <c r="AH1031" s="19">
        <v>44.29530201342282</v>
      </c>
      <c r="AI1031" s="19">
        <v>15.436241610738255</v>
      </c>
      <c r="AJ1031" s="3">
        <v>275.54347826086956</v>
      </c>
      <c r="AK1031" s="6">
        <v>0</v>
      </c>
      <c r="AL1031" s="6">
        <v>102</v>
      </c>
      <c r="AM1031" s="6">
        <v>0</v>
      </c>
      <c r="AN1031" s="6">
        <v>289</v>
      </c>
      <c r="AO1031" s="6">
        <v>0</v>
      </c>
      <c r="AP1031" s="6">
        <v>0</v>
      </c>
      <c r="AQ1031" s="6">
        <v>14</v>
      </c>
      <c r="AR1031" s="6">
        <v>72</v>
      </c>
      <c r="AS1031" s="6">
        <v>17.349397590361445</v>
      </c>
      <c r="AT1031" s="119">
        <v>0</v>
      </c>
      <c r="AU1031" s="119">
        <v>0</v>
      </c>
      <c r="AV1031" s="119">
        <v>0</v>
      </c>
      <c r="AW1031" s="119">
        <v>0</v>
      </c>
      <c r="AX1031" s="119">
        <v>0</v>
      </c>
      <c r="AY1031" s="6">
        <v>94.044665012406952</v>
      </c>
      <c r="AZ1031" s="6">
        <v>4</v>
      </c>
      <c r="BA1031" s="6">
        <v>1.9138755980861244</v>
      </c>
      <c r="BB1031" s="6">
        <v>5</v>
      </c>
      <c r="BC1031" s="6">
        <v>81</v>
      </c>
      <c r="BD1031" s="6">
        <v>19.660194174757279</v>
      </c>
      <c r="BE1031" s="6">
        <v>7</v>
      </c>
      <c r="BF1031" s="6">
        <v>9.4594594594594597</v>
      </c>
      <c r="BG1031" s="6">
        <v>73</v>
      </c>
      <c r="BH1031" s="6">
        <v>19.94535519125683</v>
      </c>
      <c r="BI1031" s="6">
        <v>9</v>
      </c>
      <c r="BJ1031" s="6">
        <v>100</v>
      </c>
      <c r="BK1031" s="6">
        <v>293</v>
      </c>
    </row>
    <row r="1032" spans="1:63" x14ac:dyDescent="0.35">
      <c r="A1032" s="27">
        <v>1026</v>
      </c>
      <c r="C1032" s="17" t="s">
        <v>1</v>
      </c>
      <c r="D1032" s="15">
        <v>59</v>
      </c>
      <c r="E1032" s="18">
        <v>0</v>
      </c>
      <c r="F1032" s="18">
        <v>0</v>
      </c>
      <c r="G1032" s="18">
        <v>0</v>
      </c>
      <c r="H1032" s="18">
        <v>53</v>
      </c>
      <c r="I1032" s="18">
        <v>9</v>
      </c>
      <c r="J1032" s="19">
        <v>49.152542372881356</v>
      </c>
      <c r="K1032" s="19">
        <v>0</v>
      </c>
      <c r="L1032" s="19">
        <v>0</v>
      </c>
      <c r="M1032" s="18">
        <v>0</v>
      </c>
      <c r="N1032" s="19">
        <v>0</v>
      </c>
      <c r="O1032" s="19">
        <v>0</v>
      </c>
      <c r="P1032" s="19">
        <v>0</v>
      </c>
      <c r="Q1032" s="19">
        <v>0</v>
      </c>
      <c r="R1032" s="18">
        <v>0</v>
      </c>
      <c r="S1032" s="19">
        <v>0</v>
      </c>
      <c r="T1032" s="18">
        <v>0</v>
      </c>
      <c r="U1032" s="19">
        <v>0</v>
      </c>
      <c r="V1032" s="18">
        <v>0</v>
      </c>
      <c r="W1032" s="19">
        <v>0</v>
      </c>
      <c r="X1032" s="19">
        <v>0</v>
      </c>
      <c r="Y1032" s="19">
        <v>0</v>
      </c>
      <c r="Z1032" s="19">
        <v>50</v>
      </c>
      <c r="AA1032" s="19">
        <v>32.142857142857146</v>
      </c>
      <c r="AB1032" s="18">
        <v>7</v>
      </c>
      <c r="AC1032" s="19">
        <v>16.666666666666664</v>
      </c>
      <c r="AD1032" s="19">
        <v>85.18518518518519</v>
      </c>
      <c r="AE1032" s="19">
        <v>60</v>
      </c>
      <c r="AF1032" s="19">
        <v>100</v>
      </c>
      <c r="AG1032" s="19">
        <v>64.583333333333343</v>
      </c>
      <c r="AH1032" s="19">
        <v>17.647058823529413</v>
      </c>
      <c r="AI1032" s="19">
        <v>70.588235294117652</v>
      </c>
      <c r="AJ1032" s="3">
        <v>966.66666666666674</v>
      </c>
      <c r="AK1032" s="6">
        <v>0</v>
      </c>
      <c r="AL1032" s="6">
        <v>19</v>
      </c>
      <c r="AM1032" s="6">
        <v>14</v>
      </c>
      <c r="AN1032" s="6">
        <v>3</v>
      </c>
      <c r="AO1032" s="6">
        <v>0</v>
      </c>
      <c r="AP1032" s="6">
        <v>4</v>
      </c>
      <c r="AQ1032" s="6">
        <v>21</v>
      </c>
      <c r="AR1032" s="6">
        <v>8</v>
      </c>
      <c r="AS1032" s="6">
        <v>13.559322033898304</v>
      </c>
      <c r="AT1032" s="119">
        <v>0</v>
      </c>
      <c r="AU1032" s="119">
        <v>0</v>
      </c>
      <c r="AV1032" s="119">
        <v>0</v>
      </c>
      <c r="AW1032" s="119">
        <v>0</v>
      </c>
      <c r="AX1032" s="119">
        <v>0</v>
      </c>
      <c r="AY1032" s="6">
        <v>47.058823529411761</v>
      </c>
      <c r="AZ1032" s="6">
        <v>0</v>
      </c>
      <c r="BA1032" s="6">
        <v>0</v>
      </c>
      <c r="BB1032" s="6">
        <v>4</v>
      </c>
      <c r="BC1032" s="6">
        <v>0</v>
      </c>
      <c r="BD1032" s="6">
        <v>0</v>
      </c>
      <c r="BE1032" s="6">
        <v>0</v>
      </c>
      <c r="BF1032" s="6">
        <v>0</v>
      </c>
      <c r="BG1032" s="6">
        <v>0</v>
      </c>
      <c r="BH1032" s="6">
        <v>0</v>
      </c>
      <c r="BI1032" s="6">
        <v>0</v>
      </c>
      <c r="BJ1032" s="6">
        <v>0</v>
      </c>
      <c r="BK1032" s="6">
        <v>53</v>
      </c>
    </row>
    <row r="1033" spans="1:63" x14ac:dyDescent="0.35">
      <c r="A1033" s="27">
        <v>1027</v>
      </c>
      <c r="C1033" s="17" t="s">
        <v>7</v>
      </c>
      <c r="D1033" s="15">
        <v>975</v>
      </c>
      <c r="E1033" s="18">
        <v>0</v>
      </c>
      <c r="F1033" s="18">
        <v>0</v>
      </c>
      <c r="G1033" s="18">
        <v>0</v>
      </c>
      <c r="H1033" s="18">
        <v>185</v>
      </c>
      <c r="I1033" s="18">
        <v>790</v>
      </c>
      <c r="J1033" s="19">
        <v>59.794871794871796</v>
      </c>
      <c r="K1033" s="19">
        <v>0</v>
      </c>
      <c r="L1033" s="19">
        <v>0</v>
      </c>
      <c r="M1033" s="18">
        <v>0</v>
      </c>
      <c r="N1033" s="19">
        <v>0</v>
      </c>
      <c r="O1033" s="19">
        <v>113</v>
      </c>
      <c r="P1033" s="19">
        <v>84.070796460176993</v>
      </c>
      <c r="Q1033" s="19">
        <v>26.540284360189574</v>
      </c>
      <c r="R1033" s="18">
        <v>0</v>
      </c>
      <c r="S1033" s="19">
        <v>0</v>
      </c>
      <c r="T1033" s="18">
        <v>0</v>
      </c>
      <c r="U1033" s="19">
        <v>0</v>
      </c>
      <c r="V1033" s="18">
        <v>0</v>
      </c>
      <c r="W1033" s="19">
        <v>0</v>
      </c>
      <c r="X1033" s="19">
        <v>0</v>
      </c>
      <c r="Y1033" s="19">
        <v>0</v>
      </c>
      <c r="Z1033" s="19">
        <v>17.647058823529413</v>
      </c>
      <c r="AA1033" s="19">
        <v>67.64705882352942</v>
      </c>
      <c r="AB1033" s="18">
        <v>5</v>
      </c>
      <c r="AC1033" s="19">
        <v>4.0650406504065035</v>
      </c>
      <c r="AD1033" s="19">
        <v>57.291666666666664</v>
      </c>
      <c r="AE1033" s="19">
        <v>63.636363636363633</v>
      </c>
      <c r="AF1033" s="19">
        <v>100</v>
      </c>
      <c r="AG1033" s="19">
        <v>62.430939226519335</v>
      </c>
      <c r="AH1033" s="19">
        <v>24.347826086956523</v>
      </c>
      <c r="AI1033" s="19">
        <v>40</v>
      </c>
      <c r="AJ1033" s="3">
        <v>214.36567164179104</v>
      </c>
      <c r="AK1033" s="6">
        <v>0</v>
      </c>
      <c r="AL1033" s="6">
        <v>904</v>
      </c>
      <c r="AM1033" s="6">
        <v>0</v>
      </c>
      <c r="AN1033" s="6">
        <v>0</v>
      </c>
      <c r="AO1033" s="6">
        <v>0</v>
      </c>
      <c r="AP1033" s="6">
        <v>0</v>
      </c>
      <c r="AQ1033" s="6">
        <v>64</v>
      </c>
      <c r="AR1033" s="6">
        <v>9</v>
      </c>
      <c r="AS1033" s="6">
        <v>0.92307692307692313</v>
      </c>
      <c r="AT1033" s="119">
        <v>0</v>
      </c>
      <c r="AU1033" s="119">
        <v>0</v>
      </c>
      <c r="AV1033" s="119">
        <v>0</v>
      </c>
      <c r="AW1033" s="119">
        <v>0</v>
      </c>
      <c r="AX1033" s="119">
        <v>0</v>
      </c>
      <c r="AY1033" s="6">
        <v>11.674008810572687</v>
      </c>
      <c r="AZ1033" s="6">
        <v>0</v>
      </c>
      <c r="BA1033" s="6">
        <v>0</v>
      </c>
      <c r="BB1033" s="6">
        <v>205</v>
      </c>
      <c r="BC1033" s="6">
        <v>428</v>
      </c>
      <c r="BD1033" s="6">
        <v>44.123711340206185</v>
      </c>
      <c r="BE1033" s="6">
        <v>0</v>
      </c>
      <c r="BF1033" s="6">
        <v>0</v>
      </c>
      <c r="BG1033" s="6">
        <v>10</v>
      </c>
      <c r="BH1033" s="6">
        <v>5.4347826086956523</v>
      </c>
      <c r="BI1033" s="6">
        <v>419</v>
      </c>
      <c r="BJ1033" s="6">
        <v>53.786906290115532</v>
      </c>
      <c r="BK1033" s="6">
        <v>185</v>
      </c>
    </row>
    <row r="1034" spans="1:63" x14ac:dyDescent="0.35">
      <c r="A1034" s="27">
        <v>1028</v>
      </c>
      <c r="C1034" s="17" t="s">
        <v>273</v>
      </c>
      <c r="D1034" s="15">
        <v>329</v>
      </c>
      <c r="E1034" s="18">
        <v>5</v>
      </c>
      <c r="F1034" s="18">
        <v>19</v>
      </c>
      <c r="G1034" s="18">
        <v>27</v>
      </c>
      <c r="H1034" s="18">
        <v>244</v>
      </c>
      <c r="I1034" s="18">
        <v>36</v>
      </c>
      <c r="J1034" s="19">
        <v>54.711246200607903</v>
      </c>
      <c r="K1034" s="19">
        <v>4</v>
      </c>
      <c r="L1034" s="19">
        <v>2.2099447513812152</v>
      </c>
      <c r="M1034" s="18">
        <v>0</v>
      </c>
      <c r="N1034" s="19">
        <v>0</v>
      </c>
      <c r="O1034" s="19">
        <v>3</v>
      </c>
      <c r="P1034" s="19">
        <v>100</v>
      </c>
      <c r="Q1034" s="19">
        <v>47.9740680713128</v>
      </c>
      <c r="R1034" s="18">
        <v>0</v>
      </c>
      <c r="S1034" s="19">
        <v>0</v>
      </c>
      <c r="T1034" s="18">
        <v>0</v>
      </c>
      <c r="U1034" s="19">
        <v>0</v>
      </c>
      <c r="V1034" s="18">
        <v>0</v>
      </c>
      <c r="W1034" s="19">
        <v>0</v>
      </c>
      <c r="X1034" s="19">
        <v>0</v>
      </c>
      <c r="Y1034" s="19">
        <v>0</v>
      </c>
      <c r="Z1034" s="19">
        <v>19.879518072289155</v>
      </c>
      <c r="AA1034" s="19">
        <v>77.108433734939766</v>
      </c>
      <c r="AB1034" s="18">
        <v>9</v>
      </c>
      <c r="AC1034" s="19">
        <v>3.8297872340425529</v>
      </c>
      <c r="AD1034" s="19">
        <v>82.075471698113205</v>
      </c>
      <c r="AE1034" s="19">
        <v>90.714285714285708</v>
      </c>
      <c r="AF1034" s="19">
        <v>58.82352941176471</v>
      </c>
      <c r="AG1034" s="19">
        <v>87.053571428571431</v>
      </c>
      <c r="AH1034" s="19">
        <v>11.312217194570136</v>
      </c>
      <c r="AI1034" s="19">
        <v>71.040723981900456</v>
      </c>
      <c r="AJ1034" s="3">
        <v>1177.0833333333333</v>
      </c>
      <c r="AK1034" s="6">
        <v>12</v>
      </c>
      <c r="AL1034" s="6">
        <v>76</v>
      </c>
      <c r="AM1034" s="6">
        <v>3</v>
      </c>
      <c r="AN1034" s="6">
        <v>0</v>
      </c>
      <c r="AO1034" s="6">
        <v>0</v>
      </c>
      <c r="AP1034" s="6">
        <v>0</v>
      </c>
      <c r="AQ1034" s="6">
        <v>224</v>
      </c>
      <c r="AR1034" s="6">
        <v>33</v>
      </c>
      <c r="AS1034" s="6">
        <v>10.030395136778116</v>
      </c>
      <c r="AT1034" s="119">
        <v>0</v>
      </c>
      <c r="AU1034" s="119">
        <v>0</v>
      </c>
      <c r="AV1034" s="119">
        <v>0</v>
      </c>
      <c r="AW1034" s="119">
        <v>0</v>
      </c>
      <c r="AX1034" s="119">
        <v>0</v>
      </c>
      <c r="AY1034" s="6">
        <v>50.314465408805034</v>
      </c>
      <c r="AZ1034" s="6">
        <v>0</v>
      </c>
      <c r="BA1034" s="6">
        <v>0</v>
      </c>
      <c r="BB1034" s="6">
        <v>14</v>
      </c>
      <c r="BC1034" s="6">
        <v>28</v>
      </c>
      <c r="BD1034" s="6">
        <v>8.5889570552147241</v>
      </c>
      <c r="BE1034" s="6">
        <v>0</v>
      </c>
      <c r="BF1034" s="6">
        <v>0</v>
      </c>
      <c r="BG1034" s="6">
        <v>10</v>
      </c>
      <c r="BH1034" s="6">
        <v>3.6496350364963499</v>
      </c>
      <c r="BI1034" s="6">
        <v>14</v>
      </c>
      <c r="BJ1034" s="6">
        <v>37.837837837837839</v>
      </c>
      <c r="BK1034" s="6">
        <v>244</v>
      </c>
    </row>
    <row r="1035" spans="1:63" x14ac:dyDescent="0.35">
      <c r="A1035" s="27">
        <v>1029</v>
      </c>
      <c r="C1035" s="17" t="s">
        <v>23</v>
      </c>
      <c r="D1035" s="15">
        <v>734</v>
      </c>
      <c r="E1035" s="18">
        <v>8</v>
      </c>
      <c r="F1035" s="18">
        <v>28</v>
      </c>
      <c r="G1035" s="18">
        <v>79</v>
      </c>
      <c r="H1035" s="18">
        <v>585</v>
      </c>
      <c r="I1035" s="18">
        <v>41</v>
      </c>
      <c r="J1035" s="19">
        <v>41.553133514986371</v>
      </c>
      <c r="K1035" s="19">
        <v>31</v>
      </c>
      <c r="L1035" s="19">
        <v>5.4964539007092199</v>
      </c>
      <c r="M1035" s="18">
        <v>0</v>
      </c>
      <c r="N1035" s="19">
        <v>0</v>
      </c>
      <c r="O1035" s="19">
        <v>0</v>
      </c>
      <c r="P1035" s="19">
        <v>0</v>
      </c>
      <c r="Q1035" s="19">
        <v>50</v>
      </c>
      <c r="R1035" s="18">
        <v>0</v>
      </c>
      <c r="S1035" s="19">
        <v>0</v>
      </c>
      <c r="T1035" s="18">
        <v>0</v>
      </c>
      <c r="U1035" s="19">
        <v>0</v>
      </c>
      <c r="V1035" s="18">
        <v>0</v>
      </c>
      <c r="W1035" s="19">
        <v>0</v>
      </c>
      <c r="X1035" s="18">
        <v>0</v>
      </c>
      <c r="Y1035" s="19">
        <v>0</v>
      </c>
      <c r="Z1035" s="19">
        <v>7.5356415478615073</v>
      </c>
      <c r="AA1035" s="19">
        <v>86.761710794297358</v>
      </c>
      <c r="AB1035" s="18">
        <v>23</v>
      </c>
      <c r="AC1035" s="19">
        <v>3.9115646258503403</v>
      </c>
      <c r="AD1035" s="19">
        <v>88.951841359773383</v>
      </c>
      <c r="AE1035" s="19">
        <v>81.304347826086953</v>
      </c>
      <c r="AF1035" s="19">
        <v>85.365853658536579</v>
      </c>
      <c r="AG1035" s="19">
        <v>88.088642659279785</v>
      </c>
      <c r="AH1035" s="19">
        <v>14.157706093189965</v>
      </c>
      <c r="AI1035" s="19">
        <v>63.261648745519715</v>
      </c>
      <c r="AJ1035" s="3">
        <v>1108.1730769230769</v>
      </c>
      <c r="AK1035" s="6">
        <v>7</v>
      </c>
      <c r="AL1035" s="6">
        <v>116</v>
      </c>
      <c r="AM1035" s="6">
        <v>361</v>
      </c>
      <c r="AN1035" s="6">
        <v>23</v>
      </c>
      <c r="AO1035" s="6">
        <v>0</v>
      </c>
      <c r="AP1035" s="6">
        <v>33</v>
      </c>
      <c r="AQ1035" s="6">
        <v>177</v>
      </c>
      <c r="AR1035" s="6">
        <v>260</v>
      </c>
      <c r="AS1035" s="6">
        <v>35.422343324250683</v>
      </c>
      <c r="AT1035" s="119">
        <v>0</v>
      </c>
      <c r="AU1035" s="119">
        <v>0</v>
      </c>
      <c r="AV1035" s="119">
        <v>0</v>
      </c>
      <c r="AW1035" s="119">
        <v>0</v>
      </c>
      <c r="AX1035" s="119">
        <v>0</v>
      </c>
      <c r="AY1035" s="6">
        <v>73.1811697574893</v>
      </c>
      <c r="AZ1035" s="6">
        <v>0</v>
      </c>
      <c r="BA1035" s="6">
        <v>0</v>
      </c>
      <c r="BB1035" s="6">
        <v>10</v>
      </c>
      <c r="BC1035" s="6">
        <v>3</v>
      </c>
      <c r="BD1035" s="6">
        <v>0.41322314049586778</v>
      </c>
      <c r="BE1035" s="6">
        <v>0</v>
      </c>
      <c r="BF1035" s="6">
        <v>0</v>
      </c>
      <c r="BG1035" s="6">
        <v>6</v>
      </c>
      <c r="BH1035" s="6">
        <v>0.90090090090090091</v>
      </c>
      <c r="BI1035" s="6">
        <v>0</v>
      </c>
      <c r="BJ1035" s="6">
        <v>0</v>
      </c>
      <c r="BK1035" s="6">
        <v>585</v>
      </c>
    </row>
    <row r="1036" spans="1:63" x14ac:dyDescent="0.35">
      <c r="A1036" s="27">
        <v>1030</v>
      </c>
      <c r="C1036" s="17" t="s">
        <v>19</v>
      </c>
      <c r="D1036" s="15">
        <v>253</v>
      </c>
      <c r="E1036" s="18">
        <v>3</v>
      </c>
      <c r="F1036" s="18">
        <v>3</v>
      </c>
      <c r="G1036" s="18">
        <v>36</v>
      </c>
      <c r="H1036" s="18">
        <v>187</v>
      </c>
      <c r="I1036" s="18">
        <v>30</v>
      </c>
      <c r="J1036" s="19">
        <v>57.707509881422922</v>
      </c>
      <c r="K1036" s="19">
        <v>10</v>
      </c>
      <c r="L1036" s="19">
        <v>5.5248618784530388</v>
      </c>
      <c r="M1036" s="18">
        <v>0</v>
      </c>
      <c r="N1036" s="19">
        <v>0</v>
      </c>
      <c r="O1036" s="19">
        <v>7</v>
      </c>
      <c r="P1036" s="19">
        <v>100</v>
      </c>
      <c r="Q1036" s="19">
        <v>25.049309664694281</v>
      </c>
      <c r="R1036" s="18">
        <v>0</v>
      </c>
      <c r="S1036" s="19">
        <v>0</v>
      </c>
      <c r="T1036" s="18">
        <v>3</v>
      </c>
      <c r="U1036" s="19">
        <v>50</v>
      </c>
      <c r="V1036" s="18">
        <v>3</v>
      </c>
      <c r="W1036" s="19">
        <v>15.789473684210526</v>
      </c>
      <c r="X1036" s="19">
        <v>6</v>
      </c>
      <c r="Y1036" s="19">
        <v>21.428571428571427</v>
      </c>
      <c r="Z1036" s="19">
        <v>25.454545454545453</v>
      </c>
      <c r="AA1036" s="19">
        <v>67.87878787878789</v>
      </c>
      <c r="AB1036" s="18">
        <v>8</v>
      </c>
      <c r="AC1036" s="19">
        <v>4.3010752688172049</v>
      </c>
      <c r="AD1036" s="19">
        <v>83.908045977011497</v>
      </c>
      <c r="AE1036" s="19">
        <v>82.524271844660191</v>
      </c>
      <c r="AF1036" s="19">
        <v>68</v>
      </c>
      <c r="AG1036" s="19">
        <v>86.451612903225808</v>
      </c>
      <c r="AH1036" s="19">
        <v>17.977528089887642</v>
      </c>
      <c r="AI1036" s="19">
        <v>51.68539325842697</v>
      </c>
      <c r="AJ1036" s="3">
        <v>855.88235294117646</v>
      </c>
      <c r="AK1036" s="6">
        <v>15</v>
      </c>
      <c r="AL1036" s="6">
        <v>99</v>
      </c>
      <c r="AM1036" s="6">
        <v>6</v>
      </c>
      <c r="AN1036" s="6">
        <v>39</v>
      </c>
      <c r="AO1036" s="6">
        <v>0</v>
      </c>
      <c r="AP1036" s="6">
        <v>0</v>
      </c>
      <c r="AQ1036" s="6">
        <v>80</v>
      </c>
      <c r="AR1036" s="6">
        <v>40</v>
      </c>
      <c r="AS1036" s="6">
        <v>15.810276679841898</v>
      </c>
      <c r="AT1036" s="119">
        <v>0</v>
      </c>
      <c r="AU1036" s="119">
        <v>0</v>
      </c>
      <c r="AV1036" s="119">
        <v>0</v>
      </c>
      <c r="AW1036" s="119">
        <v>0</v>
      </c>
      <c r="AX1036" s="119">
        <v>0</v>
      </c>
      <c r="AY1036" s="6">
        <v>58.995815899581594</v>
      </c>
      <c r="AZ1036" s="6">
        <v>0</v>
      </c>
      <c r="BA1036" s="6">
        <v>0</v>
      </c>
      <c r="BB1036" s="6">
        <v>8</v>
      </c>
      <c r="BC1036" s="6">
        <v>18</v>
      </c>
      <c r="BD1036" s="6">
        <v>7.1999999999999993</v>
      </c>
      <c r="BE1036" s="6">
        <v>0</v>
      </c>
      <c r="BF1036" s="6">
        <v>0</v>
      </c>
      <c r="BG1036" s="6">
        <v>11</v>
      </c>
      <c r="BH1036" s="6">
        <v>4.9327354260089686</v>
      </c>
      <c r="BI1036" s="6">
        <v>11</v>
      </c>
      <c r="BJ1036" s="6">
        <v>44</v>
      </c>
      <c r="BK1036" s="6">
        <v>187</v>
      </c>
    </row>
    <row r="1037" spans="1:63" x14ac:dyDescent="0.35">
      <c r="A1037" s="27">
        <v>1031</v>
      </c>
      <c r="C1037" s="17" t="s">
        <v>12</v>
      </c>
      <c r="D1037" s="15">
        <v>161</v>
      </c>
      <c r="E1037" s="18">
        <v>0</v>
      </c>
      <c r="F1037" s="18">
        <v>0</v>
      </c>
      <c r="G1037" s="18">
        <v>6</v>
      </c>
      <c r="H1037" s="18">
        <v>146</v>
      </c>
      <c r="I1037" s="18">
        <v>7</v>
      </c>
      <c r="J1037" s="19">
        <v>43.478260869565219</v>
      </c>
      <c r="K1037" s="19">
        <v>11</v>
      </c>
      <c r="L1037" s="19">
        <v>9.6491228070175428</v>
      </c>
      <c r="M1037" s="18">
        <v>0</v>
      </c>
      <c r="N1037" s="19">
        <v>0</v>
      </c>
      <c r="O1037" s="19">
        <v>8</v>
      </c>
      <c r="P1037" s="19">
        <v>50</v>
      </c>
      <c r="Q1037" s="19">
        <v>46.403564608529599</v>
      </c>
      <c r="R1037" s="18">
        <v>0</v>
      </c>
      <c r="S1037" s="19">
        <v>0</v>
      </c>
      <c r="T1037" s="18">
        <v>0</v>
      </c>
      <c r="U1037" s="19">
        <v>0</v>
      </c>
      <c r="V1037" s="18">
        <v>0</v>
      </c>
      <c r="W1037" s="19">
        <v>0</v>
      </c>
      <c r="X1037" s="19">
        <v>0</v>
      </c>
      <c r="Y1037" s="19">
        <v>0</v>
      </c>
      <c r="Z1037" s="19">
        <v>8.4745762711864394</v>
      </c>
      <c r="AA1037" s="19">
        <v>80.508474576271183</v>
      </c>
      <c r="AB1037" s="18">
        <v>14</v>
      </c>
      <c r="AC1037" s="19">
        <v>11.475409836065573</v>
      </c>
      <c r="AD1037" s="19">
        <v>77.108433734939766</v>
      </c>
      <c r="AE1037" s="19">
        <v>70.149253731343293</v>
      </c>
      <c r="AF1037" s="19">
        <v>70</v>
      </c>
      <c r="AG1037" s="19">
        <v>75.22935779816514</v>
      </c>
      <c r="AH1037" s="19">
        <v>16.666666666666664</v>
      </c>
      <c r="AI1037" s="19">
        <v>63.888888888888886</v>
      </c>
      <c r="AJ1037" s="3">
        <v>1173.0769230769231</v>
      </c>
      <c r="AK1037" s="6">
        <v>0</v>
      </c>
      <c r="AL1037" s="6">
        <v>13</v>
      </c>
      <c r="AM1037" s="6">
        <v>0</v>
      </c>
      <c r="AN1037" s="6">
        <v>38</v>
      </c>
      <c r="AO1037" s="6">
        <v>0</v>
      </c>
      <c r="AP1037" s="6">
        <v>16</v>
      </c>
      <c r="AQ1037" s="6">
        <v>88</v>
      </c>
      <c r="AR1037" s="6">
        <v>35</v>
      </c>
      <c r="AS1037" s="6">
        <v>21.739130434782609</v>
      </c>
      <c r="AT1037" s="119">
        <v>0</v>
      </c>
      <c r="AU1037" s="119">
        <v>0</v>
      </c>
      <c r="AV1037" s="119">
        <v>0</v>
      </c>
      <c r="AW1037" s="119">
        <v>0</v>
      </c>
      <c r="AX1037" s="119">
        <v>0</v>
      </c>
      <c r="AY1037" s="6">
        <v>69.42675159235668</v>
      </c>
      <c r="AZ1037" s="6">
        <v>4</v>
      </c>
      <c r="BA1037" s="6">
        <v>3.3613445378151261</v>
      </c>
      <c r="BB1037" s="6">
        <v>6</v>
      </c>
      <c r="BC1037" s="6">
        <v>9</v>
      </c>
      <c r="BD1037" s="6">
        <v>5.6962025316455698</v>
      </c>
      <c r="BE1037" s="6">
        <v>0</v>
      </c>
      <c r="BF1037" s="6">
        <v>0</v>
      </c>
      <c r="BG1037" s="6">
        <v>5</v>
      </c>
      <c r="BH1037" s="6">
        <v>3.3783783783783785</v>
      </c>
      <c r="BI1037" s="6">
        <v>0</v>
      </c>
      <c r="BJ1037" s="6">
        <v>0</v>
      </c>
      <c r="BK1037" s="6">
        <v>146</v>
      </c>
    </row>
    <row r="1038" spans="1:63" x14ac:dyDescent="0.35">
      <c r="A1038" s="27">
        <v>1032</v>
      </c>
      <c r="C1038" s="17" t="s">
        <v>13</v>
      </c>
      <c r="D1038" s="15">
        <v>35</v>
      </c>
      <c r="E1038" s="18">
        <v>0</v>
      </c>
      <c r="F1038" s="18">
        <v>0</v>
      </c>
      <c r="G1038" s="18">
        <v>0</v>
      </c>
      <c r="H1038" s="18">
        <v>34</v>
      </c>
      <c r="I1038" s="18">
        <v>0</v>
      </c>
      <c r="J1038" s="19">
        <v>37.142857142857146</v>
      </c>
      <c r="K1038" s="19">
        <v>4</v>
      </c>
      <c r="L1038" s="19">
        <v>25</v>
      </c>
      <c r="M1038" s="18">
        <v>0</v>
      </c>
      <c r="N1038" s="19">
        <v>0</v>
      </c>
      <c r="O1038" s="19">
        <v>0</v>
      </c>
      <c r="P1038" s="19">
        <v>0</v>
      </c>
      <c r="Q1038" s="19">
        <v>49.763593380614658</v>
      </c>
      <c r="R1038" s="18">
        <v>0</v>
      </c>
      <c r="S1038" s="19">
        <v>0</v>
      </c>
      <c r="T1038" s="18">
        <v>0</v>
      </c>
      <c r="U1038" s="19">
        <v>0</v>
      </c>
      <c r="V1038" s="18">
        <v>0</v>
      </c>
      <c r="W1038" s="19">
        <v>0</v>
      </c>
      <c r="X1038" s="18">
        <v>0</v>
      </c>
      <c r="Y1038" s="19">
        <v>0</v>
      </c>
      <c r="Z1038" s="19">
        <v>18.181818181818183</v>
      </c>
      <c r="AA1038" s="19">
        <v>50</v>
      </c>
      <c r="AB1038" s="18">
        <v>5</v>
      </c>
      <c r="AC1038" s="19">
        <v>23.809523809523807</v>
      </c>
      <c r="AD1038" s="19">
        <v>42.105263157894733</v>
      </c>
      <c r="AE1038" s="19">
        <v>33.333333333333329</v>
      </c>
      <c r="AF1038" s="19">
        <v>100</v>
      </c>
      <c r="AG1038" s="19">
        <v>36</v>
      </c>
      <c r="AH1038" s="19">
        <v>0</v>
      </c>
      <c r="AI1038" s="19">
        <v>100</v>
      </c>
      <c r="AJ1038" s="3">
        <v>383.33333333333337</v>
      </c>
      <c r="AK1038" s="6">
        <v>0</v>
      </c>
      <c r="AL1038" s="6">
        <v>5</v>
      </c>
      <c r="AM1038" s="6">
        <v>0</v>
      </c>
      <c r="AN1038" s="6">
        <v>18</v>
      </c>
      <c r="AO1038" s="6">
        <v>0</v>
      </c>
      <c r="AP1038" s="6">
        <v>0</v>
      </c>
      <c r="AQ1038" s="6">
        <v>7</v>
      </c>
      <c r="AR1038" s="6">
        <v>4</v>
      </c>
      <c r="AS1038" s="6">
        <v>11.428571428571429</v>
      </c>
      <c r="AT1038" s="119">
        <v>0</v>
      </c>
      <c r="AU1038" s="119">
        <v>0</v>
      </c>
      <c r="AV1038" s="119">
        <v>0</v>
      </c>
      <c r="AW1038" s="119">
        <v>0</v>
      </c>
      <c r="AX1038" s="119">
        <v>0</v>
      </c>
      <c r="AY1038" s="6">
        <v>90.909090909090907</v>
      </c>
      <c r="AZ1038" s="6">
        <v>0</v>
      </c>
      <c r="BA1038" s="6">
        <v>0</v>
      </c>
      <c r="BB1038" s="6">
        <v>0</v>
      </c>
      <c r="BC1038" s="6">
        <v>3</v>
      </c>
      <c r="BD1038" s="6">
        <v>8.1081081081081088</v>
      </c>
      <c r="BE1038" s="6">
        <v>0</v>
      </c>
      <c r="BF1038" s="6">
        <v>0</v>
      </c>
      <c r="BG1038" s="6">
        <v>4</v>
      </c>
      <c r="BH1038" s="6">
        <v>11.111111111111111</v>
      </c>
      <c r="BI1038" s="6">
        <v>0</v>
      </c>
      <c r="BJ1038" s="6">
        <v>0</v>
      </c>
      <c r="BK1038" s="6">
        <v>34</v>
      </c>
    </row>
    <row r="1039" spans="1:63" x14ac:dyDescent="0.35">
      <c r="A1039" s="27">
        <v>1033</v>
      </c>
      <c r="C1039" s="17" t="s">
        <v>4</v>
      </c>
      <c r="D1039" s="15">
        <v>730</v>
      </c>
      <c r="E1039" s="18">
        <v>4</v>
      </c>
      <c r="F1039" s="18">
        <v>10</v>
      </c>
      <c r="G1039" s="18">
        <v>16</v>
      </c>
      <c r="H1039" s="18">
        <v>270</v>
      </c>
      <c r="I1039" s="18">
        <v>441</v>
      </c>
      <c r="J1039" s="19">
        <v>53.013698630136986</v>
      </c>
      <c r="K1039" s="19">
        <v>0</v>
      </c>
      <c r="L1039" s="19">
        <v>0</v>
      </c>
      <c r="M1039" s="18">
        <v>0</v>
      </c>
      <c r="N1039" s="19">
        <v>0</v>
      </c>
      <c r="O1039" s="19">
        <v>52</v>
      </c>
      <c r="P1039" s="19">
        <v>75</v>
      </c>
      <c r="Q1039" s="19">
        <v>50.85413929040736</v>
      </c>
      <c r="R1039" s="18">
        <v>3</v>
      </c>
      <c r="S1039" s="19">
        <v>23.076923076923077</v>
      </c>
      <c r="T1039" s="18">
        <v>0</v>
      </c>
      <c r="U1039" s="19">
        <v>0</v>
      </c>
      <c r="V1039" s="18">
        <v>0</v>
      </c>
      <c r="W1039" s="19">
        <v>0</v>
      </c>
      <c r="X1039" s="19">
        <v>0</v>
      </c>
      <c r="Y1039" s="19">
        <v>0</v>
      </c>
      <c r="Z1039" s="19">
        <v>34.394904458598724</v>
      </c>
      <c r="AA1039" s="19">
        <v>56.050955414012741</v>
      </c>
      <c r="AB1039" s="18">
        <v>13</v>
      </c>
      <c r="AC1039" s="19">
        <v>5.5793991416309012</v>
      </c>
      <c r="AD1039" s="19">
        <v>84.137931034482762</v>
      </c>
      <c r="AE1039" s="19">
        <v>77.685950413223139</v>
      </c>
      <c r="AF1039" s="19">
        <v>93.61702127659575</v>
      </c>
      <c r="AG1039" s="19">
        <v>79.166666666666657</v>
      </c>
      <c r="AH1039" s="19">
        <v>19.431279620853083</v>
      </c>
      <c r="AI1039" s="19">
        <v>54.02843601895735</v>
      </c>
      <c r="AJ1039" s="3">
        <v>465.78947368421052</v>
      </c>
      <c r="AK1039" s="6">
        <v>5</v>
      </c>
      <c r="AL1039" s="6">
        <v>525</v>
      </c>
      <c r="AM1039" s="6">
        <v>6</v>
      </c>
      <c r="AN1039" s="6">
        <v>0</v>
      </c>
      <c r="AO1039" s="6">
        <v>0</v>
      </c>
      <c r="AP1039" s="6">
        <v>0</v>
      </c>
      <c r="AQ1039" s="6">
        <v>175</v>
      </c>
      <c r="AR1039" s="6">
        <v>69</v>
      </c>
      <c r="AS1039" s="6">
        <v>9.4520547945205475</v>
      </c>
      <c r="AT1039" s="119">
        <v>0</v>
      </c>
      <c r="AU1039" s="119">
        <v>0</v>
      </c>
      <c r="AV1039" s="119">
        <v>0</v>
      </c>
      <c r="AW1039" s="119">
        <v>0</v>
      </c>
      <c r="AX1039" s="119">
        <v>0</v>
      </c>
      <c r="AY1039" s="6">
        <v>29.275362318840582</v>
      </c>
      <c r="AZ1039" s="6">
        <v>0</v>
      </c>
      <c r="BA1039" s="6">
        <v>0</v>
      </c>
      <c r="BB1039" s="6">
        <v>158</v>
      </c>
      <c r="BC1039" s="6">
        <v>133</v>
      </c>
      <c r="BD1039" s="6">
        <v>18.421052631578945</v>
      </c>
      <c r="BE1039" s="6">
        <v>0</v>
      </c>
      <c r="BF1039" s="6">
        <v>0</v>
      </c>
      <c r="BG1039" s="6">
        <v>0</v>
      </c>
      <c r="BH1039" s="6">
        <v>0</v>
      </c>
      <c r="BI1039" s="6">
        <v>130</v>
      </c>
      <c r="BJ1039" s="6">
        <v>29.748283752860409</v>
      </c>
      <c r="BK1039" s="6">
        <v>270</v>
      </c>
    </row>
    <row r="1040" spans="1:63" x14ac:dyDescent="0.35">
      <c r="A1040" s="27">
        <v>1034</v>
      </c>
      <c r="C1040" s="17" t="s">
        <v>274</v>
      </c>
      <c r="D1040" s="15">
        <v>191</v>
      </c>
      <c r="E1040" s="18">
        <v>3</v>
      </c>
      <c r="F1040" s="18">
        <v>9</v>
      </c>
      <c r="G1040" s="18">
        <v>12</v>
      </c>
      <c r="H1040" s="18">
        <v>173</v>
      </c>
      <c r="I1040" s="18">
        <v>0</v>
      </c>
      <c r="J1040" s="19">
        <v>70.157068062827221</v>
      </c>
      <c r="K1040" s="19">
        <v>8</v>
      </c>
      <c r="L1040" s="19">
        <v>5.3691275167785237</v>
      </c>
      <c r="M1040" s="18">
        <v>0</v>
      </c>
      <c r="N1040" s="19">
        <v>0</v>
      </c>
      <c r="O1040" s="19">
        <v>5</v>
      </c>
      <c r="P1040" s="19">
        <v>100</v>
      </c>
      <c r="Q1040" s="19">
        <v>51.300236406619383</v>
      </c>
      <c r="R1040" s="18">
        <v>0</v>
      </c>
      <c r="S1040" s="19">
        <v>0</v>
      </c>
      <c r="T1040" s="18">
        <v>0</v>
      </c>
      <c r="U1040" s="19">
        <v>0</v>
      </c>
      <c r="V1040" s="18">
        <v>0</v>
      </c>
      <c r="W1040" s="19">
        <v>0</v>
      </c>
      <c r="X1040" s="19">
        <v>0</v>
      </c>
      <c r="Y1040" s="19">
        <v>0</v>
      </c>
      <c r="Z1040" s="19">
        <v>28.965517241379313</v>
      </c>
      <c r="AA1040" s="19">
        <v>59.310344827586206</v>
      </c>
      <c r="AB1040" s="18">
        <v>3</v>
      </c>
      <c r="AC1040" s="19">
        <v>2</v>
      </c>
      <c r="AD1040" s="19">
        <v>76.785714285714292</v>
      </c>
      <c r="AE1040" s="19">
        <v>85</v>
      </c>
      <c r="AF1040" s="19">
        <v>72.41379310344827</v>
      </c>
      <c r="AG1040" s="19">
        <v>85.294117647058826</v>
      </c>
      <c r="AH1040" s="19">
        <v>14.285714285714285</v>
      </c>
      <c r="AI1040" s="19">
        <v>52.142857142857146</v>
      </c>
      <c r="AJ1040" s="3">
        <v>866.66666666666663</v>
      </c>
      <c r="AK1040" s="6">
        <v>3</v>
      </c>
      <c r="AL1040" s="6">
        <v>59</v>
      </c>
      <c r="AM1040" s="6">
        <v>0</v>
      </c>
      <c r="AN1040" s="6">
        <v>0</v>
      </c>
      <c r="AO1040" s="6">
        <v>0</v>
      </c>
      <c r="AP1040" s="6">
        <v>0</v>
      </c>
      <c r="AQ1040" s="6">
        <v>126</v>
      </c>
      <c r="AR1040" s="6">
        <v>34</v>
      </c>
      <c r="AS1040" s="6">
        <v>17.801047120418847</v>
      </c>
      <c r="AT1040" s="119">
        <v>0</v>
      </c>
      <c r="AU1040" s="119">
        <v>0</v>
      </c>
      <c r="AV1040" s="119">
        <v>0</v>
      </c>
      <c r="AW1040" s="119">
        <v>0</v>
      </c>
      <c r="AX1040" s="119">
        <v>0</v>
      </c>
      <c r="AY1040" s="6">
        <v>62.303664921465973</v>
      </c>
      <c r="AZ1040" s="6">
        <v>0</v>
      </c>
      <c r="BA1040" s="6">
        <v>0</v>
      </c>
      <c r="BB1040" s="6">
        <v>0</v>
      </c>
      <c r="BC1040" s="6">
        <v>21</v>
      </c>
      <c r="BD1040" s="6">
        <v>10.552763819095476</v>
      </c>
      <c r="BE1040" s="6">
        <v>0</v>
      </c>
      <c r="BF1040" s="6">
        <v>0</v>
      </c>
      <c r="BG1040" s="6">
        <v>14</v>
      </c>
      <c r="BH1040" s="6">
        <v>7.7348066298342539</v>
      </c>
      <c r="BI1040" s="6">
        <v>0</v>
      </c>
      <c r="BJ1040" s="6">
        <v>0</v>
      </c>
      <c r="BK1040" s="6">
        <v>173</v>
      </c>
    </row>
    <row r="1041" spans="1:63" x14ac:dyDescent="0.35">
      <c r="A1041" s="27">
        <v>1035</v>
      </c>
      <c r="C1041" s="17" t="s">
        <v>15</v>
      </c>
      <c r="D1041" s="15">
        <v>61</v>
      </c>
      <c r="E1041" s="18">
        <v>0</v>
      </c>
      <c r="F1041" s="18">
        <v>0</v>
      </c>
      <c r="G1041" s="18">
        <v>0</v>
      </c>
      <c r="H1041" s="18">
        <v>41</v>
      </c>
      <c r="I1041" s="18">
        <v>19</v>
      </c>
      <c r="J1041" s="19">
        <v>49.180327868852459</v>
      </c>
      <c r="K1041" s="19">
        <v>3</v>
      </c>
      <c r="L1041" s="19">
        <v>10.714285714285714</v>
      </c>
      <c r="M1041" s="18">
        <v>0</v>
      </c>
      <c r="N1041" s="19">
        <v>0</v>
      </c>
      <c r="O1041" s="19">
        <v>6</v>
      </c>
      <c r="P1041" s="19">
        <v>100</v>
      </c>
      <c r="Q1041" s="19">
        <v>29.338842975206614</v>
      </c>
      <c r="R1041" s="18">
        <v>0</v>
      </c>
      <c r="S1041" s="19">
        <v>0</v>
      </c>
      <c r="T1041" s="18">
        <v>0</v>
      </c>
      <c r="U1041" s="19">
        <v>0</v>
      </c>
      <c r="V1041" s="18">
        <v>0</v>
      </c>
      <c r="W1041" s="19">
        <v>0</v>
      </c>
      <c r="X1041" s="19">
        <v>0</v>
      </c>
      <c r="Y1041" s="19">
        <v>0</v>
      </c>
      <c r="Z1041" s="19">
        <v>20</v>
      </c>
      <c r="AA1041" s="19">
        <v>80</v>
      </c>
      <c r="AB1041" s="18">
        <v>5</v>
      </c>
      <c r="AC1041" s="19">
        <v>17.241379310344829</v>
      </c>
      <c r="AD1041" s="19">
        <v>85.714285714285708</v>
      </c>
      <c r="AE1041" s="19">
        <v>41.666666666666671</v>
      </c>
      <c r="AF1041" s="19">
        <v>100</v>
      </c>
      <c r="AG1041" s="19">
        <v>62.5</v>
      </c>
      <c r="AH1041" s="19">
        <v>28.571428571428569</v>
      </c>
      <c r="AI1041" s="19">
        <v>57.142857142857139</v>
      </c>
      <c r="AJ1041" s="3">
        <v>725</v>
      </c>
      <c r="AK1041" s="6">
        <v>0</v>
      </c>
      <c r="AL1041" s="6">
        <v>34</v>
      </c>
      <c r="AM1041" s="6">
        <v>0</v>
      </c>
      <c r="AN1041" s="6">
        <v>11</v>
      </c>
      <c r="AO1041" s="6">
        <v>0</v>
      </c>
      <c r="AP1041" s="6">
        <v>6</v>
      </c>
      <c r="AQ1041" s="6">
        <v>13</v>
      </c>
      <c r="AR1041" s="6">
        <v>10</v>
      </c>
      <c r="AS1041" s="6">
        <v>16.393442622950818</v>
      </c>
      <c r="AT1041" s="119">
        <v>0</v>
      </c>
      <c r="AU1041" s="119">
        <v>0</v>
      </c>
      <c r="AV1041" s="119">
        <v>0</v>
      </c>
      <c r="AW1041" s="119">
        <v>0</v>
      </c>
      <c r="AX1041" s="119">
        <v>0</v>
      </c>
      <c r="AY1041" s="6">
        <v>54.54545454545454</v>
      </c>
      <c r="AZ1041" s="6">
        <v>0</v>
      </c>
      <c r="BA1041" s="6">
        <v>0</v>
      </c>
      <c r="BB1041" s="6">
        <v>6</v>
      </c>
      <c r="BC1041" s="6">
        <v>0</v>
      </c>
      <c r="BD1041" s="6">
        <v>0</v>
      </c>
      <c r="BE1041" s="6">
        <v>0</v>
      </c>
      <c r="BF1041" s="6">
        <v>0</v>
      </c>
      <c r="BG1041" s="6">
        <v>0</v>
      </c>
      <c r="BH1041" s="6">
        <v>0</v>
      </c>
      <c r="BI1041" s="6">
        <v>0</v>
      </c>
      <c r="BJ1041" s="6">
        <v>0</v>
      </c>
      <c r="BK1041" s="6">
        <v>41</v>
      </c>
    </row>
    <row r="1042" spans="1:63" x14ac:dyDescent="0.35">
      <c r="A1042" s="27">
        <v>1036</v>
      </c>
      <c r="C1042" s="17" t="s">
        <v>134</v>
      </c>
      <c r="D1042" s="15">
        <v>825</v>
      </c>
      <c r="E1042" s="18">
        <v>6</v>
      </c>
      <c r="F1042" s="18">
        <v>9</v>
      </c>
      <c r="G1042" s="18">
        <v>70</v>
      </c>
      <c r="H1042" s="18">
        <v>635</v>
      </c>
      <c r="I1042" s="18">
        <v>109</v>
      </c>
      <c r="J1042" s="19">
        <v>55.151515151515149</v>
      </c>
      <c r="K1042" s="19">
        <v>10</v>
      </c>
      <c r="L1042" s="19">
        <v>2.0920502092050208</v>
      </c>
      <c r="M1042" s="18">
        <v>0</v>
      </c>
      <c r="N1042" s="19">
        <v>0</v>
      </c>
      <c r="O1042" s="19">
        <v>31</v>
      </c>
      <c r="P1042" s="19">
        <v>70.967741935483872</v>
      </c>
      <c r="Q1042" s="19">
        <v>47.415730337078656</v>
      </c>
      <c r="R1042" s="18">
        <v>0</v>
      </c>
      <c r="S1042" s="19">
        <v>0</v>
      </c>
      <c r="T1042" s="18">
        <v>0</v>
      </c>
      <c r="U1042" s="19">
        <v>0</v>
      </c>
      <c r="V1042" s="18">
        <v>0</v>
      </c>
      <c r="W1042" s="19">
        <v>0</v>
      </c>
      <c r="X1042" s="19">
        <v>0</v>
      </c>
      <c r="Y1042" s="19">
        <v>0</v>
      </c>
      <c r="Z1042" s="19">
        <v>29.166666666666668</v>
      </c>
      <c r="AA1042" s="19">
        <v>54.166666666666664</v>
      </c>
      <c r="AB1042" s="18">
        <v>0</v>
      </c>
      <c r="AC1042" s="19">
        <v>0</v>
      </c>
      <c r="AD1042" s="19">
        <v>56.25</v>
      </c>
      <c r="AE1042" s="19">
        <v>75</v>
      </c>
      <c r="AF1042" s="19">
        <v>0</v>
      </c>
      <c r="AG1042" s="19">
        <v>59.259259259259252</v>
      </c>
      <c r="AH1042" s="19">
        <v>16.216216216216218</v>
      </c>
      <c r="AI1042" s="19">
        <v>62.162162162162161</v>
      </c>
      <c r="AJ1042" s="3">
        <v>1210.2272727272727</v>
      </c>
      <c r="AK1042" s="6">
        <v>183</v>
      </c>
      <c r="AL1042" s="6">
        <v>213</v>
      </c>
      <c r="AM1042" s="6">
        <v>27</v>
      </c>
      <c r="AN1042" s="6">
        <v>34</v>
      </c>
      <c r="AO1042" s="6">
        <v>0</v>
      </c>
      <c r="AP1042" s="6">
        <v>10</v>
      </c>
      <c r="AQ1042" s="6">
        <v>345</v>
      </c>
      <c r="AR1042" s="6">
        <v>127</v>
      </c>
      <c r="AS1042" s="6">
        <v>15.393939393939393</v>
      </c>
      <c r="AT1042" s="119">
        <v>0</v>
      </c>
      <c r="AU1042" s="119">
        <v>0</v>
      </c>
      <c r="AV1042" s="119">
        <v>0</v>
      </c>
      <c r="AW1042" s="119">
        <v>0</v>
      </c>
      <c r="AX1042" s="119">
        <v>0</v>
      </c>
      <c r="AY1042" s="6">
        <v>36.781609195402297</v>
      </c>
      <c r="AZ1042" s="6">
        <v>0</v>
      </c>
      <c r="BA1042" s="6">
        <v>0</v>
      </c>
      <c r="BB1042" s="6">
        <v>35</v>
      </c>
      <c r="BC1042" s="6">
        <v>28</v>
      </c>
      <c r="BD1042" s="6">
        <v>3.4063260340632602</v>
      </c>
      <c r="BE1042" s="6">
        <v>0</v>
      </c>
      <c r="BF1042" s="6">
        <v>0</v>
      </c>
      <c r="BG1042" s="6">
        <v>22</v>
      </c>
      <c r="BH1042" s="6">
        <v>3.1073446327683616</v>
      </c>
      <c r="BI1042" s="6">
        <v>9</v>
      </c>
      <c r="BJ1042" s="6">
        <v>8.2568807339449553</v>
      </c>
      <c r="BK1042" s="6">
        <v>635</v>
      </c>
    </row>
    <row r="1043" spans="1:63" x14ac:dyDescent="0.35">
      <c r="A1043" s="27">
        <v>1037</v>
      </c>
      <c r="C1043" s="17" t="s">
        <v>20</v>
      </c>
      <c r="D1043" s="15">
        <v>63</v>
      </c>
      <c r="E1043" s="18">
        <v>0</v>
      </c>
      <c r="F1043" s="18">
        <v>0</v>
      </c>
      <c r="G1043" s="18">
        <v>5</v>
      </c>
      <c r="H1043" s="18">
        <v>58</v>
      </c>
      <c r="I1043" s="18">
        <v>3</v>
      </c>
      <c r="J1043" s="19">
        <v>46.031746031746032</v>
      </c>
      <c r="K1043" s="19">
        <v>0</v>
      </c>
      <c r="L1043" s="19">
        <v>0</v>
      </c>
      <c r="M1043" s="18">
        <v>0</v>
      </c>
      <c r="N1043" s="19">
        <v>0</v>
      </c>
      <c r="O1043" s="19">
        <v>0</v>
      </c>
      <c r="P1043" s="19">
        <v>0</v>
      </c>
      <c r="Q1043" s="19">
        <v>46.889226100151745</v>
      </c>
      <c r="R1043" s="18">
        <v>0</v>
      </c>
      <c r="S1043" s="19">
        <v>0</v>
      </c>
      <c r="T1043" s="18">
        <v>0</v>
      </c>
      <c r="U1043" s="19">
        <v>0</v>
      </c>
      <c r="V1043" s="18">
        <v>0</v>
      </c>
      <c r="W1043" s="19">
        <v>0</v>
      </c>
      <c r="X1043" s="18">
        <v>0</v>
      </c>
      <c r="Y1043" s="19">
        <v>0</v>
      </c>
      <c r="Z1043" s="19">
        <v>15.47085201793722</v>
      </c>
      <c r="AA1043" s="19">
        <v>78.026905829596416</v>
      </c>
      <c r="AB1043" s="18">
        <v>21</v>
      </c>
      <c r="AC1043" s="19">
        <v>3.494176372712146</v>
      </c>
      <c r="AD1043" s="19">
        <v>84</v>
      </c>
      <c r="AE1043" s="19">
        <v>81.159420289855078</v>
      </c>
      <c r="AF1043" s="19">
        <v>79.775280898876403</v>
      </c>
      <c r="AG1043" s="19">
        <v>83.576642335766422</v>
      </c>
      <c r="AH1043" s="19">
        <v>11.267605633802818</v>
      </c>
      <c r="AI1043" s="19">
        <v>69.014084507042256</v>
      </c>
      <c r="AJ1043" s="3">
        <v>975</v>
      </c>
      <c r="AK1043" s="6">
        <v>0</v>
      </c>
      <c r="AL1043" s="6">
        <v>36</v>
      </c>
      <c r="AM1043" s="6">
        <v>6</v>
      </c>
      <c r="AN1043" s="6">
        <v>0</v>
      </c>
      <c r="AO1043" s="6">
        <v>0</v>
      </c>
      <c r="AP1043" s="6">
        <v>0</v>
      </c>
      <c r="AQ1043" s="6">
        <v>22</v>
      </c>
      <c r="AR1043" s="6">
        <v>5</v>
      </c>
      <c r="AS1043" s="6">
        <v>7.9365079365079358</v>
      </c>
      <c r="AT1043" s="119">
        <v>0</v>
      </c>
      <c r="AU1043" s="119">
        <v>0</v>
      </c>
      <c r="AV1043" s="119">
        <v>0</v>
      </c>
      <c r="AW1043" s="119">
        <v>0</v>
      </c>
      <c r="AX1043" s="119">
        <v>0</v>
      </c>
      <c r="AY1043" s="6">
        <v>39.330024813895783</v>
      </c>
      <c r="AZ1043" s="6">
        <v>0</v>
      </c>
      <c r="BA1043" s="6">
        <v>0</v>
      </c>
      <c r="BB1043" s="6">
        <v>0</v>
      </c>
      <c r="BC1043" s="6">
        <v>0</v>
      </c>
      <c r="BD1043" s="6">
        <v>0</v>
      </c>
      <c r="BE1043" s="6">
        <v>0</v>
      </c>
      <c r="BF1043" s="6">
        <v>0</v>
      </c>
      <c r="BG1043" s="6">
        <v>0</v>
      </c>
      <c r="BH1043" s="6">
        <v>0</v>
      </c>
      <c r="BI1043" s="6">
        <v>0</v>
      </c>
      <c r="BJ1043" s="6">
        <v>0</v>
      </c>
      <c r="BK1043" s="6">
        <v>58</v>
      </c>
    </row>
    <row r="1044" spans="1:63" x14ac:dyDescent="0.35">
      <c r="A1044" s="27">
        <v>1038</v>
      </c>
      <c r="C1044" s="17" t="s">
        <v>29</v>
      </c>
      <c r="D1044" s="15">
        <v>90</v>
      </c>
      <c r="E1044" s="18">
        <v>0</v>
      </c>
      <c r="F1044" s="18">
        <v>0</v>
      </c>
      <c r="G1044" s="18">
        <v>0</v>
      </c>
      <c r="H1044" s="18">
        <v>54</v>
      </c>
      <c r="I1044" s="18">
        <v>39</v>
      </c>
      <c r="J1044" s="19">
        <v>53.333333333333336</v>
      </c>
      <c r="K1044" s="19">
        <v>0</v>
      </c>
      <c r="L1044" s="19">
        <v>0</v>
      </c>
      <c r="M1044" s="18">
        <v>0</v>
      </c>
      <c r="N1044" s="19">
        <v>0</v>
      </c>
      <c r="O1044" s="19">
        <v>6</v>
      </c>
      <c r="P1044" s="19">
        <v>100</v>
      </c>
      <c r="Q1044" s="19">
        <v>45.54865424430642</v>
      </c>
      <c r="R1044" s="18">
        <v>0</v>
      </c>
      <c r="S1044" s="19">
        <v>0</v>
      </c>
      <c r="T1044" s="18">
        <v>0</v>
      </c>
      <c r="U1044" s="19">
        <v>0</v>
      </c>
      <c r="V1044" s="18">
        <v>0</v>
      </c>
      <c r="W1044" s="19">
        <v>0</v>
      </c>
      <c r="X1044" s="18">
        <v>0</v>
      </c>
      <c r="Y1044" s="19">
        <v>0</v>
      </c>
      <c r="Z1044" s="19">
        <v>21.875</v>
      </c>
      <c r="AA1044" s="19">
        <v>78.125</v>
      </c>
      <c r="AB1044" s="18">
        <v>0</v>
      </c>
      <c r="AC1044" s="19">
        <v>0</v>
      </c>
      <c r="AD1044" s="19">
        <v>90.625</v>
      </c>
      <c r="AE1044" s="19">
        <v>72.41379310344827</v>
      </c>
      <c r="AF1044" s="19">
        <v>0</v>
      </c>
      <c r="AG1044" s="19">
        <v>82.758620689655174</v>
      </c>
      <c r="AH1044" s="19">
        <v>11.627906976744185</v>
      </c>
      <c r="AI1044" s="19">
        <v>60.465116279069761</v>
      </c>
      <c r="AJ1044" s="3">
        <v>322.22222222222223</v>
      </c>
      <c r="AK1044" s="6">
        <v>0</v>
      </c>
      <c r="AL1044" s="6">
        <v>67</v>
      </c>
      <c r="AM1044" s="6">
        <v>0</v>
      </c>
      <c r="AN1044" s="6">
        <v>12</v>
      </c>
      <c r="AO1044" s="6">
        <v>0</v>
      </c>
      <c r="AP1044" s="6">
        <v>0</v>
      </c>
      <c r="AQ1044" s="6">
        <v>13</v>
      </c>
      <c r="AR1044" s="6">
        <v>0</v>
      </c>
      <c r="AS1044" s="6">
        <v>0</v>
      </c>
      <c r="AT1044" s="119">
        <v>0</v>
      </c>
      <c r="AU1044" s="119">
        <v>0</v>
      </c>
      <c r="AV1044" s="119">
        <v>0</v>
      </c>
      <c r="AW1044" s="119">
        <v>0</v>
      </c>
      <c r="AX1044" s="119">
        <v>0</v>
      </c>
      <c r="AY1044" s="6">
        <v>64.912280701754383</v>
      </c>
      <c r="AZ1044" s="6">
        <v>0</v>
      </c>
      <c r="BA1044" s="6">
        <v>0</v>
      </c>
      <c r="BB1044" s="6">
        <v>7</v>
      </c>
      <c r="BC1044" s="6">
        <v>14</v>
      </c>
      <c r="BD1044" s="6">
        <v>14.736842105263156</v>
      </c>
      <c r="BE1044" s="6">
        <v>0</v>
      </c>
      <c r="BF1044" s="6">
        <v>0</v>
      </c>
      <c r="BG1044" s="6">
        <v>0</v>
      </c>
      <c r="BH1044" s="6">
        <v>0</v>
      </c>
      <c r="BI1044" s="6">
        <v>9</v>
      </c>
      <c r="BJ1044" s="6">
        <v>24.324324324324326</v>
      </c>
      <c r="BK1044" s="6">
        <v>54</v>
      </c>
    </row>
    <row r="1045" spans="1:63" x14ac:dyDescent="0.35">
      <c r="A1045" s="27">
        <v>1039</v>
      </c>
      <c r="C1045" s="17" t="s">
        <v>24</v>
      </c>
      <c r="D1045" s="15">
        <v>65</v>
      </c>
      <c r="E1045" s="18">
        <v>3</v>
      </c>
      <c r="F1045" s="18">
        <v>6</v>
      </c>
      <c r="G1045" s="18">
        <v>9</v>
      </c>
      <c r="H1045" s="18">
        <v>50</v>
      </c>
      <c r="I1045" s="18">
        <v>0</v>
      </c>
      <c r="J1045" s="19">
        <v>33.846153846153847</v>
      </c>
      <c r="K1045" s="19">
        <v>0</v>
      </c>
      <c r="L1045" s="19">
        <v>0</v>
      </c>
      <c r="M1045" s="18">
        <v>0</v>
      </c>
      <c r="N1045" s="19">
        <v>0</v>
      </c>
      <c r="O1045" s="19">
        <v>3</v>
      </c>
      <c r="P1045" s="19">
        <v>100</v>
      </c>
      <c r="Q1045" s="19">
        <v>46.771653543307082</v>
      </c>
      <c r="R1045" s="18">
        <v>0</v>
      </c>
      <c r="S1045" s="19">
        <v>0</v>
      </c>
      <c r="T1045" s="18">
        <v>0</v>
      </c>
      <c r="U1045" s="19">
        <v>0</v>
      </c>
      <c r="V1045" s="18">
        <v>0</v>
      </c>
      <c r="W1045" s="19">
        <v>0</v>
      </c>
      <c r="X1045" s="18">
        <v>0</v>
      </c>
      <c r="Y1045" s="19">
        <v>0</v>
      </c>
      <c r="Z1045" s="19">
        <v>0</v>
      </c>
      <c r="AA1045" s="19">
        <v>89.65517241379311</v>
      </c>
      <c r="AB1045" s="18">
        <v>0</v>
      </c>
      <c r="AC1045" s="19">
        <v>0</v>
      </c>
      <c r="AD1045" s="19">
        <v>100</v>
      </c>
      <c r="AE1045" s="19">
        <v>64.285714285714292</v>
      </c>
      <c r="AF1045" s="19">
        <v>70</v>
      </c>
      <c r="AG1045" s="19">
        <v>77.5</v>
      </c>
      <c r="AH1045" s="19">
        <v>14.634146341463413</v>
      </c>
      <c r="AI1045" s="19">
        <v>51.219512195121951</v>
      </c>
      <c r="AJ1045" s="3">
        <v>710</v>
      </c>
      <c r="AK1045" s="6">
        <v>0</v>
      </c>
      <c r="AL1045" s="6">
        <v>3</v>
      </c>
      <c r="AM1045" s="6">
        <v>0</v>
      </c>
      <c r="AN1045" s="6">
        <v>51</v>
      </c>
      <c r="AO1045" s="6">
        <v>0</v>
      </c>
      <c r="AP1045" s="6">
        <v>0</v>
      </c>
      <c r="AQ1045" s="6">
        <v>12</v>
      </c>
      <c r="AR1045" s="6">
        <v>12</v>
      </c>
      <c r="AS1045" s="6">
        <v>18.461538461538463</v>
      </c>
      <c r="AT1045" s="119">
        <v>0</v>
      </c>
      <c r="AU1045" s="119">
        <v>0</v>
      </c>
      <c r="AV1045" s="119">
        <v>0</v>
      </c>
      <c r="AW1045" s="119">
        <v>0</v>
      </c>
      <c r="AX1045" s="119">
        <v>0</v>
      </c>
      <c r="AY1045" s="6">
        <v>78.181818181818187</v>
      </c>
      <c r="AZ1045" s="6">
        <v>0</v>
      </c>
      <c r="BA1045" s="6">
        <v>0</v>
      </c>
      <c r="BB1045" s="6">
        <v>0</v>
      </c>
      <c r="BC1045" s="6">
        <v>0</v>
      </c>
      <c r="BD1045" s="6">
        <v>0</v>
      </c>
      <c r="BE1045" s="6">
        <v>0</v>
      </c>
      <c r="BF1045" s="6">
        <v>0</v>
      </c>
      <c r="BG1045" s="6">
        <v>0</v>
      </c>
      <c r="BH1045" s="6">
        <v>0</v>
      </c>
      <c r="BI1045" s="6">
        <v>0</v>
      </c>
      <c r="BJ1045" s="6">
        <v>0</v>
      </c>
      <c r="BK1045" s="6">
        <v>50</v>
      </c>
    </row>
    <row r="1046" spans="1:63" x14ac:dyDescent="0.35">
      <c r="A1046" s="27">
        <v>1040</v>
      </c>
      <c r="C1046" s="17" t="s">
        <v>21</v>
      </c>
      <c r="D1046" s="15">
        <v>487</v>
      </c>
      <c r="E1046" s="18">
        <v>8</v>
      </c>
      <c r="F1046" s="18">
        <v>19</v>
      </c>
      <c r="G1046" s="18">
        <v>38</v>
      </c>
      <c r="H1046" s="18">
        <v>401</v>
      </c>
      <c r="I1046" s="18">
        <v>33</v>
      </c>
      <c r="J1046" s="19">
        <v>60.369609856262826</v>
      </c>
      <c r="K1046" s="19">
        <v>15</v>
      </c>
      <c r="L1046" s="19">
        <v>4.5592705167173255</v>
      </c>
      <c r="M1046" s="18">
        <v>0</v>
      </c>
      <c r="N1046" s="19">
        <v>0</v>
      </c>
      <c r="O1046" s="19">
        <v>19</v>
      </c>
      <c r="P1046" s="19">
        <v>100</v>
      </c>
      <c r="Q1046" s="19">
        <v>39.370078740157481</v>
      </c>
      <c r="R1046" s="18">
        <v>0</v>
      </c>
      <c r="S1046" s="19">
        <v>0</v>
      </c>
      <c r="T1046" s="18">
        <v>6</v>
      </c>
      <c r="U1046" s="19">
        <v>31.578947368421051</v>
      </c>
      <c r="V1046" s="18">
        <v>0</v>
      </c>
      <c r="W1046" s="19">
        <v>0</v>
      </c>
      <c r="X1046" s="18">
        <v>6</v>
      </c>
      <c r="Y1046" s="19">
        <v>18.75</v>
      </c>
      <c r="Z1046" s="19">
        <v>21.122112211221122</v>
      </c>
      <c r="AA1046" s="19">
        <v>68.316831683168317</v>
      </c>
      <c r="AB1046" s="18">
        <v>9</v>
      </c>
      <c r="AC1046" s="19">
        <v>2.4390243902439024</v>
      </c>
      <c r="AD1046" s="19">
        <v>91.558441558441558</v>
      </c>
      <c r="AE1046" s="19">
        <v>82.329317269076313</v>
      </c>
      <c r="AF1046" s="19">
        <v>93.75</v>
      </c>
      <c r="AG1046" s="19">
        <v>82.481751824817522</v>
      </c>
      <c r="AH1046" s="19">
        <v>12.820512820512819</v>
      </c>
      <c r="AI1046" s="19">
        <v>55.270655270655269</v>
      </c>
      <c r="AJ1046" s="3">
        <v>952.54237288135596</v>
      </c>
      <c r="AK1046" s="6">
        <v>0</v>
      </c>
      <c r="AL1046" s="6">
        <v>349</v>
      </c>
      <c r="AM1046" s="6">
        <v>3</v>
      </c>
      <c r="AN1046" s="6">
        <v>0</v>
      </c>
      <c r="AO1046" s="6">
        <v>0</v>
      </c>
      <c r="AP1046" s="6">
        <v>0</v>
      </c>
      <c r="AQ1046" s="6">
        <v>121</v>
      </c>
      <c r="AR1046" s="6">
        <v>137</v>
      </c>
      <c r="AS1046" s="6">
        <v>28.131416837782343</v>
      </c>
      <c r="AT1046" s="119">
        <v>0</v>
      </c>
      <c r="AU1046" s="119">
        <v>0</v>
      </c>
      <c r="AV1046" s="119">
        <v>0</v>
      </c>
      <c r="AW1046" s="119">
        <v>0</v>
      </c>
      <c r="AX1046" s="119">
        <v>0</v>
      </c>
      <c r="AY1046" s="6">
        <v>73.80952380952381</v>
      </c>
      <c r="AZ1046" s="6">
        <v>0</v>
      </c>
      <c r="BA1046" s="6">
        <v>0</v>
      </c>
      <c r="BB1046" s="6">
        <v>18</v>
      </c>
      <c r="BC1046" s="6">
        <v>5</v>
      </c>
      <c r="BD1046" s="6">
        <v>1.0204081632653061</v>
      </c>
      <c r="BE1046" s="6">
        <v>0</v>
      </c>
      <c r="BF1046" s="6">
        <v>0</v>
      </c>
      <c r="BG1046" s="6">
        <v>0</v>
      </c>
      <c r="BH1046" s="6">
        <v>0</v>
      </c>
      <c r="BI1046" s="6">
        <v>0</v>
      </c>
      <c r="BJ1046" s="6">
        <v>0</v>
      </c>
      <c r="BK1046" s="6">
        <v>401</v>
      </c>
    </row>
    <row r="1047" spans="1:63" x14ac:dyDescent="0.35">
      <c r="A1047" s="27">
        <v>1041</v>
      </c>
      <c r="C1047" s="17" t="s">
        <v>9</v>
      </c>
      <c r="D1047" s="15">
        <v>149</v>
      </c>
      <c r="E1047" s="18">
        <v>0</v>
      </c>
      <c r="F1047" s="18">
        <v>0</v>
      </c>
      <c r="G1047" s="18">
        <v>4</v>
      </c>
      <c r="H1047" s="18">
        <v>105</v>
      </c>
      <c r="I1047" s="18">
        <v>39</v>
      </c>
      <c r="J1047" s="19">
        <v>61.744966442953022</v>
      </c>
      <c r="K1047" s="19">
        <v>0</v>
      </c>
      <c r="L1047" s="19">
        <v>0</v>
      </c>
      <c r="M1047" s="18">
        <v>0</v>
      </c>
      <c r="N1047" s="19">
        <v>0</v>
      </c>
      <c r="O1047" s="19">
        <v>8</v>
      </c>
      <c r="P1047" s="19">
        <v>100</v>
      </c>
      <c r="Q1047" s="19">
        <v>45.696721311475407</v>
      </c>
      <c r="R1047" s="18">
        <v>0</v>
      </c>
      <c r="S1047" s="19">
        <v>0</v>
      </c>
      <c r="T1047" s="18">
        <v>0</v>
      </c>
      <c r="U1047" s="19">
        <v>0</v>
      </c>
      <c r="V1047" s="18">
        <v>0</v>
      </c>
      <c r="W1047" s="19">
        <v>0</v>
      </c>
      <c r="X1047" s="18">
        <v>0</v>
      </c>
      <c r="Y1047" s="19">
        <v>0</v>
      </c>
      <c r="Z1047" s="19">
        <v>0</v>
      </c>
      <c r="AA1047" s="19">
        <v>100</v>
      </c>
      <c r="AB1047" s="18">
        <v>4</v>
      </c>
      <c r="AC1047" s="19">
        <v>4.4444444444444446</v>
      </c>
      <c r="AD1047" s="19">
        <v>69.230769230769226</v>
      </c>
      <c r="AE1047" s="19">
        <v>84.615384615384613</v>
      </c>
      <c r="AF1047" s="19">
        <v>72.727272727272734</v>
      </c>
      <c r="AG1047" s="19">
        <v>80.645161290322577</v>
      </c>
      <c r="AH1047" s="19">
        <v>4.5454545454545459</v>
      </c>
      <c r="AI1047" s="19">
        <v>86.36363636363636</v>
      </c>
      <c r="AJ1047" s="3">
        <v>1062.5</v>
      </c>
      <c r="AK1047" s="6">
        <v>0</v>
      </c>
      <c r="AL1047" s="6">
        <v>82</v>
      </c>
      <c r="AM1047" s="6">
        <v>0</v>
      </c>
      <c r="AN1047" s="6">
        <v>0</v>
      </c>
      <c r="AO1047" s="6">
        <v>5</v>
      </c>
      <c r="AP1047" s="6">
        <v>4</v>
      </c>
      <c r="AQ1047" s="6">
        <v>59</v>
      </c>
      <c r="AR1047" s="6">
        <v>13</v>
      </c>
      <c r="AS1047" s="6">
        <v>8.724832214765101</v>
      </c>
      <c r="AT1047" s="119">
        <v>0</v>
      </c>
      <c r="AU1047" s="119">
        <v>0</v>
      </c>
      <c r="AV1047" s="119">
        <v>0</v>
      </c>
      <c r="AW1047" s="119">
        <v>0</v>
      </c>
      <c r="AX1047" s="119">
        <v>0</v>
      </c>
      <c r="AY1047" s="6">
        <v>54.794520547945204</v>
      </c>
      <c r="AZ1047" s="6">
        <v>0</v>
      </c>
      <c r="BA1047" s="6">
        <v>0</v>
      </c>
      <c r="BB1047" s="6">
        <v>21</v>
      </c>
      <c r="BC1047" s="6">
        <v>6</v>
      </c>
      <c r="BD1047" s="6">
        <v>3.9735099337748347</v>
      </c>
      <c r="BE1047" s="6">
        <v>0</v>
      </c>
      <c r="BF1047" s="6">
        <v>0</v>
      </c>
      <c r="BG1047" s="6">
        <v>0</v>
      </c>
      <c r="BH1047" s="6">
        <v>0</v>
      </c>
      <c r="BI1047" s="6">
        <v>6</v>
      </c>
      <c r="BJ1047" s="6">
        <v>14.285714285714285</v>
      </c>
      <c r="BK1047" s="6">
        <v>105</v>
      </c>
    </row>
    <row r="1048" spans="1:63" x14ac:dyDescent="0.35">
      <c r="A1048" s="27">
        <v>1042</v>
      </c>
      <c r="C1048" s="17" t="s">
        <v>3</v>
      </c>
      <c r="D1048" s="15">
        <v>8</v>
      </c>
      <c r="E1048" s="18">
        <v>0</v>
      </c>
      <c r="F1048" s="18">
        <v>4</v>
      </c>
      <c r="G1048" s="18">
        <v>0</v>
      </c>
      <c r="H1048" s="18">
        <v>8</v>
      </c>
      <c r="I1048" s="18">
        <v>3</v>
      </c>
      <c r="J1048" s="19">
        <v>75</v>
      </c>
      <c r="K1048" s="19">
        <v>0</v>
      </c>
      <c r="L1048" s="19">
        <v>0</v>
      </c>
      <c r="M1048" s="18">
        <v>0</v>
      </c>
      <c r="N1048" s="19">
        <v>0</v>
      </c>
      <c r="O1048" s="19">
        <v>3</v>
      </c>
      <c r="P1048" s="19">
        <v>100</v>
      </c>
      <c r="Q1048" s="19">
        <v>43.38461538461538</v>
      </c>
      <c r="R1048" s="18">
        <v>0</v>
      </c>
      <c r="S1048" s="19">
        <v>0</v>
      </c>
      <c r="T1048" s="18">
        <v>0</v>
      </c>
      <c r="U1048" s="19">
        <v>0</v>
      </c>
      <c r="V1048" s="18">
        <v>0</v>
      </c>
      <c r="W1048" s="19">
        <v>0</v>
      </c>
      <c r="X1048" s="18">
        <v>0</v>
      </c>
      <c r="Y1048" s="19">
        <v>0</v>
      </c>
      <c r="Z1048" s="19">
        <v>50</v>
      </c>
      <c r="AA1048" s="19">
        <v>50</v>
      </c>
      <c r="AB1048" s="18">
        <v>0</v>
      </c>
      <c r="AC1048" s="19">
        <v>0</v>
      </c>
      <c r="AD1048" s="19">
        <v>0</v>
      </c>
      <c r="AE1048" s="19">
        <v>100</v>
      </c>
      <c r="AF1048" s="19">
        <v>0</v>
      </c>
      <c r="AG1048" s="19">
        <v>100</v>
      </c>
      <c r="AH1048" s="19">
        <v>0</v>
      </c>
      <c r="AI1048" s="19">
        <v>100</v>
      </c>
      <c r="AJ1048" s="3">
        <v>1625</v>
      </c>
      <c r="AK1048" s="6">
        <v>0</v>
      </c>
      <c r="AL1048" s="6">
        <v>10</v>
      </c>
      <c r="AM1048" s="6">
        <v>0</v>
      </c>
      <c r="AN1048" s="6">
        <v>0</v>
      </c>
      <c r="AO1048" s="6">
        <v>0</v>
      </c>
      <c r="AP1048" s="6">
        <v>0</v>
      </c>
      <c r="AQ1048" s="6">
        <v>3</v>
      </c>
      <c r="AR1048" s="6">
        <v>7</v>
      </c>
      <c r="AS1048" s="6">
        <v>87.5</v>
      </c>
      <c r="AT1048" s="119">
        <v>0</v>
      </c>
      <c r="AU1048" s="119">
        <v>0</v>
      </c>
      <c r="AV1048" s="119">
        <v>0</v>
      </c>
      <c r="AW1048" s="119">
        <v>0</v>
      </c>
      <c r="AX1048" s="119">
        <v>0</v>
      </c>
      <c r="AY1048" s="6">
        <v>80</v>
      </c>
      <c r="AZ1048" s="6">
        <v>0</v>
      </c>
      <c r="BA1048" s="6">
        <v>0</v>
      </c>
      <c r="BB1048" s="6">
        <v>0</v>
      </c>
      <c r="BC1048" s="6">
        <v>0</v>
      </c>
      <c r="BD1048" s="6">
        <v>0</v>
      </c>
      <c r="BE1048" s="6">
        <v>0</v>
      </c>
      <c r="BF1048" s="6">
        <v>0</v>
      </c>
      <c r="BG1048" s="6">
        <v>0</v>
      </c>
      <c r="BH1048" s="6">
        <v>0</v>
      </c>
      <c r="BI1048" s="6">
        <v>0</v>
      </c>
      <c r="BJ1048" s="6">
        <v>0</v>
      </c>
      <c r="BK1048" s="6">
        <v>8</v>
      </c>
    </row>
    <row r="1049" spans="1:63" x14ac:dyDescent="0.35">
      <c r="A1049" s="27">
        <v>1043</v>
      </c>
      <c r="C1049" s="17" t="s">
        <v>275</v>
      </c>
      <c r="D1049" s="15">
        <v>304</v>
      </c>
      <c r="E1049" s="18">
        <v>8</v>
      </c>
      <c r="F1049" s="18">
        <v>11</v>
      </c>
      <c r="G1049" s="18">
        <v>27</v>
      </c>
      <c r="H1049" s="18">
        <v>242</v>
      </c>
      <c r="I1049" s="18">
        <v>25</v>
      </c>
      <c r="J1049" s="19">
        <v>60.19736842105263</v>
      </c>
      <c r="K1049" s="19">
        <v>13</v>
      </c>
      <c r="L1049" s="19">
        <v>6.1611374407582939</v>
      </c>
      <c r="M1049" s="18">
        <v>0</v>
      </c>
      <c r="N1049" s="19">
        <v>0</v>
      </c>
      <c r="O1049" s="19">
        <v>5</v>
      </c>
      <c r="P1049" s="19">
        <v>100</v>
      </c>
      <c r="Q1049" s="19">
        <v>24.780701754385966</v>
      </c>
      <c r="R1049" s="18">
        <v>0</v>
      </c>
      <c r="S1049" s="19">
        <v>0</v>
      </c>
      <c r="T1049" s="18">
        <v>0</v>
      </c>
      <c r="U1049" s="19">
        <v>0</v>
      </c>
      <c r="V1049" s="18">
        <v>0</v>
      </c>
      <c r="W1049" s="19">
        <v>0</v>
      </c>
      <c r="X1049" s="19">
        <v>0</v>
      </c>
      <c r="Y1049" s="19">
        <v>0</v>
      </c>
      <c r="Z1049" s="19">
        <v>10.99476439790576</v>
      </c>
      <c r="AA1049" s="19">
        <v>83.769633507853399</v>
      </c>
      <c r="AB1049" s="18">
        <v>11</v>
      </c>
      <c r="AC1049" s="19">
        <v>4.6808510638297873</v>
      </c>
      <c r="AD1049" s="19">
        <v>85.714285714285708</v>
      </c>
      <c r="AE1049" s="19">
        <v>87.323943661971825</v>
      </c>
      <c r="AF1049" s="19">
        <v>87.5</v>
      </c>
      <c r="AG1049" s="19">
        <v>85.648148148148152</v>
      </c>
      <c r="AH1049" s="19">
        <v>3.125</v>
      </c>
      <c r="AI1049" s="19">
        <v>80.357142857142861</v>
      </c>
      <c r="AJ1049" s="3">
        <v>1229.1666666666667</v>
      </c>
      <c r="AK1049" s="6">
        <v>19</v>
      </c>
      <c r="AL1049" s="6">
        <v>81</v>
      </c>
      <c r="AM1049" s="6">
        <v>15</v>
      </c>
      <c r="AN1049" s="6">
        <v>12</v>
      </c>
      <c r="AO1049" s="6">
        <v>0</v>
      </c>
      <c r="AP1049" s="6">
        <v>4</v>
      </c>
      <c r="AQ1049" s="6">
        <v>178</v>
      </c>
      <c r="AR1049" s="6">
        <v>43</v>
      </c>
      <c r="AS1049" s="6">
        <v>14.144736842105262</v>
      </c>
      <c r="AT1049" s="119">
        <v>0</v>
      </c>
      <c r="AU1049" s="119">
        <v>0</v>
      </c>
      <c r="AV1049" s="119">
        <v>0</v>
      </c>
      <c r="AW1049" s="119">
        <v>0</v>
      </c>
      <c r="AX1049" s="119">
        <v>0</v>
      </c>
      <c r="AY1049" s="6">
        <v>53.559322033898304</v>
      </c>
      <c r="AZ1049" s="6">
        <v>0</v>
      </c>
      <c r="BA1049" s="6">
        <v>0</v>
      </c>
      <c r="BB1049" s="6">
        <v>3</v>
      </c>
      <c r="BC1049" s="6">
        <v>3</v>
      </c>
      <c r="BD1049" s="6">
        <v>0.97402597402597402</v>
      </c>
      <c r="BE1049" s="6">
        <v>0</v>
      </c>
      <c r="BF1049" s="6">
        <v>0</v>
      </c>
      <c r="BG1049" s="6">
        <v>0</v>
      </c>
      <c r="BH1049" s="6">
        <v>0</v>
      </c>
      <c r="BI1049" s="6">
        <v>3</v>
      </c>
      <c r="BJ1049" s="6">
        <v>12.5</v>
      </c>
      <c r="BK1049" s="6">
        <v>242</v>
      </c>
    </row>
    <row r="1050" spans="1:63" x14ac:dyDescent="0.35">
      <c r="A1050" s="27">
        <v>1044</v>
      </c>
      <c r="C1050" s="17" t="s">
        <v>28</v>
      </c>
      <c r="D1050" s="15">
        <v>207</v>
      </c>
      <c r="E1050" s="18">
        <v>0</v>
      </c>
      <c r="F1050" s="18">
        <v>7</v>
      </c>
      <c r="G1050" s="18">
        <v>29</v>
      </c>
      <c r="H1050" s="18">
        <v>166</v>
      </c>
      <c r="I1050" s="18">
        <v>6</v>
      </c>
      <c r="J1050" s="19">
        <v>57.487922705314013</v>
      </c>
      <c r="K1050" s="19">
        <v>31</v>
      </c>
      <c r="L1050" s="19">
        <v>23.846153846153847</v>
      </c>
      <c r="M1050" s="18">
        <v>0</v>
      </c>
      <c r="N1050" s="19">
        <v>0</v>
      </c>
      <c r="O1050" s="19">
        <v>41</v>
      </c>
      <c r="P1050" s="19">
        <v>92.682926829268297</v>
      </c>
      <c r="Q1050" s="19">
        <v>37.211981566820278</v>
      </c>
      <c r="R1050" s="18">
        <v>0</v>
      </c>
      <c r="S1050" s="19">
        <v>0</v>
      </c>
      <c r="T1050" s="18">
        <v>0</v>
      </c>
      <c r="U1050" s="19">
        <v>0</v>
      </c>
      <c r="V1050" s="18">
        <v>7</v>
      </c>
      <c r="W1050" s="19">
        <v>43.75</v>
      </c>
      <c r="X1050" s="18">
        <v>7</v>
      </c>
      <c r="Y1050" s="19">
        <v>35</v>
      </c>
      <c r="Z1050" s="19">
        <v>24.489795918367346</v>
      </c>
      <c r="AA1050" s="19">
        <v>15.306122448979592</v>
      </c>
      <c r="AB1050" s="18">
        <v>26</v>
      </c>
      <c r="AC1050" s="19">
        <v>25.742574257425744</v>
      </c>
      <c r="AD1050" s="19">
        <v>53.94736842105263</v>
      </c>
      <c r="AE1050" s="19">
        <v>31.868131868131865</v>
      </c>
      <c r="AF1050" s="19">
        <v>28.571428571428569</v>
      </c>
      <c r="AG1050" s="19">
        <v>40.939597315436245</v>
      </c>
      <c r="AH1050" s="19">
        <v>48.148148148148145</v>
      </c>
      <c r="AI1050" s="19">
        <v>18.518518518518519</v>
      </c>
      <c r="AJ1050" s="3">
        <v>211.95652173913044</v>
      </c>
      <c r="AK1050" s="6">
        <v>0</v>
      </c>
      <c r="AL1050" s="6">
        <v>0</v>
      </c>
      <c r="AM1050" s="6">
        <v>0</v>
      </c>
      <c r="AN1050" s="6">
        <v>199</v>
      </c>
      <c r="AO1050" s="6">
        <v>0</v>
      </c>
      <c r="AP1050" s="6">
        <v>0</v>
      </c>
      <c r="AQ1050" s="6">
        <v>6</v>
      </c>
      <c r="AR1050" s="6">
        <v>15</v>
      </c>
      <c r="AS1050" s="6">
        <v>7.2463768115942031</v>
      </c>
      <c r="AT1050" s="119">
        <v>0</v>
      </c>
      <c r="AU1050" s="119">
        <v>0</v>
      </c>
      <c r="AV1050" s="119">
        <v>0</v>
      </c>
      <c r="AW1050" s="119">
        <v>0</v>
      </c>
      <c r="AX1050" s="119">
        <v>0</v>
      </c>
      <c r="AY1050" s="6">
        <v>97.5</v>
      </c>
      <c r="AZ1050" s="6">
        <v>0</v>
      </c>
      <c r="BA1050" s="6">
        <v>0</v>
      </c>
      <c r="BB1050" s="6">
        <v>0</v>
      </c>
      <c r="BC1050" s="6">
        <v>33</v>
      </c>
      <c r="BD1050" s="6">
        <v>16.176470588235293</v>
      </c>
      <c r="BE1050" s="6">
        <v>0</v>
      </c>
      <c r="BF1050" s="6">
        <v>0</v>
      </c>
      <c r="BG1050" s="6">
        <v>27</v>
      </c>
      <c r="BH1050" s="6">
        <v>13.989637305699482</v>
      </c>
      <c r="BI1050" s="6">
        <v>6</v>
      </c>
      <c r="BJ1050" s="6">
        <v>100</v>
      </c>
      <c r="BK1050" s="6">
        <v>166</v>
      </c>
    </row>
    <row r="1051" spans="1:63" x14ac:dyDescent="0.35">
      <c r="A1051" s="27">
        <v>1045</v>
      </c>
      <c r="C1051" s="17" t="s">
        <v>25</v>
      </c>
      <c r="D1051" s="15">
        <v>55</v>
      </c>
      <c r="E1051" s="18">
        <v>0</v>
      </c>
      <c r="F1051" s="18">
        <v>0</v>
      </c>
      <c r="G1051" s="18">
        <v>6</v>
      </c>
      <c r="H1051" s="18">
        <v>53</v>
      </c>
      <c r="I1051" s="18">
        <v>0</v>
      </c>
      <c r="J1051" s="19">
        <v>56.36363636363636</v>
      </c>
      <c r="K1051" s="19">
        <v>3</v>
      </c>
      <c r="L1051" s="19">
        <v>11.111111111111111</v>
      </c>
      <c r="M1051" s="18">
        <v>0</v>
      </c>
      <c r="N1051" s="19">
        <v>0</v>
      </c>
      <c r="O1051" s="19">
        <v>16</v>
      </c>
      <c r="P1051" s="19">
        <v>100</v>
      </c>
      <c r="Q1051" s="19">
        <v>43.177570093457945</v>
      </c>
      <c r="R1051" s="18">
        <v>0</v>
      </c>
      <c r="S1051" s="19">
        <v>0</v>
      </c>
      <c r="T1051" s="18">
        <v>0</v>
      </c>
      <c r="U1051" s="19">
        <v>0</v>
      </c>
      <c r="V1051" s="18">
        <v>0</v>
      </c>
      <c r="W1051" s="19">
        <v>0</v>
      </c>
      <c r="X1051" s="19">
        <v>0</v>
      </c>
      <c r="Y1051" s="19">
        <v>0</v>
      </c>
      <c r="Z1051" s="19">
        <v>47.058823529411761</v>
      </c>
      <c r="AA1051" s="19">
        <v>20.588235294117645</v>
      </c>
      <c r="AB1051" s="18">
        <v>17</v>
      </c>
      <c r="AC1051" s="19">
        <v>39.534883720930232</v>
      </c>
      <c r="AD1051" s="19">
        <v>56.000000000000007</v>
      </c>
      <c r="AE1051" s="19">
        <v>36.363636363636367</v>
      </c>
      <c r="AF1051" s="19">
        <v>0</v>
      </c>
      <c r="AG1051" s="19">
        <v>47.826086956521742</v>
      </c>
      <c r="AH1051" s="19">
        <v>41.666666666666671</v>
      </c>
      <c r="AI1051" s="19">
        <v>0</v>
      </c>
      <c r="AJ1051" s="3">
        <v>300</v>
      </c>
      <c r="AK1051" s="6">
        <v>0</v>
      </c>
      <c r="AL1051" s="6">
        <v>49</v>
      </c>
      <c r="AM1051" s="6">
        <v>0</v>
      </c>
      <c r="AN1051" s="6">
        <v>0</v>
      </c>
      <c r="AO1051" s="6">
        <v>0</v>
      </c>
      <c r="AP1051" s="6">
        <v>0</v>
      </c>
      <c r="AQ1051" s="6">
        <v>6</v>
      </c>
      <c r="AR1051" s="6">
        <v>0</v>
      </c>
      <c r="AS1051" s="6">
        <v>0</v>
      </c>
      <c r="AT1051" s="119">
        <v>0</v>
      </c>
      <c r="AU1051" s="119">
        <v>0</v>
      </c>
      <c r="AV1051" s="119">
        <v>0</v>
      </c>
      <c r="AW1051" s="119">
        <v>0</v>
      </c>
      <c r="AX1051" s="119">
        <v>0</v>
      </c>
      <c r="AY1051" s="6">
        <v>59.770114942528743</v>
      </c>
      <c r="AZ1051" s="6">
        <v>0</v>
      </c>
      <c r="BA1051" s="6">
        <v>0</v>
      </c>
      <c r="BB1051" s="6">
        <v>0</v>
      </c>
      <c r="BC1051" s="6">
        <v>9</v>
      </c>
      <c r="BD1051" s="6">
        <v>15.789473684210526</v>
      </c>
      <c r="BE1051" s="6">
        <v>0</v>
      </c>
      <c r="BF1051" s="6">
        <v>0</v>
      </c>
      <c r="BG1051" s="6">
        <v>8</v>
      </c>
      <c r="BH1051" s="6">
        <v>13.333333333333334</v>
      </c>
      <c r="BI1051" s="6">
        <v>0</v>
      </c>
      <c r="BJ1051" s="6">
        <v>0</v>
      </c>
      <c r="BK1051" s="6">
        <v>53</v>
      </c>
    </row>
    <row r="1052" spans="1:63" x14ac:dyDescent="0.35">
      <c r="A1052" s="27">
        <v>1046</v>
      </c>
      <c r="C1052" s="17" t="s">
        <v>11</v>
      </c>
      <c r="D1052" s="15">
        <v>273</v>
      </c>
      <c r="E1052" s="18">
        <v>3</v>
      </c>
      <c r="F1052" s="18">
        <v>7</v>
      </c>
      <c r="G1052" s="18">
        <v>14</v>
      </c>
      <c r="H1052" s="18">
        <v>226</v>
      </c>
      <c r="I1052" s="18">
        <v>23</v>
      </c>
      <c r="J1052" s="19">
        <v>47.985347985347985</v>
      </c>
      <c r="K1052" s="19">
        <v>20</v>
      </c>
      <c r="L1052" s="19">
        <v>10.526315789473683</v>
      </c>
      <c r="M1052" s="18">
        <v>0</v>
      </c>
      <c r="N1052" s="19">
        <v>0</v>
      </c>
      <c r="O1052" s="19">
        <v>5</v>
      </c>
      <c r="P1052" s="19">
        <v>100</v>
      </c>
      <c r="Q1052" s="19">
        <v>47.361477572559366</v>
      </c>
      <c r="R1052" s="18">
        <v>0</v>
      </c>
      <c r="S1052" s="19">
        <v>0</v>
      </c>
      <c r="T1052" s="18">
        <v>0</v>
      </c>
      <c r="U1052" s="19">
        <v>0</v>
      </c>
      <c r="V1052" s="18">
        <v>0</v>
      </c>
      <c r="W1052" s="19">
        <v>0</v>
      </c>
      <c r="X1052" s="19">
        <v>0</v>
      </c>
      <c r="Y1052" s="19">
        <v>0</v>
      </c>
      <c r="Z1052" s="19">
        <v>9.0361445783132535</v>
      </c>
      <c r="AA1052" s="19">
        <v>86.144578313253021</v>
      </c>
      <c r="AB1052" s="18">
        <v>0</v>
      </c>
      <c r="AC1052" s="19">
        <v>0</v>
      </c>
      <c r="AD1052" s="19">
        <v>94.915254237288138</v>
      </c>
      <c r="AE1052" s="19">
        <v>90.196078431372555</v>
      </c>
      <c r="AF1052" s="19">
        <v>88.571428571428569</v>
      </c>
      <c r="AG1052" s="19">
        <v>90.760869565217391</v>
      </c>
      <c r="AH1052" s="19">
        <v>8.7804878048780477</v>
      </c>
      <c r="AI1052" s="19">
        <v>73.658536585365852</v>
      </c>
      <c r="AJ1052" s="3">
        <v>1333.3333333333333</v>
      </c>
      <c r="AK1052" s="6">
        <v>81</v>
      </c>
      <c r="AL1052" s="6">
        <v>60</v>
      </c>
      <c r="AM1052" s="6">
        <v>12</v>
      </c>
      <c r="AN1052" s="6">
        <v>13</v>
      </c>
      <c r="AO1052" s="6">
        <v>0</v>
      </c>
      <c r="AP1052" s="6">
        <v>0</v>
      </c>
      <c r="AQ1052" s="6">
        <v>100</v>
      </c>
      <c r="AR1052" s="6">
        <v>52</v>
      </c>
      <c r="AS1052" s="6">
        <v>19.047619047619047</v>
      </c>
      <c r="AT1052" s="119">
        <v>0</v>
      </c>
      <c r="AU1052" s="119">
        <v>0</v>
      </c>
      <c r="AV1052" s="119">
        <v>0</v>
      </c>
      <c r="AW1052" s="119">
        <v>0</v>
      </c>
      <c r="AX1052" s="119">
        <v>0</v>
      </c>
      <c r="AY1052" s="6">
        <v>101.96078431372548</v>
      </c>
      <c r="AZ1052" s="6">
        <v>0</v>
      </c>
      <c r="BA1052" s="6">
        <v>0</v>
      </c>
      <c r="BB1052" s="6">
        <v>7</v>
      </c>
      <c r="BC1052" s="6">
        <v>3</v>
      </c>
      <c r="BD1052" s="6">
        <v>1.1194029850746268</v>
      </c>
      <c r="BE1052" s="6">
        <v>0</v>
      </c>
      <c r="BF1052" s="6">
        <v>0</v>
      </c>
      <c r="BG1052" s="6">
        <v>0</v>
      </c>
      <c r="BH1052" s="6">
        <v>0</v>
      </c>
      <c r="BI1052" s="6">
        <v>0</v>
      </c>
      <c r="BJ1052" s="6">
        <v>0</v>
      </c>
      <c r="BK1052" s="6">
        <v>226</v>
      </c>
    </row>
    <row r="1053" spans="1:63" x14ac:dyDescent="0.35">
      <c r="A1053" s="27">
        <v>1047</v>
      </c>
      <c r="C1053" s="17" t="s">
        <v>276</v>
      </c>
      <c r="D1053" s="15">
        <v>277</v>
      </c>
      <c r="E1053" s="18">
        <v>0</v>
      </c>
      <c r="F1053" s="18">
        <v>0</v>
      </c>
      <c r="G1053" s="18">
        <v>7</v>
      </c>
      <c r="H1053" s="18">
        <v>157</v>
      </c>
      <c r="I1053" s="18">
        <v>112</v>
      </c>
      <c r="J1053" s="19">
        <v>51.263537906137181</v>
      </c>
      <c r="K1053" s="19">
        <v>4</v>
      </c>
      <c r="L1053" s="19">
        <v>9.3023255813953494</v>
      </c>
      <c r="M1053" s="18">
        <v>0</v>
      </c>
      <c r="N1053" s="19">
        <v>0</v>
      </c>
      <c r="O1053" s="19">
        <v>39</v>
      </c>
      <c r="P1053" s="19">
        <v>82.051282051282044</v>
      </c>
      <c r="Q1053" s="19">
        <v>40.229885057471265</v>
      </c>
      <c r="R1053" s="18">
        <v>0</v>
      </c>
      <c r="S1053" s="19">
        <v>0</v>
      </c>
      <c r="T1053" s="18">
        <v>0</v>
      </c>
      <c r="U1053" s="19">
        <v>0</v>
      </c>
      <c r="V1053" s="18">
        <v>0</v>
      </c>
      <c r="W1053" s="19">
        <v>0</v>
      </c>
      <c r="X1053" s="19">
        <v>0</v>
      </c>
      <c r="Y1053" s="19">
        <v>0</v>
      </c>
      <c r="Z1053" s="19">
        <v>29.629629629629626</v>
      </c>
      <c r="AA1053" s="19">
        <v>33.333333333333329</v>
      </c>
      <c r="AB1053" s="18">
        <v>16</v>
      </c>
      <c r="AC1053" s="19">
        <v>18.390804597701148</v>
      </c>
      <c r="AD1053" s="19">
        <v>53.086419753086425</v>
      </c>
      <c r="AE1053" s="19">
        <v>36</v>
      </c>
      <c r="AF1053" s="19">
        <v>0</v>
      </c>
      <c r="AG1053" s="19">
        <v>44.05594405594406</v>
      </c>
      <c r="AH1053" s="19">
        <v>54.6875</v>
      </c>
      <c r="AI1053" s="19">
        <v>15.625</v>
      </c>
      <c r="AJ1053" s="3">
        <v>195.58823529411765</v>
      </c>
      <c r="AK1053" s="6">
        <v>49</v>
      </c>
      <c r="AL1053" s="6">
        <v>138</v>
      </c>
      <c r="AM1053" s="6">
        <v>0</v>
      </c>
      <c r="AN1053" s="6">
        <v>0</v>
      </c>
      <c r="AO1053" s="6">
        <v>0</v>
      </c>
      <c r="AP1053" s="6">
        <v>0</v>
      </c>
      <c r="AQ1053" s="6">
        <v>54</v>
      </c>
      <c r="AR1053" s="6">
        <v>7</v>
      </c>
      <c r="AS1053" s="6">
        <v>2.5270758122743682</v>
      </c>
      <c r="AT1053" s="119">
        <v>0</v>
      </c>
      <c r="AU1053" s="119">
        <v>0</v>
      </c>
      <c r="AV1053" s="119">
        <v>0</v>
      </c>
      <c r="AW1053" s="119">
        <v>0</v>
      </c>
      <c r="AX1053" s="119">
        <v>0</v>
      </c>
      <c r="AY1053" s="6">
        <v>85.658914728682163</v>
      </c>
      <c r="AZ1053" s="6">
        <v>6</v>
      </c>
      <c r="BA1053" s="6">
        <v>16.216216216216218</v>
      </c>
      <c r="BB1053" s="6">
        <v>32</v>
      </c>
      <c r="BC1053" s="6">
        <v>168</v>
      </c>
      <c r="BD1053" s="6">
        <v>61.090909090909093</v>
      </c>
      <c r="BE1053" s="6">
        <v>0</v>
      </c>
      <c r="BF1053" s="6">
        <v>0</v>
      </c>
      <c r="BG1053" s="6">
        <v>67</v>
      </c>
      <c r="BH1053" s="6">
        <v>40.119760479041915</v>
      </c>
      <c r="BI1053" s="6">
        <v>98</v>
      </c>
      <c r="BJ1053" s="6">
        <v>91.588785046728972</v>
      </c>
      <c r="BK1053" s="6">
        <v>157</v>
      </c>
    </row>
    <row r="1054" spans="1:63" x14ac:dyDescent="0.35">
      <c r="A1054" s="27">
        <v>1048</v>
      </c>
      <c r="C1054" s="17" t="s">
        <v>14</v>
      </c>
      <c r="D1054" s="15">
        <v>183</v>
      </c>
      <c r="E1054" s="18">
        <v>0</v>
      </c>
      <c r="F1054" s="18">
        <v>0</v>
      </c>
      <c r="G1054" s="18">
        <v>9</v>
      </c>
      <c r="H1054" s="18">
        <v>134</v>
      </c>
      <c r="I1054" s="18">
        <v>40</v>
      </c>
      <c r="J1054" s="19">
        <v>51.912568306010932</v>
      </c>
      <c r="K1054" s="19">
        <v>7</v>
      </c>
      <c r="L1054" s="19">
        <v>10.294117647058822</v>
      </c>
      <c r="M1054" s="18">
        <v>0</v>
      </c>
      <c r="N1054" s="19">
        <v>0</v>
      </c>
      <c r="O1054" s="19">
        <v>20</v>
      </c>
      <c r="P1054" s="19">
        <v>85</v>
      </c>
      <c r="Q1054" s="19">
        <v>47.665847665847664</v>
      </c>
      <c r="R1054" s="18">
        <v>0</v>
      </c>
      <c r="S1054" s="19">
        <v>0</v>
      </c>
      <c r="T1054" s="18">
        <v>0</v>
      </c>
      <c r="U1054" s="19">
        <v>0</v>
      </c>
      <c r="V1054" s="18">
        <v>0</v>
      </c>
      <c r="W1054" s="19">
        <v>0</v>
      </c>
      <c r="X1054" s="19">
        <v>0</v>
      </c>
      <c r="Y1054" s="19">
        <v>0</v>
      </c>
      <c r="Z1054" s="19">
        <v>9.8360655737704921</v>
      </c>
      <c r="AA1054" s="19">
        <v>65.573770491803273</v>
      </c>
      <c r="AB1054" s="18">
        <v>3</v>
      </c>
      <c r="AC1054" s="19">
        <v>3.79746835443038</v>
      </c>
      <c r="AD1054" s="19">
        <v>59.701492537313428</v>
      </c>
      <c r="AE1054" s="19">
        <v>44.067796610169488</v>
      </c>
      <c r="AF1054" s="19">
        <v>100</v>
      </c>
      <c r="AG1054" s="19">
        <v>50.980392156862742</v>
      </c>
      <c r="AH1054" s="19">
        <v>31.428571428571427</v>
      </c>
      <c r="AI1054" s="19">
        <v>52.857142857142861</v>
      </c>
      <c r="AJ1054" s="3">
        <v>261.36363636363637</v>
      </c>
      <c r="AK1054" s="6">
        <v>0</v>
      </c>
      <c r="AL1054" s="6">
        <v>0</v>
      </c>
      <c r="AM1054" s="6">
        <v>0</v>
      </c>
      <c r="AN1054" s="6">
        <v>113</v>
      </c>
      <c r="AO1054" s="6">
        <v>0</v>
      </c>
      <c r="AP1054" s="6">
        <v>0</v>
      </c>
      <c r="AQ1054" s="6">
        <v>55</v>
      </c>
      <c r="AR1054" s="6">
        <v>24</v>
      </c>
      <c r="AS1054" s="6">
        <v>13.114754098360656</v>
      </c>
      <c r="AT1054" s="119">
        <v>0</v>
      </c>
      <c r="AU1054" s="119">
        <v>0</v>
      </c>
      <c r="AV1054" s="119">
        <v>0</v>
      </c>
      <c r="AW1054" s="119">
        <v>0</v>
      </c>
      <c r="AX1054" s="119">
        <v>0</v>
      </c>
      <c r="AY1054" s="6">
        <v>72.881355932203391</v>
      </c>
      <c r="AZ1054" s="6">
        <v>0</v>
      </c>
      <c r="BA1054" s="6">
        <v>0</v>
      </c>
      <c r="BB1054" s="6">
        <v>12</v>
      </c>
      <c r="BC1054" s="6">
        <v>50</v>
      </c>
      <c r="BD1054" s="6">
        <v>26.737967914438503</v>
      </c>
      <c r="BE1054" s="6">
        <v>0</v>
      </c>
      <c r="BF1054" s="6">
        <v>0</v>
      </c>
      <c r="BG1054" s="6">
        <v>27</v>
      </c>
      <c r="BH1054" s="6">
        <v>18.75</v>
      </c>
      <c r="BI1054" s="6">
        <v>25</v>
      </c>
      <c r="BJ1054" s="6">
        <v>60.975609756097562</v>
      </c>
      <c r="BK1054" s="6">
        <v>134</v>
      </c>
    </row>
    <row r="1055" spans="1:63" x14ac:dyDescent="0.35">
      <c r="A1055" s="27">
        <v>1049</v>
      </c>
      <c r="C1055" s="17" t="s">
        <v>18</v>
      </c>
      <c r="D1055" s="15">
        <v>2398</v>
      </c>
      <c r="E1055" s="18">
        <v>11</v>
      </c>
      <c r="F1055" s="18">
        <v>50</v>
      </c>
      <c r="G1055" s="18">
        <v>160</v>
      </c>
      <c r="H1055" s="18">
        <v>1562</v>
      </c>
      <c r="I1055" s="18">
        <v>625</v>
      </c>
      <c r="J1055" s="19">
        <v>61.092577147623018</v>
      </c>
      <c r="K1055" s="19">
        <v>97</v>
      </c>
      <c r="L1055" s="19">
        <v>16.086235489220563</v>
      </c>
      <c r="M1055" s="18">
        <v>5</v>
      </c>
      <c r="N1055" s="19">
        <v>5.5555555555555554</v>
      </c>
      <c r="O1055" s="19">
        <v>357</v>
      </c>
      <c r="P1055" s="19">
        <v>88.235294117647058</v>
      </c>
      <c r="Q1055" s="19">
        <v>42.2071129707113</v>
      </c>
      <c r="R1055" s="18">
        <v>8</v>
      </c>
      <c r="S1055" s="19">
        <v>8.8888888888888893</v>
      </c>
      <c r="T1055" s="18">
        <v>4</v>
      </c>
      <c r="U1055" s="19">
        <v>10.810810810810811</v>
      </c>
      <c r="V1055" s="18">
        <v>8</v>
      </c>
      <c r="W1055" s="19">
        <v>13.793103448275861</v>
      </c>
      <c r="X1055" s="18">
        <v>12</v>
      </c>
      <c r="Y1055" s="19">
        <v>12.5</v>
      </c>
      <c r="Z1055" s="19">
        <v>20.566037735849058</v>
      </c>
      <c r="AA1055" s="19">
        <v>41.320754716981135</v>
      </c>
      <c r="AB1055" s="18">
        <v>124</v>
      </c>
      <c r="AC1055" s="19">
        <v>12.757201646090536</v>
      </c>
      <c r="AD1055" s="19">
        <v>55.630252100840337</v>
      </c>
      <c r="AE1055" s="19">
        <v>47.257383966244724</v>
      </c>
      <c r="AF1055" s="19">
        <v>47.435897435897431</v>
      </c>
      <c r="AG1055" s="19">
        <v>50.943396226415096</v>
      </c>
      <c r="AH1055" s="19">
        <v>35.679012345679013</v>
      </c>
      <c r="AI1055" s="19">
        <v>29.506172839506174</v>
      </c>
      <c r="AJ1055" s="3">
        <v>255.859375</v>
      </c>
      <c r="AK1055" s="6">
        <v>1255</v>
      </c>
      <c r="AL1055" s="6">
        <v>481</v>
      </c>
      <c r="AM1055" s="6">
        <v>0</v>
      </c>
      <c r="AN1055" s="6">
        <v>0</v>
      </c>
      <c r="AO1055" s="6">
        <v>0</v>
      </c>
      <c r="AP1055" s="6">
        <v>0</v>
      </c>
      <c r="AQ1055" s="6">
        <v>611</v>
      </c>
      <c r="AR1055" s="6">
        <v>176</v>
      </c>
      <c r="AS1055" s="6">
        <v>7.3394495412844041</v>
      </c>
      <c r="AT1055" s="119">
        <v>0</v>
      </c>
      <c r="AU1055" s="119">
        <v>0</v>
      </c>
      <c r="AV1055" s="119">
        <v>0</v>
      </c>
      <c r="AW1055" s="119">
        <v>0</v>
      </c>
      <c r="AX1055" s="119">
        <v>0</v>
      </c>
      <c r="AY1055" s="6">
        <v>63.44916344916345</v>
      </c>
      <c r="AZ1055" s="6">
        <v>12</v>
      </c>
      <c r="BA1055" s="6">
        <v>2.2058823529411766</v>
      </c>
      <c r="BB1055" s="6">
        <v>175</v>
      </c>
      <c r="BC1055" s="6">
        <v>1215</v>
      </c>
      <c r="BD1055" s="6">
        <v>51.093355761143819</v>
      </c>
      <c r="BE1055" s="6">
        <v>15</v>
      </c>
      <c r="BF1055" s="6">
        <v>9.1463414634146343</v>
      </c>
      <c r="BG1055" s="6">
        <v>724</v>
      </c>
      <c r="BH1055" s="6">
        <v>42.117510180337405</v>
      </c>
      <c r="BI1055" s="6">
        <v>491</v>
      </c>
      <c r="BJ1055" s="6">
        <v>79.193548387096783</v>
      </c>
      <c r="BK1055" s="6">
        <v>1562</v>
      </c>
    </row>
    <row r="1056" spans="1:63" x14ac:dyDescent="0.35">
      <c r="A1056" s="27">
        <v>1050</v>
      </c>
      <c r="C1056" s="17"/>
      <c r="D1056" s="15">
        <v>15732</v>
      </c>
      <c r="E1056" s="18">
        <v>300</v>
      </c>
      <c r="F1056" s="18">
        <v>746</v>
      </c>
      <c r="G1056" s="18">
        <v>1212</v>
      </c>
      <c r="H1056" s="18">
        <v>10186</v>
      </c>
      <c r="I1056" s="18">
        <v>3578</v>
      </c>
      <c r="J1056" s="19">
        <v>54.023646071700995</v>
      </c>
      <c r="K1056" s="19">
        <v>557</v>
      </c>
      <c r="L1056" s="19">
        <v>8.019003743161532</v>
      </c>
      <c r="M1056" s="18">
        <v>18</v>
      </c>
      <c r="N1056" s="19">
        <v>4.556962025316456</v>
      </c>
      <c r="O1056" s="19">
        <v>1019</v>
      </c>
      <c r="P1056" s="19">
        <v>86.94798822374878</v>
      </c>
      <c r="Q1056" s="19">
        <v>28.640776699029125</v>
      </c>
      <c r="R1056" s="18">
        <v>28</v>
      </c>
      <c r="S1056" s="19">
        <v>5.0359712230215825</v>
      </c>
      <c r="T1056" s="18">
        <v>33</v>
      </c>
      <c r="U1056" s="19">
        <v>13.306451612903224</v>
      </c>
      <c r="V1056" s="18">
        <v>28</v>
      </c>
      <c r="W1056" s="19">
        <v>9.7560975609756095</v>
      </c>
      <c r="X1056" s="19">
        <v>61</v>
      </c>
      <c r="Y1056" s="19">
        <v>11.338289962825279</v>
      </c>
      <c r="Z1056" s="19">
        <v>18.215527230590961</v>
      </c>
      <c r="AA1056" s="19">
        <v>65.446118192352259</v>
      </c>
      <c r="AB1056" s="18">
        <v>470</v>
      </c>
      <c r="AC1056" s="19">
        <v>8.1230556515727628</v>
      </c>
      <c r="AD1056" s="19">
        <v>72.557997557997552</v>
      </c>
      <c r="AE1056" s="19">
        <v>63.457221252182592</v>
      </c>
      <c r="AF1056" s="19">
        <v>73.723404255319153</v>
      </c>
      <c r="AG1056" s="19">
        <v>67.607751419979962</v>
      </c>
      <c r="AH1056" s="19">
        <v>19.070667957405615</v>
      </c>
      <c r="AI1056" s="19">
        <v>54.540174249757989</v>
      </c>
      <c r="AJ1056" s="3">
        <v>500.74047954866006</v>
      </c>
      <c r="AK1056" s="6">
        <v>1916</v>
      </c>
      <c r="AL1056" s="6">
        <v>4057</v>
      </c>
      <c r="AM1056" s="6">
        <v>447</v>
      </c>
      <c r="AN1056" s="6">
        <v>1029</v>
      </c>
      <c r="AO1056" s="6">
        <v>9</v>
      </c>
      <c r="AP1056" s="6">
        <v>81</v>
      </c>
      <c r="AQ1056" s="6">
        <v>3771</v>
      </c>
      <c r="AR1056" s="6">
        <v>1380</v>
      </c>
      <c r="AS1056" s="6">
        <v>8.7719298245614024</v>
      </c>
      <c r="AT1056" s="6">
        <v>0</v>
      </c>
      <c r="AU1056" s="6">
        <v>0</v>
      </c>
      <c r="AV1056" s="6">
        <v>0</v>
      </c>
      <c r="AW1056" s="6">
        <v>0</v>
      </c>
      <c r="AX1056" s="6">
        <v>0</v>
      </c>
      <c r="AY1056" s="6">
        <v>57.156273478587529</v>
      </c>
      <c r="AZ1056" s="6">
        <v>46</v>
      </c>
      <c r="BA1056" s="6">
        <v>1.0487916096671226</v>
      </c>
      <c r="BB1056" s="6">
        <v>990</v>
      </c>
      <c r="BC1056" s="6">
        <v>2983</v>
      </c>
      <c r="BD1056" s="6">
        <v>25.959446523366115</v>
      </c>
      <c r="BE1056" s="6">
        <v>22</v>
      </c>
      <c r="BF1056" s="6">
        <v>2.8720626631853787</v>
      </c>
      <c r="BG1056" s="6">
        <v>1308</v>
      </c>
      <c r="BH1056" s="6">
        <v>16.15014199283862</v>
      </c>
      <c r="BI1056" s="6">
        <v>1649</v>
      </c>
      <c r="BJ1056" s="6">
        <v>53.608582574772434</v>
      </c>
      <c r="BK1056" s="6">
        <v>10186</v>
      </c>
    </row>
    <row r="1057" spans="1:63" x14ac:dyDescent="0.35">
      <c r="A1057" s="27">
        <v>1051</v>
      </c>
      <c r="B1057" s="20" t="s">
        <v>62</v>
      </c>
      <c r="C1057" s="17" t="s">
        <v>26</v>
      </c>
      <c r="D1057" s="15">
        <v>14</v>
      </c>
      <c r="E1057" s="18">
        <v>0</v>
      </c>
      <c r="F1057" s="18">
        <v>0</v>
      </c>
      <c r="G1057" s="18">
        <v>4</v>
      </c>
      <c r="H1057" s="18">
        <v>8</v>
      </c>
      <c r="I1057" s="18">
        <v>0</v>
      </c>
      <c r="J1057" s="19">
        <v>21.428571428571427</v>
      </c>
      <c r="K1057" s="19">
        <v>0</v>
      </c>
      <c r="L1057" s="19">
        <v>0</v>
      </c>
      <c r="M1057" s="18">
        <v>0</v>
      </c>
      <c r="N1057" s="19">
        <v>0</v>
      </c>
      <c r="O1057" s="19">
        <v>0</v>
      </c>
      <c r="P1057" s="19">
        <v>0</v>
      </c>
      <c r="Q1057" s="19">
        <v>41.061755146262193</v>
      </c>
      <c r="R1057" s="18">
        <v>0</v>
      </c>
      <c r="S1057" s="19">
        <v>0</v>
      </c>
      <c r="T1057" s="18">
        <v>0</v>
      </c>
      <c r="U1057" s="19">
        <v>0</v>
      </c>
      <c r="V1057" s="18">
        <v>0</v>
      </c>
      <c r="W1057" s="19">
        <v>0</v>
      </c>
      <c r="X1057" s="19">
        <v>0</v>
      </c>
      <c r="Y1057" s="19">
        <v>0</v>
      </c>
      <c r="Z1057" s="19">
        <v>0</v>
      </c>
      <c r="AA1057" s="19">
        <v>0</v>
      </c>
      <c r="AB1057" s="18">
        <v>0</v>
      </c>
      <c r="AC1057" s="19">
        <v>0</v>
      </c>
      <c r="AD1057" s="19">
        <v>100</v>
      </c>
      <c r="AE1057" s="19">
        <v>0</v>
      </c>
      <c r="AF1057" s="19">
        <v>0</v>
      </c>
      <c r="AG1057" s="19">
        <v>100</v>
      </c>
      <c r="AH1057" s="19">
        <v>30</v>
      </c>
      <c r="AI1057" s="19">
        <v>0</v>
      </c>
      <c r="AJ1057" s="3">
        <v>225</v>
      </c>
      <c r="AK1057" s="6">
        <v>0</v>
      </c>
      <c r="AL1057" s="6">
        <v>0</v>
      </c>
      <c r="AM1057" s="6">
        <v>0</v>
      </c>
      <c r="AN1057" s="6">
        <v>12</v>
      </c>
      <c r="AO1057" s="6">
        <v>0</v>
      </c>
      <c r="AP1057" s="6">
        <v>0</v>
      </c>
      <c r="AQ1057" s="6">
        <v>0</v>
      </c>
      <c r="AR1057" s="6">
        <v>0</v>
      </c>
      <c r="AS1057" s="6">
        <v>0</v>
      </c>
      <c r="AT1057" s="119">
        <v>0</v>
      </c>
      <c r="AU1057" s="119">
        <v>0</v>
      </c>
      <c r="AV1057" s="119">
        <v>0</v>
      </c>
      <c r="AW1057" s="119">
        <v>0</v>
      </c>
      <c r="AX1057" s="119">
        <v>0</v>
      </c>
      <c r="AY1057" s="6">
        <v>71.428571428571431</v>
      </c>
      <c r="AZ1057" s="6">
        <v>0</v>
      </c>
      <c r="BA1057" s="6">
        <v>0</v>
      </c>
      <c r="BB1057" s="6">
        <v>0</v>
      </c>
      <c r="BC1057" s="6">
        <v>0</v>
      </c>
      <c r="BD1057" s="6">
        <v>0</v>
      </c>
      <c r="BE1057" s="6">
        <v>0</v>
      </c>
      <c r="BF1057" s="6">
        <v>0</v>
      </c>
      <c r="BG1057" s="6">
        <v>0</v>
      </c>
      <c r="BH1057" s="6">
        <v>0</v>
      </c>
      <c r="BI1057" s="6">
        <v>0</v>
      </c>
      <c r="BJ1057" s="6">
        <v>0</v>
      </c>
      <c r="BK1057" s="6">
        <v>8</v>
      </c>
    </row>
    <row r="1058" spans="1:63" x14ac:dyDescent="0.35">
      <c r="A1058" s="27">
        <v>1052</v>
      </c>
      <c r="C1058" s="17" t="s">
        <v>22</v>
      </c>
      <c r="D1058" s="15">
        <v>25</v>
      </c>
      <c r="E1058" s="18">
        <v>0</v>
      </c>
      <c r="F1058" s="18">
        <v>0</v>
      </c>
      <c r="G1058" s="18">
        <v>0</v>
      </c>
      <c r="H1058" s="18">
        <v>22</v>
      </c>
      <c r="I1058" s="18">
        <v>0</v>
      </c>
      <c r="J1058" s="19">
        <v>44</v>
      </c>
      <c r="K1058" s="19">
        <v>0</v>
      </c>
      <c r="L1058" s="19">
        <v>0</v>
      </c>
      <c r="M1058" s="18">
        <v>0</v>
      </c>
      <c r="N1058" s="19">
        <v>0</v>
      </c>
      <c r="O1058" s="19">
        <v>0</v>
      </c>
      <c r="P1058" s="19">
        <v>0</v>
      </c>
      <c r="Q1058" s="19">
        <v>46.877601998334725</v>
      </c>
      <c r="R1058" s="18">
        <v>0</v>
      </c>
      <c r="S1058" s="19">
        <v>0</v>
      </c>
      <c r="T1058" s="18">
        <v>0</v>
      </c>
      <c r="U1058" s="19">
        <v>0</v>
      </c>
      <c r="V1058" s="18">
        <v>0</v>
      </c>
      <c r="W1058" s="19">
        <v>0</v>
      </c>
      <c r="X1058" s="19">
        <v>0</v>
      </c>
      <c r="Y1058" s="19">
        <v>0</v>
      </c>
      <c r="Z1058" s="19">
        <v>20</v>
      </c>
      <c r="AA1058" s="19">
        <v>80</v>
      </c>
      <c r="AB1058" s="18">
        <v>0</v>
      </c>
      <c r="AC1058" s="19">
        <v>0</v>
      </c>
      <c r="AD1058" s="19">
        <v>100</v>
      </c>
      <c r="AE1058" s="19">
        <v>75</v>
      </c>
      <c r="AF1058" s="19">
        <v>0</v>
      </c>
      <c r="AG1058" s="19">
        <v>81.818181818181827</v>
      </c>
      <c r="AH1058" s="19">
        <v>0</v>
      </c>
      <c r="AI1058" s="19">
        <v>76.470588235294116</v>
      </c>
      <c r="AJ1058" s="3">
        <v>1750</v>
      </c>
      <c r="AK1058" s="6">
        <v>0</v>
      </c>
      <c r="AL1058" s="6">
        <v>5</v>
      </c>
      <c r="AM1058" s="6">
        <v>0</v>
      </c>
      <c r="AN1058" s="6">
        <v>14</v>
      </c>
      <c r="AO1058" s="6">
        <v>0</v>
      </c>
      <c r="AP1058" s="6">
        <v>0</v>
      </c>
      <c r="AQ1058" s="6">
        <v>5</v>
      </c>
      <c r="AR1058" s="6">
        <v>0</v>
      </c>
      <c r="AS1058" s="6">
        <v>0</v>
      </c>
      <c r="AT1058" s="119">
        <v>0</v>
      </c>
      <c r="AU1058" s="119">
        <v>0</v>
      </c>
      <c r="AV1058" s="119">
        <v>0</v>
      </c>
      <c r="AW1058" s="119">
        <v>0</v>
      </c>
      <c r="AX1058" s="119">
        <v>0</v>
      </c>
      <c r="AY1058" s="6">
        <v>20</v>
      </c>
      <c r="AZ1058" s="6">
        <v>0</v>
      </c>
      <c r="BA1058" s="6">
        <v>0</v>
      </c>
      <c r="BB1058" s="6">
        <v>0</v>
      </c>
      <c r="BC1058" s="6">
        <v>0</v>
      </c>
      <c r="BD1058" s="6">
        <v>0</v>
      </c>
      <c r="BE1058" s="6">
        <v>0</v>
      </c>
      <c r="BF1058" s="6">
        <v>0</v>
      </c>
      <c r="BG1058" s="6">
        <v>0</v>
      </c>
      <c r="BH1058" s="6">
        <v>0</v>
      </c>
      <c r="BI1058" s="6">
        <v>0</v>
      </c>
      <c r="BJ1058" s="6">
        <v>0</v>
      </c>
      <c r="BK1058" s="6">
        <v>22</v>
      </c>
    </row>
    <row r="1059" spans="1:63" x14ac:dyDescent="0.35">
      <c r="A1059" s="27">
        <v>1053</v>
      </c>
      <c r="C1059" s="17" t="s">
        <v>133</v>
      </c>
      <c r="D1059" s="15">
        <v>39</v>
      </c>
      <c r="E1059" s="18">
        <v>0</v>
      </c>
      <c r="F1059" s="18">
        <v>0</v>
      </c>
      <c r="G1059" s="18">
        <v>0</v>
      </c>
      <c r="H1059" s="18">
        <v>27</v>
      </c>
      <c r="I1059" s="18">
        <v>7</v>
      </c>
      <c r="J1059" s="19">
        <v>64.102564102564102</v>
      </c>
      <c r="K1059" s="19">
        <v>0</v>
      </c>
      <c r="L1059" s="19">
        <v>0</v>
      </c>
      <c r="M1059" s="18">
        <v>0</v>
      </c>
      <c r="N1059" s="19">
        <v>0</v>
      </c>
      <c r="O1059" s="19">
        <v>0</v>
      </c>
      <c r="P1059" s="19">
        <v>0</v>
      </c>
      <c r="Q1059" s="19">
        <v>39.095315024232633</v>
      </c>
      <c r="R1059" s="18">
        <v>0</v>
      </c>
      <c r="S1059" s="19">
        <v>0</v>
      </c>
      <c r="T1059" s="18">
        <v>0</v>
      </c>
      <c r="U1059" s="19">
        <v>0</v>
      </c>
      <c r="V1059" s="18">
        <v>0</v>
      </c>
      <c r="W1059" s="19">
        <v>0</v>
      </c>
      <c r="X1059" s="19">
        <v>0</v>
      </c>
      <c r="Y1059" s="19">
        <v>0</v>
      </c>
      <c r="Z1059" s="19">
        <v>0</v>
      </c>
      <c r="AA1059" s="19">
        <v>69.230769230769226</v>
      </c>
      <c r="AB1059" s="18">
        <v>0</v>
      </c>
      <c r="AC1059" s="19">
        <v>0</v>
      </c>
      <c r="AD1059" s="19">
        <v>100</v>
      </c>
      <c r="AE1059" s="19">
        <v>80</v>
      </c>
      <c r="AF1059" s="19">
        <v>0</v>
      </c>
      <c r="AG1059" s="19">
        <v>87.096774193548384</v>
      </c>
      <c r="AH1059" s="19">
        <v>38.095238095238095</v>
      </c>
      <c r="AI1059" s="19">
        <v>47.619047619047613</v>
      </c>
      <c r="AJ1059" s="3">
        <v>1062.5</v>
      </c>
      <c r="AK1059" s="6">
        <v>0</v>
      </c>
      <c r="AL1059" s="6">
        <v>14</v>
      </c>
      <c r="AM1059" s="6">
        <v>0</v>
      </c>
      <c r="AN1059" s="6">
        <v>3</v>
      </c>
      <c r="AO1059" s="6">
        <v>0</v>
      </c>
      <c r="AP1059" s="6">
        <v>0</v>
      </c>
      <c r="AQ1059" s="6">
        <v>17</v>
      </c>
      <c r="AR1059" s="6">
        <v>0</v>
      </c>
      <c r="AS1059" s="6">
        <v>0</v>
      </c>
      <c r="AT1059" s="119">
        <v>0</v>
      </c>
      <c r="AU1059" s="119">
        <v>0</v>
      </c>
      <c r="AV1059" s="119">
        <v>0</v>
      </c>
      <c r="AW1059" s="119">
        <v>0</v>
      </c>
      <c r="AX1059" s="119">
        <v>0</v>
      </c>
      <c r="AY1059" s="6">
        <v>17.948717948717949</v>
      </c>
      <c r="AZ1059" s="6">
        <v>0</v>
      </c>
      <c r="BA1059" s="6">
        <v>0</v>
      </c>
      <c r="BB1059" s="6">
        <v>0</v>
      </c>
      <c r="BC1059" s="6">
        <v>4</v>
      </c>
      <c r="BD1059" s="6">
        <v>11.428571428571429</v>
      </c>
      <c r="BE1059" s="6">
        <v>0</v>
      </c>
      <c r="BF1059" s="6">
        <v>0</v>
      </c>
      <c r="BG1059" s="6">
        <v>3</v>
      </c>
      <c r="BH1059" s="6">
        <v>9.0909090909090917</v>
      </c>
      <c r="BI1059" s="6">
        <v>0</v>
      </c>
      <c r="BJ1059" s="6">
        <v>0</v>
      </c>
      <c r="BK1059" s="6">
        <v>27</v>
      </c>
    </row>
    <row r="1060" spans="1:63" x14ac:dyDescent="0.35">
      <c r="A1060" s="27">
        <v>1054</v>
      </c>
      <c r="C1060" s="17" t="s">
        <v>136</v>
      </c>
      <c r="D1060" s="15">
        <v>1249</v>
      </c>
      <c r="E1060" s="18">
        <v>8</v>
      </c>
      <c r="F1060" s="18">
        <v>71</v>
      </c>
      <c r="G1060" s="18">
        <v>276</v>
      </c>
      <c r="H1060" s="18">
        <v>850</v>
      </c>
      <c r="I1060" s="18">
        <v>50</v>
      </c>
      <c r="J1060" s="19">
        <v>49.799839871897518</v>
      </c>
      <c r="K1060" s="19">
        <v>33</v>
      </c>
      <c r="L1060" s="19">
        <v>4.6025104602510458</v>
      </c>
      <c r="M1060" s="18">
        <v>15</v>
      </c>
      <c r="N1060" s="19">
        <v>11.194029850746269</v>
      </c>
      <c r="O1060" s="19">
        <v>31</v>
      </c>
      <c r="P1060" s="19">
        <v>83.870967741935488</v>
      </c>
      <c r="Q1060" s="19">
        <v>36.043360433604335</v>
      </c>
      <c r="R1060" s="18">
        <v>43</v>
      </c>
      <c r="S1060" s="19">
        <v>28.666666666666668</v>
      </c>
      <c r="T1060" s="18">
        <v>4</v>
      </c>
      <c r="U1060" s="19">
        <v>6.3492063492063489</v>
      </c>
      <c r="V1060" s="18">
        <v>3</v>
      </c>
      <c r="W1060" s="19">
        <v>3.6585365853658534</v>
      </c>
      <c r="X1060" s="19">
        <v>7</v>
      </c>
      <c r="Y1060" s="19">
        <v>4.8275862068965516</v>
      </c>
      <c r="Z1060" s="19">
        <v>22.5752508361204</v>
      </c>
      <c r="AA1060" s="19">
        <v>5.6856187290969897</v>
      </c>
      <c r="AB1060" s="18">
        <v>47</v>
      </c>
      <c r="AC1060" s="19">
        <v>5.8603491271820447</v>
      </c>
      <c r="AD1060" s="19">
        <v>86.511627906976742</v>
      </c>
      <c r="AE1060" s="19">
        <v>58.536585365853654</v>
      </c>
      <c r="AF1060" s="19">
        <v>46.153846153846153</v>
      </c>
      <c r="AG1060" s="19">
        <v>80</v>
      </c>
      <c r="AH1060" s="19">
        <v>71.162123385939751</v>
      </c>
      <c r="AI1060" s="19">
        <v>10.616929698708752</v>
      </c>
      <c r="AJ1060" s="3">
        <v>477.72727272727275</v>
      </c>
      <c r="AK1060" s="6">
        <v>12</v>
      </c>
      <c r="AL1060" s="6">
        <v>1196</v>
      </c>
      <c r="AM1060" s="6">
        <v>0</v>
      </c>
      <c r="AN1060" s="6">
        <v>0</v>
      </c>
      <c r="AO1060" s="6">
        <v>0</v>
      </c>
      <c r="AP1060" s="6">
        <v>0</v>
      </c>
      <c r="AQ1060" s="6">
        <v>3</v>
      </c>
      <c r="AR1060" s="6">
        <v>270</v>
      </c>
      <c r="AS1060" s="6">
        <v>21.617293835068054</v>
      </c>
      <c r="AT1060" s="119">
        <v>0</v>
      </c>
      <c r="AU1060" s="119">
        <v>0</v>
      </c>
      <c r="AV1060" s="119">
        <v>0</v>
      </c>
      <c r="AW1060" s="119">
        <v>0</v>
      </c>
      <c r="AX1060" s="119">
        <v>0</v>
      </c>
      <c r="AY1060" s="6">
        <v>40.13266998341625</v>
      </c>
      <c r="AZ1060" s="6">
        <v>13</v>
      </c>
      <c r="BA1060" s="6">
        <v>2.1172638436482085</v>
      </c>
      <c r="BB1060" s="6">
        <v>0</v>
      </c>
      <c r="BC1060" s="6">
        <v>568</v>
      </c>
      <c r="BD1060" s="6">
        <v>45.769540692989523</v>
      </c>
      <c r="BE1060" s="6">
        <v>27</v>
      </c>
      <c r="BF1060" s="6">
        <v>9.8901098901098905</v>
      </c>
      <c r="BG1060" s="6">
        <v>524</v>
      </c>
      <c r="BH1060" s="6">
        <v>46.785714285714285</v>
      </c>
      <c r="BI1060" s="6">
        <v>41</v>
      </c>
      <c r="BJ1060" s="6">
        <v>80.392156862745097</v>
      </c>
      <c r="BK1060" s="6">
        <v>850</v>
      </c>
    </row>
    <row r="1061" spans="1:63" x14ac:dyDescent="0.35">
      <c r="A1061" s="27">
        <v>1055</v>
      </c>
      <c r="C1061" s="17" t="s">
        <v>16</v>
      </c>
      <c r="D1061" s="15">
        <v>51</v>
      </c>
      <c r="E1061" s="18">
        <v>0</v>
      </c>
      <c r="F1061" s="18">
        <v>0</v>
      </c>
      <c r="G1061" s="18">
        <v>3</v>
      </c>
      <c r="H1061" s="18">
        <v>43</v>
      </c>
      <c r="I1061" s="18">
        <v>4</v>
      </c>
      <c r="J1061" s="19">
        <v>74.509803921568633</v>
      </c>
      <c r="K1061" s="19">
        <v>3</v>
      </c>
      <c r="L1061" s="19">
        <v>10</v>
      </c>
      <c r="M1061" s="18">
        <v>0</v>
      </c>
      <c r="N1061" s="19">
        <v>0</v>
      </c>
      <c r="O1061" s="19">
        <v>6</v>
      </c>
      <c r="P1061" s="19">
        <v>100</v>
      </c>
      <c r="Q1061" s="19">
        <v>48.197115384615387</v>
      </c>
      <c r="R1061" s="18">
        <v>0</v>
      </c>
      <c r="S1061" s="19">
        <v>0</v>
      </c>
      <c r="T1061" s="18">
        <v>0</v>
      </c>
      <c r="U1061" s="19">
        <v>0</v>
      </c>
      <c r="V1061" s="18">
        <v>0</v>
      </c>
      <c r="W1061" s="19">
        <v>0</v>
      </c>
      <c r="X1061" s="19">
        <v>0</v>
      </c>
      <c r="Y1061" s="19">
        <v>0</v>
      </c>
      <c r="Z1061" s="19">
        <v>14.285714285714285</v>
      </c>
      <c r="AA1061" s="19">
        <v>38.095238095238095</v>
      </c>
      <c r="AB1061" s="18">
        <v>0</v>
      </c>
      <c r="AC1061" s="19">
        <v>0</v>
      </c>
      <c r="AD1061" s="19">
        <v>100</v>
      </c>
      <c r="AE1061" s="19">
        <v>51.612903225806448</v>
      </c>
      <c r="AF1061" s="19">
        <v>100</v>
      </c>
      <c r="AG1061" s="19">
        <v>61.111111111111114</v>
      </c>
      <c r="AH1061" s="19">
        <v>40</v>
      </c>
      <c r="AI1061" s="19">
        <v>36.666666666666664</v>
      </c>
      <c r="AJ1061" s="3">
        <v>300</v>
      </c>
      <c r="AK1061" s="6">
        <v>28</v>
      </c>
      <c r="AL1061" s="6">
        <v>7</v>
      </c>
      <c r="AM1061" s="6">
        <v>0</v>
      </c>
      <c r="AN1061" s="6">
        <v>0</v>
      </c>
      <c r="AO1061" s="6">
        <v>0</v>
      </c>
      <c r="AP1061" s="6">
        <v>0</v>
      </c>
      <c r="AQ1061" s="6">
        <v>16</v>
      </c>
      <c r="AR1061" s="6">
        <v>4</v>
      </c>
      <c r="AS1061" s="6">
        <v>7.8431372549019605</v>
      </c>
      <c r="AT1061" s="119">
        <v>0</v>
      </c>
      <c r="AU1061" s="119">
        <v>0</v>
      </c>
      <c r="AV1061" s="119">
        <v>0</v>
      </c>
      <c r="AW1061" s="119">
        <v>0</v>
      </c>
      <c r="AX1061" s="119">
        <v>0</v>
      </c>
      <c r="AY1061" s="6">
        <v>31.372549019607842</v>
      </c>
      <c r="AZ1061" s="6">
        <v>0</v>
      </c>
      <c r="BA1061" s="6">
        <v>0</v>
      </c>
      <c r="BB1061" s="6">
        <v>0</v>
      </c>
      <c r="BC1061" s="6">
        <v>10</v>
      </c>
      <c r="BD1061" s="6">
        <v>17.543859649122805</v>
      </c>
      <c r="BE1061" s="6">
        <v>0</v>
      </c>
      <c r="BF1061" s="6">
        <v>0</v>
      </c>
      <c r="BG1061" s="6">
        <v>5</v>
      </c>
      <c r="BH1061" s="6">
        <v>10.869565217391305</v>
      </c>
      <c r="BI1061" s="6">
        <v>0</v>
      </c>
      <c r="BJ1061" s="6">
        <v>0</v>
      </c>
      <c r="BK1061" s="6">
        <v>43</v>
      </c>
    </row>
    <row r="1062" spans="1:63" x14ac:dyDescent="0.35">
      <c r="A1062" s="27">
        <v>1056</v>
      </c>
      <c r="C1062" s="17" t="s">
        <v>137</v>
      </c>
      <c r="D1062" s="15">
        <v>986</v>
      </c>
      <c r="E1062" s="18">
        <v>5</v>
      </c>
      <c r="F1062" s="18">
        <v>42</v>
      </c>
      <c r="G1062" s="18">
        <v>87</v>
      </c>
      <c r="H1062" s="18">
        <v>750</v>
      </c>
      <c r="I1062" s="18">
        <v>105</v>
      </c>
      <c r="J1062" s="19">
        <v>59.837728194726168</v>
      </c>
      <c r="K1062" s="19">
        <v>32</v>
      </c>
      <c r="L1062" s="19">
        <v>7.1269487750556788</v>
      </c>
      <c r="M1062" s="18">
        <v>0</v>
      </c>
      <c r="N1062" s="19">
        <v>0</v>
      </c>
      <c r="O1062" s="19">
        <v>50</v>
      </c>
      <c r="P1062" s="19">
        <v>90</v>
      </c>
      <c r="Q1062" s="19">
        <v>21.189505712153395</v>
      </c>
      <c r="R1062" s="18">
        <v>0</v>
      </c>
      <c r="S1062" s="19">
        <v>0</v>
      </c>
      <c r="T1062" s="18">
        <v>3</v>
      </c>
      <c r="U1062" s="19">
        <v>15</v>
      </c>
      <c r="V1062" s="18">
        <v>0</v>
      </c>
      <c r="W1062" s="19">
        <v>0</v>
      </c>
      <c r="X1062" s="19">
        <v>3</v>
      </c>
      <c r="Y1062" s="19">
        <v>10.344827586206897</v>
      </c>
      <c r="Z1062" s="19">
        <v>17.798594847775178</v>
      </c>
      <c r="AA1062" s="19">
        <v>66.978922716627636</v>
      </c>
      <c r="AB1062" s="18">
        <v>24</v>
      </c>
      <c r="AC1062" s="19">
        <v>4.1811846689895473</v>
      </c>
      <c r="AD1062" s="19">
        <v>73.40425531914893</v>
      </c>
      <c r="AE1062" s="19">
        <v>68.723404255319153</v>
      </c>
      <c r="AF1062" s="19">
        <v>49</v>
      </c>
      <c r="AG1062" s="19">
        <v>74.691358024691354</v>
      </c>
      <c r="AH1062" s="19">
        <v>25.231910946196663</v>
      </c>
      <c r="AI1062" s="19">
        <v>41.558441558441558</v>
      </c>
      <c r="AJ1062" s="3">
        <v>593.07228915662654</v>
      </c>
      <c r="AK1062" s="6">
        <v>81</v>
      </c>
      <c r="AL1062" s="6">
        <v>135</v>
      </c>
      <c r="AM1062" s="6">
        <v>0</v>
      </c>
      <c r="AN1062" s="6">
        <v>0</v>
      </c>
      <c r="AO1062" s="6">
        <v>0</v>
      </c>
      <c r="AP1062" s="6">
        <v>4</v>
      </c>
      <c r="AQ1062" s="6">
        <v>749</v>
      </c>
      <c r="AR1062" s="6">
        <v>170</v>
      </c>
      <c r="AS1062" s="6">
        <v>17.241379310344829</v>
      </c>
      <c r="AT1062" s="119">
        <v>0</v>
      </c>
      <c r="AU1062" s="119">
        <v>0</v>
      </c>
      <c r="AV1062" s="119">
        <v>0</v>
      </c>
      <c r="AW1062" s="119">
        <v>0</v>
      </c>
      <c r="AX1062" s="119">
        <v>0</v>
      </c>
      <c r="AY1062" s="6">
        <v>9.9593495934959346</v>
      </c>
      <c r="AZ1062" s="6">
        <v>3</v>
      </c>
      <c r="BA1062" s="6">
        <v>0.69444444444444442</v>
      </c>
      <c r="BB1062" s="6">
        <v>3</v>
      </c>
      <c r="BC1062" s="6">
        <v>281</v>
      </c>
      <c r="BD1062" s="6">
        <v>28.644240570846076</v>
      </c>
      <c r="BE1062" s="6">
        <v>3</v>
      </c>
      <c r="BF1062" s="6">
        <v>3.6144578313253009</v>
      </c>
      <c r="BG1062" s="6">
        <v>206</v>
      </c>
      <c r="BH1062" s="6">
        <v>24.523809523809522</v>
      </c>
      <c r="BI1062" s="6">
        <v>70</v>
      </c>
      <c r="BJ1062" s="6">
        <v>66.666666666666657</v>
      </c>
      <c r="BK1062" s="6">
        <v>750</v>
      </c>
    </row>
    <row r="1063" spans="1:63" x14ac:dyDescent="0.35">
      <c r="A1063" s="27">
        <v>1057</v>
      </c>
      <c r="C1063" s="17" t="s">
        <v>2</v>
      </c>
      <c r="D1063" s="15">
        <v>7</v>
      </c>
      <c r="E1063" s="18">
        <v>0</v>
      </c>
      <c r="F1063" s="18">
        <v>0</v>
      </c>
      <c r="G1063" s="18">
        <v>0</v>
      </c>
      <c r="H1063" s="18">
        <v>9</v>
      </c>
      <c r="I1063" s="18">
        <v>0</v>
      </c>
      <c r="J1063" s="19">
        <v>71.428571428571431</v>
      </c>
      <c r="K1063" s="19">
        <v>0</v>
      </c>
      <c r="L1063" s="19">
        <v>0</v>
      </c>
      <c r="M1063" s="18">
        <v>0</v>
      </c>
      <c r="N1063" s="19">
        <v>0</v>
      </c>
      <c r="O1063" s="19">
        <v>0</v>
      </c>
      <c r="P1063" s="19">
        <v>0</v>
      </c>
      <c r="Q1063" s="19">
        <v>32.916816492868271</v>
      </c>
      <c r="R1063" s="18">
        <v>0</v>
      </c>
      <c r="S1063" s="19">
        <v>0</v>
      </c>
      <c r="T1063" s="18">
        <v>0</v>
      </c>
      <c r="U1063" s="19">
        <v>0</v>
      </c>
      <c r="V1063" s="18">
        <v>0</v>
      </c>
      <c r="W1063" s="19">
        <v>0</v>
      </c>
      <c r="X1063" s="19">
        <v>0</v>
      </c>
      <c r="Y1063" s="19">
        <v>0</v>
      </c>
      <c r="Z1063" s="19">
        <v>0</v>
      </c>
      <c r="AA1063" s="19">
        <v>0</v>
      </c>
      <c r="AB1063" s="18">
        <v>0</v>
      </c>
      <c r="AC1063" s="19">
        <v>0</v>
      </c>
      <c r="AD1063" s="19">
        <v>0</v>
      </c>
      <c r="AE1063" s="19">
        <v>100</v>
      </c>
      <c r="AF1063" s="19">
        <v>0</v>
      </c>
      <c r="AG1063" s="19">
        <v>100</v>
      </c>
      <c r="AH1063" s="19">
        <v>0</v>
      </c>
      <c r="AI1063" s="19">
        <v>0</v>
      </c>
      <c r="AJ1063" s="3">
        <v>650</v>
      </c>
      <c r="AK1063" s="6">
        <v>0</v>
      </c>
      <c r="AL1063" s="6">
        <v>6</v>
      </c>
      <c r="AM1063" s="6">
        <v>0</v>
      </c>
      <c r="AN1063" s="6">
        <v>0</v>
      </c>
      <c r="AO1063" s="6">
        <v>0</v>
      </c>
      <c r="AP1063" s="6">
        <v>0</v>
      </c>
      <c r="AQ1063" s="6">
        <v>0</v>
      </c>
      <c r="AR1063" s="6">
        <v>0</v>
      </c>
      <c r="AS1063" s="6">
        <v>0</v>
      </c>
      <c r="AT1063" s="119">
        <v>0</v>
      </c>
      <c r="AU1063" s="119">
        <v>0</v>
      </c>
      <c r="AV1063" s="119">
        <v>0</v>
      </c>
      <c r="AW1063" s="119">
        <v>0</v>
      </c>
      <c r="AX1063" s="119">
        <v>0</v>
      </c>
      <c r="AY1063" s="6">
        <v>0</v>
      </c>
      <c r="AZ1063" s="6">
        <v>0</v>
      </c>
      <c r="BA1063" s="6">
        <v>0</v>
      </c>
      <c r="BB1063" s="6">
        <v>0</v>
      </c>
      <c r="BC1063" s="6">
        <v>0</v>
      </c>
      <c r="BD1063" s="6">
        <v>0</v>
      </c>
      <c r="BE1063" s="6">
        <v>0</v>
      </c>
      <c r="BF1063" s="6">
        <v>0</v>
      </c>
      <c r="BG1063" s="6">
        <v>0</v>
      </c>
      <c r="BH1063" s="6">
        <v>0</v>
      </c>
      <c r="BI1063" s="6">
        <v>0</v>
      </c>
      <c r="BJ1063" s="6">
        <v>0</v>
      </c>
      <c r="BK1063" s="6">
        <v>9</v>
      </c>
    </row>
    <row r="1064" spans="1:63" x14ac:dyDescent="0.35">
      <c r="A1064" s="27">
        <v>1058</v>
      </c>
      <c r="C1064" s="17" t="s">
        <v>6</v>
      </c>
      <c r="D1064" s="15">
        <v>125</v>
      </c>
      <c r="E1064" s="18">
        <v>0</v>
      </c>
      <c r="F1064" s="18">
        <v>0</v>
      </c>
      <c r="G1064" s="18">
        <v>3</v>
      </c>
      <c r="H1064" s="18">
        <v>51</v>
      </c>
      <c r="I1064" s="18">
        <v>70</v>
      </c>
      <c r="J1064" s="19">
        <v>46.400000000000006</v>
      </c>
      <c r="K1064" s="19">
        <v>0</v>
      </c>
      <c r="L1064" s="19">
        <v>0</v>
      </c>
      <c r="M1064" s="18">
        <v>0</v>
      </c>
      <c r="N1064" s="19">
        <v>0</v>
      </c>
      <c r="O1064" s="19">
        <v>7</v>
      </c>
      <c r="P1064" s="19">
        <v>100</v>
      </c>
      <c r="Q1064" s="19">
        <v>11.064181434211735</v>
      </c>
      <c r="R1064" s="18">
        <v>0</v>
      </c>
      <c r="S1064" s="19">
        <v>0</v>
      </c>
      <c r="T1064" s="18">
        <v>0</v>
      </c>
      <c r="U1064" s="19">
        <v>0</v>
      </c>
      <c r="V1064" s="18">
        <v>0</v>
      </c>
      <c r="W1064" s="19">
        <v>0</v>
      </c>
      <c r="X1064" s="19">
        <v>0</v>
      </c>
      <c r="Y1064" s="19">
        <v>0</v>
      </c>
      <c r="Z1064" s="19">
        <v>57.142857142857139</v>
      </c>
      <c r="AA1064" s="19">
        <v>42.857142857142854</v>
      </c>
      <c r="AB1064" s="18">
        <v>5</v>
      </c>
      <c r="AC1064" s="19">
        <v>13.157894736842104</v>
      </c>
      <c r="AD1064" s="19">
        <v>71.428571428571431</v>
      </c>
      <c r="AE1064" s="19">
        <v>64.285714285714292</v>
      </c>
      <c r="AF1064" s="19">
        <v>0</v>
      </c>
      <c r="AG1064" s="19">
        <v>63.46153846153846</v>
      </c>
      <c r="AH1064" s="19">
        <v>44.827586206896555</v>
      </c>
      <c r="AI1064" s="19">
        <v>31.03448275862069</v>
      </c>
      <c r="AJ1064" s="3">
        <v>350</v>
      </c>
      <c r="AK1064" s="6">
        <v>0</v>
      </c>
      <c r="AL1064" s="6">
        <v>90</v>
      </c>
      <c r="AM1064" s="6">
        <v>0</v>
      </c>
      <c r="AN1064" s="6">
        <v>0</v>
      </c>
      <c r="AO1064" s="6">
        <v>0</v>
      </c>
      <c r="AP1064" s="6">
        <v>0</v>
      </c>
      <c r="AQ1064" s="6">
        <v>31</v>
      </c>
      <c r="AR1064" s="6">
        <v>0</v>
      </c>
      <c r="AS1064" s="6">
        <v>0</v>
      </c>
      <c r="AT1064" s="119">
        <v>0</v>
      </c>
      <c r="AU1064" s="119">
        <v>0</v>
      </c>
      <c r="AV1064" s="119">
        <v>0</v>
      </c>
      <c r="AW1064" s="119">
        <v>0</v>
      </c>
      <c r="AX1064" s="119">
        <v>0</v>
      </c>
      <c r="AY1064" s="6">
        <v>12.612612612612612</v>
      </c>
      <c r="AZ1064" s="6">
        <v>0</v>
      </c>
      <c r="BA1064" s="6">
        <v>0</v>
      </c>
      <c r="BB1064" s="6">
        <v>13</v>
      </c>
      <c r="BC1064" s="6">
        <v>3</v>
      </c>
      <c r="BD1064" s="6">
        <v>2.5</v>
      </c>
      <c r="BE1064" s="6">
        <v>0</v>
      </c>
      <c r="BF1064" s="6">
        <v>0</v>
      </c>
      <c r="BG1064" s="6">
        <v>0</v>
      </c>
      <c r="BH1064" s="6">
        <v>0</v>
      </c>
      <c r="BI1064" s="6">
        <v>3</v>
      </c>
      <c r="BJ1064" s="6">
        <v>4.838709677419355</v>
      </c>
      <c r="BK1064" s="6">
        <v>51</v>
      </c>
    </row>
    <row r="1065" spans="1:63" x14ac:dyDescent="0.35">
      <c r="A1065" s="27">
        <v>1059</v>
      </c>
      <c r="C1065" s="17" t="s">
        <v>10</v>
      </c>
      <c r="D1065" s="15">
        <v>69</v>
      </c>
      <c r="E1065" s="18">
        <v>0</v>
      </c>
      <c r="F1065" s="18">
        <v>3</v>
      </c>
      <c r="G1065" s="18">
        <v>7</v>
      </c>
      <c r="H1065" s="18">
        <v>27</v>
      </c>
      <c r="I1065" s="18">
        <v>35</v>
      </c>
      <c r="J1065" s="19">
        <v>56.521739130434781</v>
      </c>
      <c r="K1065" s="19">
        <v>0</v>
      </c>
      <c r="L1065" s="19">
        <v>0</v>
      </c>
      <c r="M1065" s="18">
        <v>0</v>
      </c>
      <c r="N1065" s="19">
        <v>0</v>
      </c>
      <c r="O1065" s="19">
        <v>4</v>
      </c>
      <c r="P1065" s="19">
        <v>100</v>
      </c>
      <c r="Q1065" s="19">
        <v>16.228122395523275</v>
      </c>
      <c r="R1065" s="18">
        <v>0</v>
      </c>
      <c r="S1065" s="19">
        <v>0</v>
      </c>
      <c r="T1065" s="18">
        <v>0</v>
      </c>
      <c r="U1065" s="19">
        <v>0</v>
      </c>
      <c r="V1065" s="18">
        <v>0</v>
      </c>
      <c r="W1065" s="19">
        <v>0</v>
      </c>
      <c r="X1065" s="19">
        <v>0</v>
      </c>
      <c r="Y1065" s="19">
        <v>0</v>
      </c>
      <c r="Z1065" s="19">
        <v>50</v>
      </c>
      <c r="AA1065" s="19">
        <v>50</v>
      </c>
      <c r="AB1065" s="18">
        <v>4</v>
      </c>
      <c r="AC1065" s="19">
        <v>12.903225806451612</v>
      </c>
      <c r="AD1065" s="19">
        <v>100</v>
      </c>
      <c r="AE1065" s="19">
        <v>50</v>
      </c>
      <c r="AF1065" s="19">
        <v>0</v>
      </c>
      <c r="AG1065" s="19">
        <v>74.193548387096769</v>
      </c>
      <c r="AH1065" s="19">
        <v>22.727272727272727</v>
      </c>
      <c r="AI1065" s="19">
        <v>63.636363636363633</v>
      </c>
      <c r="AJ1065" s="3">
        <v>528.125</v>
      </c>
      <c r="AK1065" s="6">
        <v>0</v>
      </c>
      <c r="AL1065" s="6">
        <v>56</v>
      </c>
      <c r="AM1065" s="6">
        <v>0</v>
      </c>
      <c r="AN1065" s="6">
        <v>0</v>
      </c>
      <c r="AO1065" s="6">
        <v>0</v>
      </c>
      <c r="AP1065" s="6">
        <v>0</v>
      </c>
      <c r="AQ1065" s="6">
        <v>13</v>
      </c>
      <c r="AR1065" s="6">
        <v>0</v>
      </c>
      <c r="AS1065" s="6">
        <v>0</v>
      </c>
      <c r="AT1065" s="119">
        <v>0</v>
      </c>
      <c r="AU1065" s="119">
        <v>0</v>
      </c>
      <c r="AV1065" s="119">
        <v>0</v>
      </c>
      <c r="AW1065" s="119">
        <v>0</v>
      </c>
      <c r="AX1065" s="119">
        <v>0</v>
      </c>
      <c r="AY1065" s="6">
        <v>7.2463768115942031</v>
      </c>
      <c r="AZ1065" s="6">
        <v>0</v>
      </c>
      <c r="BA1065" s="6">
        <v>0</v>
      </c>
      <c r="BB1065" s="6">
        <v>3</v>
      </c>
      <c r="BC1065" s="6">
        <v>3</v>
      </c>
      <c r="BD1065" s="6">
        <v>4.2857142857142856</v>
      </c>
      <c r="BE1065" s="6">
        <v>0</v>
      </c>
      <c r="BF1065" s="6">
        <v>0</v>
      </c>
      <c r="BG1065" s="6">
        <v>0</v>
      </c>
      <c r="BH1065" s="6">
        <v>0</v>
      </c>
      <c r="BI1065" s="6">
        <v>0</v>
      </c>
      <c r="BJ1065" s="6">
        <v>0</v>
      </c>
      <c r="BK1065" s="6">
        <v>27</v>
      </c>
    </row>
    <row r="1066" spans="1:63" x14ac:dyDescent="0.35">
      <c r="A1066" s="27">
        <v>1060</v>
      </c>
      <c r="C1066" s="17" t="s">
        <v>272</v>
      </c>
      <c r="D1066" s="15">
        <v>14</v>
      </c>
      <c r="E1066" s="18">
        <v>0</v>
      </c>
      <c r="F1066" s="18">
        <v>3</v>
      </c>
      <c r="G1066" s="18">
        <v>0</v>
      </c>
      <c r="H1066" s="18">
        <v>4</v>
      </c>
      <c r="I1066" s="18">
        <v>0</v>
      </c>
      <c r="J1066" s="19">
        <v>64.285714285714292</v>
      </c>
      <c r="K1066" s="19">
        <v>0</v>
      </c>
      <c r="L1066" s="19">
        <v>0</v>
      </c>
      <c r="M1066" s="18">
        <v>0</v>
      </c>
      <c r="N1066" s="19">
        <v>0</v>
      </c>
      <c r="O1066" s="19">
        <v>0</v>
      </c>
      <c r="P1066" s="19">
        <v>0</v>
      </c>
      <c r="Q1066" s="19">
        <v>20.300883919686239</v>
      </c>
      <c r="R1066" s="18">
        <v>0</v>
      </c>
      <c r="S1066" s="19">
        <v>0</v>
      </c>
      <c r="T1066" s="18">
        <v>0</v>
      </c>
      <c r="U1066" s="19">
        <v>0</v>
      </c>
      <c r="V1066" s="18">
        <v>0</v>
      </c>
      <c r="W1066" s="19">
        <v>0</v>
      </c>
      <c r="X1066" s="19">
        <v>0</v>
      </c>
      <c r="Y1066" s="19">
        <v>0</v>
      </c>
      <c r="Z1066" s="19">
        <v>100</v>
      </c>
      <c r="AA1066" s="19">
        <v>0</v>
      </c>
      <c r="AB1066" s="18">
        <v>0</v>
      </c>
      <c r="AC1066" s="19">
        <v>0</v>
      </c>
      <c r="AD1066" s="19">
        <v>100</v>
      </c>
      <c r="AE1066" s="19">
        <v>100</v>
      </c>
      <c r="AF1066" s="19">
        <v>0</v>
      </c>
      <c r="AG1066" s="19">
        <v>100</v>
      </c>
      <c r="AH1066" s="19">
        <v>0</v>
      </c>
      <c r="AI1066" s="19">
        <v>100</v>
      </c>
      <c r="AJ1066" s="3">
        <v>1500</v>
      </c>
      <c r="AK1066" s="6">
        <v>0</v>
      </c>
      <c r="AL1066" s="6">
        <v>10</v>
      </c>
      <c r="AM1066" s="6">
        <v>0</v>
      </c>
      <c r="AN1066" s="6">
        <v>0</v>
      </c>
      <c r="AO1066" s="6">
        <v>0</v>
      </c>
      <c r="AP1066" s="6">
        <v>0</v>
      </c>
      <c r="AQ1066" s="6">
        <v>0</v>
      </c>
      <c r="AR1066" s="6">
        <v>0</v>
      </c>
      <c r="AS1066" s="6">
        <v>0</v>
      </c>
      <c r="AT1066" s="119">
        <v>0</v>
      </c>
      <c r="AU1066" s="119">
        <v>0</v>
      </c>
      <c r="AV1066" s="119">
        <v>0</v>
      </c>
      <c r="AW1066" s="119">
        <v>0</v>
      </c>
      <c r="AX1066" s="119">
        <v>0</v>
      </c>
      <c r="AY1066" s="6">
        <v>50</v>
      </c>
      <c r="AZ1066" s="6">
        <v>0</v>
      </c>
      <c r="BA1066" s="6">
        <v>0</v>
      </c>
      <c r="BB1066" s="6">
        <v>0</v>
      </c>
      <c r="BC1066" s="6">
        <v>0</v>
      </c>
      <c r="BD1066" s="6">
        <v>0</v>
      </c>
      <c r="BE1066" s="6">
        <v>0</v>
      </c>
      <c r="BF1066" s="6">
        <v>0</v>
      </c>
      <c r="BG1066" s="6">
        <v>0</v>
      </c>
      <c r="BH1066" s="6">
        <v>0</v>
      </c>
      <c r="BI1066" s="6">
        <v>0</v>
      </c>
      <c r="BJ1066" s="6">
        <v>0</v>
      </c>
      <c r="BK1066" s="6">
        <v>4</v>
      </c>
    </row>
    <row r="1067" spans="1:63" x14ac:dyDescent="0.35">
      <c r="A1067" s="27">
        <v>1061</v>
      </c>
      <c r="C1067" s="17" t="s">
        <v>1</v>
      </c>
      <c r="D1067" s="15">
        <v>85</v>
      </c>
      <c r="E1067" s="18">
        <v>0</v>
      </c>
      <c r="F1067" s="18">
        <v>0</v>
      </c>
      <c r="G1067" s="18">
        <v>4</v>
      </c>
      <c r="H1067" s="18">
        <v>70</v>
      </c>
      <c r="I1067" s="18">
        <v>14</v>
      </c>
      <c r="J1067" s="19">
        <v>57.647058823529406</v>
      </c>
      <c r="K1067" s="19">
        <v>0</v>
      </c>
      <c r="L1067" s="19">
        <v>0</v>
      </c>
      <c r="M1067" s="18">
        <v>0</v>
      </c>
      <c r="N1067" s="19">
        <v>0</v>
      </c>
      <c r="O1067" s="19">
        <v>0</v>
      </c>
      <c r="P1067" s="19">
        <v>0</v>
      </c>
      <c r="Q1067" s="19">
        <v>16.323633782824697</v>
      </c>
      <c r="R1067" s="18">
        <v>0</v>
      </c>
      <c r="S1067" s="19">
        <v>0</v>
      </c>
      <c r="T1067" s="18">
        <v>0</v>
      </c>
      <c r="U1067" s="19">
        <v>0</v>
      </c>
      <c r="V1067" s="18">
        <v>0</v>
      </c>
      <c r="W1067" s="19">
        <v>0</v>
      </c>
      <c r="X1067" s="19">
        <v>0</v>
      </c>
      <c r="Y1067" s="19">
        <v>0</v>
      </c>
      <c r="Z1067" s="19">
        <v>0</v>
      </c>
      <c r="AA1067" s="19">
        <v>40</v>
      </c>
      <c r="AB1067" s="18">
        <v>5</v>
      </c>
      <c r="AC1067" s="19">
        <v>8.4745762711864394</v>
      </c>
      <c r="AD1067" s="19">
        <v>100</v>
      </c>
      <c r="AE1067" s="19">
        <v>61.702127659574465</v>
      </c>
      <c r="AF1067" s="19">
        <v>100</v>
      </c>
      <c r="AG1067" s="19">
        <v>82.539682539682531</v>
      </c>
      <c r="AH1067" s="19">
        <v>19.607843137254903</v>
      </c>
      <c r="AI1067" s="19">
        <v>35.294117647058826</v>
      </c>
      <c r="AJ1067" s="3">
        <v>495.45454545454544</v>
      </c>
      <c r="AK1067" s="6">
        <v>0</v>
      </c>
      <c r="AL1067" s="6">
        <v>35</v>
      </c>
      <c r="AM1067" s="6">
        <v>27</v>
      </c>
      <c r="AN1067" s="6">
        <v>5</v>
      </c>
      <c r="AO1067" s="6">
        <v>0</v>
      </c>
      <c r="AP1067" s="6">
        <v>0</v>
      </c>
      <c r="AQ1067" s="6">
        <v>16</v>
      </c>
      <c r="AR1067" s="6">
        <v>0</v>
      </c>
      <c r="AS1067" s="6">
        <v>0</v>
      </c>
      <c r="AT1067" s="119">
        <v>0</v>
      </c>
      <c r="AU1067" s="119">
        <v>0</v>
      </c>
      <c r="AV1067" s="119">
        <v>0</v>
      </c>
      <c r="AW1067" s="119">
        <v>0</v>
      </c>
      <c r="AX1067" s="119">
        <v>0</v>
      </c>
      <c r="AY1067" s="6">
        <v>10.227272727272728</v>
      </c>
      <c r="AZ1067" s="6">
        <v>0</v>
      </c>
      <c r="BA1067" s="6">
        <v>0</v>
      </c>
      <c r="BB1067" s="6">
        <v>0</v>
      </c>
      <c r="BC1067" s="6">
        <v>0</v>
      </c>
      <c r="BD1067" s="6">
        <v>0</v>
      </c>
      <c r="BE1067" s="6">
        <v>0</v>
      </c>
      <c r="BF1067" s="6">
        <v>0</v>
      </c>
      <c r="BG1067" s="6">
        <v>0</v>
      </c>
      <c r="BH1067" s="6">
        <v>0</v>
      </c>
      <c r="BI1067" s="6">
        <v>0</v>
      </c>
      <c r="BJ1067" s="6">
        <v>0</v>
      </c>
      <c r="BK1067" s="6">
        <v>70</v>
      </c>
    </row>
    <row r="1068" spans="1:63" x14ac:dyDescent="0.35">
      <c r="A1068" s="27">
        <v>1062</v>
      </c>
      <c r="C1068" s="17" t="s">
        <v>7</v>
      </c>
      <c r="D1068" s="15">
        <v>161</v>
      </c>
      <c r="E1068" s="18">
        <v>0</v>
      </c>
      <c r="F1068" s="18">
        <v>3</v>
      </c>
      <c r="G1068" s="18">
        <v>0</v>
      </c>
      <c r="H1068" s="18">
        <v>53</v>
      </c>
      <c r="I1068" s="18">
        <v>101</v>
      </c>
      <c r="J1068" s="19">
        <v>44.720496894409941</v>
      </c>
      <c r="K1068" s="19">
        <v>0</v>
      </c>
      <c r="L1068" s="19">
        <v>0</v>
      </c>
      <c r="M1068" s="18">
        <v>0</v>
      </c>
      <c r="N1068" s="19">
        <v>0</v>
      </c>
      <c r="O1068" s="19">
        <v>14</v>
      </c>
      <c r="P1068" s="19">
        <v>64.285714285714292</v>
      </c>
      <c r="Q1068" s="19">
        <v>36.615555787350928</v>
      </c>
      <c r="R1068" s="18">
        <v>0</v>
      </c>
      <c r="S1068" s="19">
        <v>0</v>
      </c>
      <c r="T1068" s="18">
        <v>0</v>
      </c>
      <c r="U1068" s="19">
        <v>0</v>
      </c>
      <c r="V1068" s="18">
        <v>0</v>
      </c>
      <c r="W1068" s="19">
        <v>0</v>
      </c>
      <c r="X1068" s="19">
        <v>0</v>
      </c>
      <c r="Y1068" s="19">
        <v>0</v>
      </c>
      <c r="Z1068" s="19">
        <v>37.5</v>
      </c>
      <c r="AA1068" s="19">
        <v>62.5</v>
      </c>
      <c r="AB1068" s="18">
        <v>0</v>
      </c>
      <c r="AC1068" s="19">
        <v>0</v>
      </c>
      <c r="AD1068" s="19">
        <v>78.048780487804876</v>
      </c>
      <c r="AE1068" s="19">
        <v>76.470588235294116</v>
      </c>
      <c r="AF1068" s="19">
        <v>0</v>
      </c>
      <c r="AG1068" s="19">
        <v>82.978723404255319</v>
      </c>
      <c r="AH1068" s="19">
        <v>39.024390243902438</v>
      </c>
      <c r="AI1068" s="19">
        <v>29.268292682926827</v>
      </c>
      <c r="AJ1068" s="3">
        <v>282</v>
      </c>
      <c r="AK1068" s="6">
        <v>0</v>
      </c>
      <c r="AL1068" s="6">
        <v>137</v>
      </c>
      <c r="AM1068" s="6">
        <v>0</v>
      </c>
      <c r="AN1068" s="6">
        <v>0</v>
      </c>
      <c r="AO1068" s="6">
        <v>0</v>
      </c>
      <c r="AP1068" s="6">
        <v>0</v>
      </c>
      <c r="AQ1068" s="6">
        <v>17</v>
      </c>
      <c r="AR1068" s="6">
        <v>3</v>
      </c>
      <c r="AS1068" s="6">
        <v>1.8633540372670807</v>
      </c>
      <c r="AT1068" s="119">
        <v>0</v>
      </c>
      <c r="AU1068" s="119">
        <v>0</v>
      </c>
      <c r="AV1068" s="119">
        <v>0</v>
      </c>
      <c r="AW1068" s="119">
        <v>0</v>
      </c>
      <c r="AX1068" s="119">
        <v>0</v>
      </c>
      <c r="AY1068" s="6">
        <v>7.8947368421052628</v>
      </c>
      <c r="AZ1068" s="6">
        <v>0</v>
      </c>
      <c r="BA1068" s="6">
        <v>0</v>
      </c>
      <c r="BB1068" s="6">
        <v>16</v>
      </c>
      <c r="BC1068" s="6">
        <v>26</v>
      </c>
      <c r="BD1068" s="6">
        <v>15.853658536585366</v>
      </c>
      <c r="BE1068" s="6">
        <v>0</v>
      </c>
      <c r="BF1068" s="6">
        <v>0</v>
      </c>
      <c r="BG1068" s="6">
        <v>3</v>
      </c>
      <c r="BH1068" s="6">
        <v>5</v>
      </c>
      <c r="BI1068" s="6">
        <v>20</v>
      </c>
      <c r="BJ1068" s="6">
        <v>20.408163265306122</v>
      </c>
      <c r="BK1068" s="6">
        <v>53</v>
      </c>
    </row>
    <row r="1069" spans="1:63" x14ac:dyDescent="0.35">
      <c r="A1069" s="27">
        <v>1063</v>
      </c>
      <c r="C1069" s="17" t="s">
        <v>273</v>
      </c>
      <c r="D1069" s="15">
        <v>174</v>
      </c>
      <c r="E1069" s="18">
        <v>3</v>
      </c>
      <c r="F1069" s="18">
        <v>15</v>
      </c>
      <c r="G1069" s="18">
        <v>12</v>
      </c>
      <c r="H1069" s="18">
        <v>133</v>
      </c>
      <c r="I1069" s="18">
        <v>12</v>
      </c>
      <c r="J1069" s="19">
        <v>51.149425287356323</v>
      </c>
      <c r="K1069" s="19">
        <v>4</v>
      </c>
      <c r="L1069" s="19">
        <v>5</v>
      </c>
      <c r="M1069" s="18">
        <v>0</v>
      </c>
      <c r="N1069" s="19">
        <v>0</v>
      </c>
      <c r="O1069" s="19">
        <v>5</v>
      </c>
      <c r="P1069" s="19">
        <v>100</v>
      </c>
      <c r="Q1069" s="19">
        <v>13.951987088965101</v>
      </c>
      <c r="R1069" s="18">
        <v>0</v>
      </c>
      <c r="S1069" s="19">
        <v>0</v>
      </c>
      <c r="T1069" s="18">
        <v>0</v>
      </c>
      <c r="U1069" s="19">
        <v>0</v>
      </c>
      <c r="V1069" s="18">
        <v>0</v>
      </c>
      <c r="W1069" s="19">
        <v>0</v>
      </c>
      <c r="X1069" s="19">
        <v>0</v>
      </c>
      <c r="Y1069" s="19">
        <v>0</v>
      </c>
      <c r="Z1069" s="19">
        <v>29.11392405063291</v>
      </c>
      <c r="AA1069" s="19">
        <v>56.962025316455701</v>
      </c>
      <c r="AB1069" s="18">
        <v>3</v>
      </c>
      <c r="AC1069" s="19">
        <v>2.6548672566371683</v>
      </c>
      <c r="AD1069" s="19">
        <v>87.272727272727266</v>
      </c>
      <c r="AE1069" s="19">
        <v>76.31578947368422</v>
      </c>
      <c r="AF1069" s="19">
        <v>100</v>
      </c>
      <c r="AG1069" s="19">
        <v>84.745762711864401</v>
      </c>
      <c r="AH1069" s="19">
        <v>16.949152542372879</v>
      </c>
      <c r="AI1069" s="19">
        <v>43.220338983050851</v>
      </c>
      <c r="AJ1069" s="3">
        <v>971.42857142857144</v>
      </c>
      <c r="AK1069" s="6">
        <v>14</v>
      </c>
      <c r="AL1069" s="6">
        <v>65</v>
      </c>
      <c r="AM1069" s="6">
        <v>0</v>
      </c>
      <c r="AN1069" s="6">
        <v>0</v>
      </c>
      <c r="AO1069" s="6">
        <v>0</v>
      </c>
      <c r="AP1069" s="6">
        <v>0</v>
      </c>
      <c r="AQ1069" s="6">
        <v>90</v>
      </c>
      <c r="AR1069" s="6">
        <v>19</v>
      </c>
      <c r="AS1069" s="6">
        <v>10.919540229885058</v>
      </c>
      <c r="AT1069" s="119">
        <v>0</v>
      </c>
      <c r="AU1069" s="119">
        <v>0</v>
      </c>
      <c r="AV1069" s="119">
        <v>0</v>
      </c>
      <c r="AW1069" s="119">
        <v>0</v>
      </c>
      <c r="AX1069" s="119">
        <v>0</v>
      </c>
      <c r="AY1069" s="6">
        <v>10.588235294117647</v>
      </c>
      <c r="AZ1069" s="6">
        <v>0</v>
      </c>
      <c r="BA1069" s="6">
        <v>0</v>
      </c>
      <c r="BB1069" s="6">
        <v>4</v>
      </c>
      <c r="BC1069" s="6">
        <v>8</v>
      </c>
      <c r="BD1069" s="6">
        <v>4.7619047619047619</v>
      </c>
      <c r="BE1069" s="6">
        <v>0</v>
      </c>
      <c r="BF1069" s="6">
        <v>0</v>
      </c>
      <c r="BG1069" s="6">
        <v>10</v>
      </c>
      <c r="BH1069" s="6">
        <v>6.8493150684931505</v>
      </c>
      <c r="BI1069" s="6">
        <v>0</v>
      </c>
      <c r="BJ1069" s="6">
        <v>0</v>
      </c>
      <c r="BK1069" s="6">
        <v>133</v>
      </c>
    </row>
    <row r="1070" spans="1:63" x14ac:dyDescent="0.35">
      <c r="A1070" s="27">
        <v>1064</v>
      </c>
      <c r="C1070" s="17" t="s">
        <v>23</v>
      </c>
      <c r="D1070" s="15">
        <v>1115</v>
      </c>
      <c r="E1070" s="18">
        <v>13</v>
      </c>
      <c r="F1070" s="18">
        <v>80</v>
      </c>
      <c r="G1070" s="18">
        <v>74</v>
      </c>
      <c r="H1070" s="18">
        <v>816</v>
      </c>
      <c r="I1070" s="18">
        <v>141</v>
      </c>
      <c r="J1070" s="19">
        <v>50.852017937219728</v>
      </c>
      <c r="K1070" s="19">
        <v>14</v>
      </c>
      <c r="L1070" s="19">
        <v>2.3529411764705883</v>
      </c>
      <c r="M1070" s="18">
        <v>0</v>
      </c>
      <c r="N1070" s="19">
        <v>0</v>
      </c>
      <c r="O1070" s="19">
        <v>24</v>
      </c>
      <c r="P1070" s="19">
        <v>75</v>
      </c>
      <c r="Q1070" s="19">
        <v>30.637146029983342</v>
      </c>
      <c r="R1070" s="18">
        <v>0</v>
      </c>
      <c r="S1070" s="19">
        <v>0</v>
      </c>
      <c r="T1070" s="18">
        <v>0</v>
      </c>
      <c r="U1070" s="19">
        <v>0</v>
      </c>
      <c r="V1070" s="18">
        <v>0</v>
      </c>
      <c r="W1070" s="19">
        <v>0</v>
      </c>
      <c r="X1070" s="19">
        <v>0</v>
      </c>
      <c r="Y1070" s="19">
        <v>0</v>
      </c>
      <c r="Z1070" s="19">
        <v>21.841155234657037</v>
      </c>
      <c r="AA1070" s="19">
        <v>70.938628158844764</v>
      </c>
      <c r="AB1070" s="18">
        <v>42</v>
      </c>
      <c r="AC1070" s="19">
        <v>5.4123711340206189</v>
      </c>
      <c r="AD1070" s="19">
        <v>90.909090909090907</v>
      </c>
      <c r="AE1070" s="19">
        <v>80.629539951573847</v>
      </c>
      <c r="AF1070" s="19">
        <v>75.280898876404493</v>
      </c>
      <c r="AG1070" s="19">
        <v>87.5</v>
      </c>
      <c r="AH1070" s="19">
        <v>24.271844660194176</v>
      </c>
      <c r="AI1070" s="19">
        <v>46.879334257975039</v>
      </c>
      <c r="AJ1070" s="3">
        <v>801.04166666666663</v>
      </c>
      <c r="AK1070" s="6">
        <v>16</v>
      </c>
      <c r="AL1070" s="6">
        <v>376</v>
      </c>
      <c r="AM1070" s="6">
        <v>393</v>
      </c>
      <c r="AN1070" s="6">
        <v>24</v>
      </c>
      <c r="AO1070" s="6">
        <v>0</v>
      </c>
      <c r="AP1070" s="6">
        <v>191</v>
      </c>
      <c r="AQ1070" s="6">
        <v>90</v>
      </c>
      <c r="AR1070" s="6">
        <v>152</v>
      </c>
      <c r="AS1070" s="6">
        <v>13.632286995515694</v>
      </c>
      <c r="AT1070" s="119">
        <v>0</v>
      </c>
      <c r="AU1070" s="119">
        <v>0</v>
      </c>
      <c r="AV1070" s="119">
        <v>0</v>
      </c>
      <c r="AW1070" s="119">
        <v>0</v>
      </c>
      <c r="AX1070" s="119">
        <v>0</v>
      </c>
      <c r="AY1070" s="6">
        <v>13.484162895927602</v>
      </c>
      <c r="AZ1070" s="6">
        <v>4</v>
      </c>
      <c r="BA1070" s="6">
        <v>0.70671378091872794</v>
      </c>
      <c r="BB1070" s="6">
        <v>27</v>
      </c>
      <c r="BC1070" s="6">
        <v>42</v>
      </c>
      <c r="BD1070" s="6">
        <v>3.7567084078711988</v>
      </c>
      <c r="BE1070" s="6">
        <v>0</v>
      </c>
      <c r="BF1070" s="6">
        <v>0</v>
      </c>
      <c r="BG1070" s="6">
        <v>17</v>
      </c>
      <c r="BH1070" s="6">
        <v>1.9274376417233559</v>
      </c>
      <c r="BI1070" s="6">
        <v>15</v>
      </c>
      <c r="BJ1070" s="6">
        <v>10.48951048951049</v>
      </c>
      <c r="BK1070" s="6">
        <v>816</v>
      </c>
    </row>
    <row r="1071" spans="1:63" x14ac:dyDescent="0.35">
      <c r="A1071" s="27">
        <v>1065</v>
      </c>
      <c r="C1071" s="17" t="s">
        <v>19</v>
      </c>
      <c r="D1071" s="15">
        <v>167</v>
      </c>
      <c r="E1071" s="18">
        <v>6</v>
      </c>
      <c r="F1071" s="18">
        <v>9</v>
      </c>
      <c r="G1071" s="18">
        <v>12</v>
      </c>
      <c r="H1071" s="18">
        <v>107</v>
      </c>
      <c r="I1071" s="18">
        <v>43</v>
      </c>
      <c r="J1071" s="19">
        <v>64.071856287425149</v>
      </c>
      <c r="K1071" s="19">
        <v>0</v>
      </c>
      <c r="L1071" s="19">
        <v>0</v>
      </c>
      <c r="M1071" s="18">
        <v>0</v>
      </c>
      <c r="N1071" s="19">
        <v>0</v>
      </c>
      <c r="O1071" s="19">
        <v>6</v>
      </c>
      <c r="P1071" s="19">
        <v>100</v>
      </c>
      <c r="Q1071" s="19">
        <v>22.853395217435175</v>
      </c>
      <c r="R1071" s="18">
        <v>0</v>
      </c>
      <c r="S1071" s="19">
        <v>0</v>
      </c>
      <c r="T1071" s="18">
        <v>0</v>
      </c>
      <c r="U1071" s="19">
        <v>0</v>
      </c>
      <c r="V1071" s="18">
        <v>0</v>
      </c>
      <c r="W1071" s="19">
        <v>0</v>
      </c>
      <c r="X1071" s="19">
        <v>0</v>
      </c>
      <c r="Y1071" s="19">
        <v>0</v>
      </c>
      <c r="Z1071" s="19">
        <v>16.363636363636363</v>
      </c>
      <c r="AA1071" s="19">
        <v>67.272727272727266</v>
      </c>
      <c r="AB1071" s="18">
        <v>11</v>
      </c>
      <c r="AC1071" s="19">
        <v>10.377358490566039</v>
      </c>
      <c r="AD1071" s="19">
        <v>88.571428571428569</v>
      </c>
      <c r="AE1071" s="19">
        <v>70</v>
      </c>
      <c r="AF1071" s="19">
        <v>0</v>
      </c>
      <c r="AG1071" s="19">
        <v>78.571428571428569</v>
      </c>
      <c r="AH1071" s="19">
        <v>36.19047619047619</v>
      </c>
      <c r="AI1071" s="19">
        <v>34.285714285714285</v>
      </c>
      <c r="AJ1071" s="3">
        <v>507.89473684210526</v>
      </c>
      <c r="AK1071" s="6">
        <v>8</v>
      </c>
      <c r="AL1071" s="6">
        <v>93</v>
      </c>
      <c r="AM1071" s="6">
        <v>5</v>
      </c>
      <c r="AN1071" s="6">
        <v>22</v>
      </c>
      <c r="AO1071" s="6">
        <v>0</v>
      </c>
      <c r="AP1071" s="6">
        <v>0</v>
      </c>
      <c r="AQ1071" s="6">
        <v>39</v>
      </c>
      <c r="AR1071" s="6">
        <v>18</v>
      </c>
      <c r="AS1071" s="6">
        <v>10.778443113772456</v>
      </c>
      <c r="AT1071" s="119">
        <v>0</v>
      </c>
      <c r="AU1071" s="119">
        <v>0</v>
      </c>
      <c r="AV1071" s="119">
        <v>0</v>
      </c>
      <c r="AW1071" s="119">
        <v>0</v>
      </c>
      <c r="AX1071" s="119">
        <v>0</v>
      </c>
      <c r="AY1071" s="6">
        <v>11.242603550295858</v>
      </c>
      <c r="AZ1071" s="6">
        <v>0</v>
      </c>
      <c r="BA1071" s="6">
        <v>0</v>
      </c>
      <c r="BB1071" s="6">
        <v>10</v>
      </c>
      <c r="BC1071" s="6">
        <v>3</v>
      </c>
      <c r="BD1071" s="6">
        <v>1.7857142857142856</v>
      </c>
      <c r="BE1071" s="6">
        <v>0</v>
      </c>
      <c r="BF1071" s="6">
        <v>0</v>
      </c>
      <c r="BG1071" s="6">
        <v>0</v>
      </c>
      <c r="BH1071" s="6">
        <v>0</v>
      </c>
      <c r="BI1071" s="6">
        <v>0</v>
      </c>
      <c r="BJ1071" s="6">
        <v>0</v>
      </c>
      <c r="BK1071" s="6">
        <v>107</v>
      </c>
    </row>
    <row r="1072" spans="1:63" x14ac:dyDescent="0.35">
      <c r="A1072" s="27">
        <v>1066</v>
      </c>
      <c r="C1072" s="17" t="s">
        <v>12</v>
      </c>
      <c r="D1072" s="15">
        <v>310</v>
      </c>
      <c r="E1072" s="18">
        <v>5</v>
      </c>
      <c r="F1072" s="18">
        <v>23</v>
      </c>
      <c r="G1072" s="18">
        <v>15</v>
      </c>
      <c r="H1072" s="18">
        <v>257</v>
      </c>
      <c r="I1072" s="18">
        <v>19</v>
      </c>
      <c r="J1072" s="19">
        <v>47.41935483870968</v>
      </c>
      <c r="K1072" s="19">
        <v>21</v>
      </c>
      <c r="L1072" s="19">
        <v>10.659898477157361</v>
      </c>
      <c r="M1072" s="18">
        <v>0</v>
      </c>
      <c r="N1072" s="19">
        <v>0</v>
      </c>
      <c r="O1072" s="19">
        <v>15</v>
      </c>
      <c r="P1072" s="19">
        <v>66.666666666666657</v>
      </c>
      <c r="Q1072" s="19">
        <v>30.749430021328234</v>
      </c>
      <c r="R1072" s="18">
        <v>0</v>
      </c>
      <c r="S1072" s="19">
        <v>0</v>
      </c>
      <c r="T1072" s="18">
        <v>0</v>
      </c>
      <c r="U1072" s="19">
        <v>0</v>
      </c>
      <c r="V1072" s="18">
        <v>0</v>
      </c>
      <c r="W1072" s="19">
        <v>0</v>
      </c>
      <c r="X1072" s="19">
        <v>0</v>
      </c>
      <c r="Y1072" s="19">
        <v>0</v>
      </c>
      <c r="Z1072" s="19">
        <v>15.025906735751295</v>
      </c>
      <c r="AA1072" s="19">
        <v>73.575129533678748</v>
      </c>
      <c r="AB1072" s="18">
        <v>9</v>
      </c>
      <c r="AC1072" s="19">
        <v>4.2452830188679247</v>
      </c>
      <c r="AD1072" s="19">
        <v>85.9375</v>
      </c>
      <c r="AE1072" s="19">
        <v>68.253968253968253</v>
      </c>
      <c r="AF1072" s="19">
        <v>86.36363636363636</v>
      </c>
      <c r="AG1072" s="19">
        <v>76.08695652173914</v>
      </c>
      <c r="AH1072" s="19">
        <v>26.108374384236456</v>
      </c>
      <c r="AI1072" s="19">
        <v>52.216748768472911</v>
      </c>
      <c r="AJ1072" s="3">
        <v>917.24137931034477</v>
      </c>
      <c r="AK1072" s="6">
        <v>0</v>
      </c>
      <c r="AL1072" s="6">
        <v>22</v>
      </c>
      <c r="AM1072" s="6">
        <v>0</v>
      </c>
      <c r="AN1072" s="6">
        <v>58</v>
      </c>
      <c r="AO1072" s="6">
        <v>0</v>
      </c>
      <c r="AP1072" s="6">
        <v>37</v>
      </c>
      <c r="AQ1072" s="6">
        <v>163</v>
      </c>
      <c r="AR1072" s="6">
        <v>29</v>
      </c>
      <c r="AS1072" s="6">
        <v>9.3548387096774199</v>
      </c>
      <c r="AT1072" s="119">
        <v>0</v>
      </c>
      <c r="AU1072" s="119">
        <v>0</v>
      </c>
      <c r="AV1072" s="119">
        <v>0</v>
      </c>
      <c r="AW1072" s="119">
        <v>0</v>
      </c>
      <c r="AX1072" s="119">
        <v>0</v>
      </c>
      <c r="AY1072" s="6">
        <v>10.130718954248366</v>
      </c>
      <c r="AZ1072" s="6">
        <v>0</v>
      </c>
      <c r="BA1072" s="6">
        <v>0</v>
      </c>
      <c r="BB1072" s="6">
        <v>3</v>
      </c>
      <c r="BC1072" s="6">
        <v>23</v>
      </c>
      <c r="BD1072" s="6">
        <v>7.5409836065573774</v>
      </c>
      <c r="BE1072" s="6">
        <v>0</v>
      </c>
      <c r="BF1072" s="6">
        <v>0</v>
      </c>
      <c r="BG1072" s="6">
        <v>18</v>
      </c>
      <c r="BH1072" s="6">
        <v>6.6420664206642073</v>
      </c>
      <c r="BI1072" s="6">
        <v>3</v>
      </c>
      <c r="BJ1072" s="6">
        <v>18.75</v>
      </c>
      <c r="BK1072" s="6">
        <v>257</v>
      </c>
    </row>
    <row r="1073" spans="1:63" x14ac:dyDescent="0.35">
      <c r="A1073" s="27">
        <v>1067</v>
      </c>
      <c r="C1073" s="17" t="s">
        <v>13</v>
      </c>
      <c r="D1073" s="15">
        <v>21</v>
      </c>
      <c r="E1073" s="18">
        <v>0</v>
      </c>
      <c r="F1073" s="18">
        <v>0</v>
      </c>
      <c r="G1073" s="18">
        <v>0</v>
      </c>
      <c r="H1073" s="18">
        <v>13</v>
      </c>
      <c r="I1073" s="18">
        <v>5</v>
      </c>
      <c r="J1073" s="19">
        <v>42.857142857142854</v>
      </c>
      <c r="K1073" s="19">
        <v>0</v>
      </c>
      <c r="L1073" s="19">
        <v>0</v>
      </c>
      <c r="M1073" s="18">
        <v>0</v>
      </c>
      <c r="N1073" s="19">
        <v>0</v>
      </c>
      <c r="O1073" s="19">
        <v>0</v>
      </c>
      <c r="P1073" s="19">
        <v>0</v>
      </c>
      <c r="Q1073" s="19">
        <v>29.588020651959969</v>
      </c>
      <c r="R1073" s="18">
        <v>0</v>
      </c>
      <c r="S1073" s="19">
        <v>0</v>
      </c>
      <c r="T1073" s="18">
        <v>0</v>
      </c>
      <c r="U1073" s="19">
        <v>0</v>
      </c>
      <c r="V1073" s="18">
        <v>0</v>
      </c>
      <c r="W1073" s="19">
        <v>0</v>
      </c>
      <c r="X1073" s="19">
        <v>0</v>
      </c>
      <c r="Y1073" s="19">
        <v>0</v>
      </c>
      <c r="Z1073" s="19">
        <v>50</v>
      </c>
      <c r="AA1073" s="19">
        <v>50</v>
      </c>
      <c r="AB1073" s="18">
        <v>0</v>
      </c>
      <c r="AC1073" s="19">
        <v>0</v>
      </c>
      <c r="AD1073" s="19">
        <v>100</v>
      </c>
      <c r="AE1073" s="19">
        <v>100</v>
      </c>
      <c r="AF1073" s="19">
        <v>0</v>
      </c>
      <c r="AG1073" s="19">
        <v>100</v>
      </c>
      <c r="AH1073" s="19">
        <v>0</v>
      </c>
      <c r="AI1073" s="19">
        <v>36.363636363636367</v>
      </c>
      <c r="AJ1073" s="3">
        <v>700</v>
      </c>
      <c r="AK1073" s="6">
        <v>0</v>
      </c>
      <c r="AL1073" s="6">
        <v>11</v>
      </c>
      <c r="AM1073" s="6">
        <v>0</v>
      </c>
      <c r="AN1073" s="6">
        <v>4</v>
      </c>
      <c r="AO1073" s="6">
        <v>0</v>
      </c>
      <c r="AP1073" s="6">
        <v>0</v>
      </c>
      <c r="AQ1073" s="6">
        <v>6</v>
      </c>
      <c r="AR1073" s="6">
        <v>0</v>
      </c>
      <c r="AS1073" s="6">
        <v>0</v>
      </c>
      <c r="AT1073" s="119">
        <v>0</v>
      </c>
      <c r="AU1073" s="119">
        <v>0</v>
      </c>
      <c r="AV1073" s="119">
        <v>0</v>
      </c>
      <c r="AW1073" s="119">
        <v>0</v>
      </c>
      <c r="AX1073" s="119">
        <v>0</v>
      </c>
      <c r="AY1073" s="6">
        <v>0</v>
      </c>
      <c r="AZ1073" s="6">
        <v>0</v>
      </c>
      <c r="BA1073" s="6">
        <v>0</v>
      </c>
      <c r="BB1073" s="6">
        <v>0</v>
      </c>
      <c r="BC1073" s="6">
        <v>3</v>
      </c>
      <c r="BD1073" s="6">
        <v>17.647058823529413</v>
      </c>
      <c r="BE1073" s="6">
        <v>0</v>
      </c>
      <c r="BF1073" s="6">
        <v>0</v>
      </c>
      <c r="BG1073" s="6">
        <v>0</v>
      </c>
      <c r="BH1073" s="6">
        <v>0</v>
      </c>
      <c r="BI1073" s="6">
        <v>0</v>
      </c>
      <c r="BJ1073" s="6">
        <v>0</v>
      </c>
      <c r="BK1073" s="6">
        <v>13</v>
      </c>
    </row>
    <row r="1074" spans="1:63" x14ac:dyDescent="0.35">
      <c r="A1074" s="27">
        <v>1068</v>
      </c>
      <c r="C1074" s="17" t="s">
        <v>4</v>
      </c>
      <c r="D1074" s="15">
        <v>833</v>
      </c>
      <c r="E1074" s="18">
        <v>0</v>
      </c>
      <c r="F1074" s="18">
        <v>4</v>
      </c>
      <c r="G1074" s="18">
        <v>7</v>
      </c>
      <c r="H1074" s="18">
        <v>200</v>
      </c>
      <c r="I1074" s="18">
        <v>617</v>
      </c>
      <c r="J1074" s="19">
        <v>46.218487394957982</v>
      </c>
      <c r="K1074" s="19">
        <v>0</v>
      </c>
      <c r="L1074" s="19">
        <v>0</v>
      </c>
      <c r="M1074" s="18">
        <v>0</v>
      </c>
      <c r="N1074" s="19">
        <v>0</v>
      </c>
      <c r="O1074" s="19">
        <v>40</v>
      </c>
      <c r="P1074" s="19">
        <v>67.5</v>
      </c>
      <c r="Q1074" s="19">
        <v>24.39209438185198</v>
      </c>
      <c r="R1074" s="18">
        <v>0</v>
      </c>
      <c r="S1074" s="19">
        <v>0</v>
      </c>
      <c r="T1074" s="18">
        <v>0</v>
      </c>
      <c r="U1074" s="19">
        <v>0</v>
      </c>
      <c r="V1074" s="18">
        <v>0</v>
      </c>
      <c r="W1074" s="19">
        <v>0</v>
      </c>
      <c r="X1074" s="19">
        <v>0</v>
      </c>
      <c r="Y1074" s="19">
        <v>0</v>
      </c>
      <c r="Z1074" s="19">
        <v>30.909090909090907</v>
      </c>
      <c r="AA1074" s="19">
        <v>45.454545454545453</v>
      </c>
      <c r="AB1074" s="18">
        <v>5</v>
      </c>
      <c r="AC1074" s="19">
        <v>3.3557046979865772</v>
      </c>
      <c r="AD1074" s="19">
        <v>76.785714285714292</v>
      </c>
      <c r="AE1074" s="19">
        <v>60.416666666666664</v>
      </c>
      <c r="AF1074" s="19">
        <v>100</v>
      </c>
      <c r="AG1074" s="19">
        <v>70.256410256410248</v>
      </c>
      <c r="AH1074" s="19">
        <v>36.090225563909769</v>
      </c>
      <c r="AI1074" s="19">
        <v>35.338345864661655</v>
      </c>
      <c r="AJ1074" s="3">
        <v>336.95652173913044</v>
      </c>
      <c r="AK1074" s="6">
        <v>4</v>
      </c>
      <c r="AL1074" s="6">
        <v>709</v>
      </c>
      <c r="AM1074" s="6">
        <v>0</v>
      </c>
      <c r="AN1074" s="6">
        <v>0</v>
      </c>
      <c r="AO1074" s="6">
        <v>0</v>
      </c>
      <c r="AP1074" s="6">
        <v>5</v>
      </c>
      <c r="AQ1074" s="6">
        <v>104</v>
      </c>
      <c r="AR1074" s="6">
        <v>10</v>
      </c>
      <c r="AS1074" s="6">
        <v>1.2004801920768309</v>
      </c>
      <c r="AT1074" s="119">
        <v>0</v>
      </c>
      <c r="AU1074" s="119">
        <v>0</v>
      </c>
      <c r="AV1074" s="119">
        <v>0</v>
      </c>
      <c r="AW1074" s="119">
        <v>0</v>
      </c>
      <c r="AX1074" s="119">
        <v>0</v>
      </c>
      <c r="AY1074" s="6">
        <v>4.7678795483061487</v>
      </c>
      <c r="AZ1074" s="6">
        <v>0</v>
      </c>
      <c r="BA1074" s="6">
        <v>0</v>
      </c>
      <c r="BB1074" s="6">
        <v>129</v>
      </c>
      <c r="BC1074" s="6">
        <v>104</v>
      </c>
      <c r="BD1074" s="6">
        <v>12.575574365175331</v>
      </c>
      <c r="BE1074" s="6">
        <v>0</v>
      </c>
      <c r="BF1074" s="6">
        <v>0</v>
      </c>
      <c r="BG1074" s="6">
        <v>8</v>
      </c>
      <c r="BH1074" s="6">
        <v>3.8647342995169081</v>
      </c>
      <c r="BI1074" s="6">
        <v>95</v>
      </c>
      <c r="BJ1074" s="6">
        <v>15.573770491803279</v>
      </c>
      <c r="BK1074" s="6">
        <v>200</v>
      </c>
    </row>
    <row r="1075" spans="1:63" x14ac:dyDescent="0.35">
      <c r="A1075" s="27">
        <v>1069</v>
      </c>
      <c r="C1075" s="17" t="s">
        <v>274</v>
      </c>
      <c r="D1075" s="15">
        <v>113</v>
      </c>
      <c r="E1075" s="18">
        <v>3</v>
      </c>
      <c r="F1075" s="18">
        <v>8</v>
      </c>
      <c r="G1075" s="18">
        <v>8</v>
      </c>
      <c r="H1075" s="18">
        <v>88</v>
      </c>
      <c r="I1075" s="18">
        <v>4</v>
      </c>
      <c r="J1075" s="19">
        <v>64.601769911504419</v>
      </c>
      <c r="K1075" s="19">
        <v>3</v>
      </c>
      <c r="L1075" s="19">
        <v>5.1724137931034484</v>
      </c>
      <c r="M1075" s="18">
        <v>0</v>
      </c>
      <c r="N1075" s="19">
        <v>0</v>
      </c>
      <c r="O1075" s="19">
        <v>7</v>
      </c>
      <c r="P1075" s="19">
        <v>100</v>
      </c>
      <c r="Q1075" s="19">
        <v>24.782944240787188</v>
      </c>
      <c r="R1075" s="18">
        <v>0</v>
      </c>
      <c r="S1075" s="19">
        <v>0</v>
      </c>
      <c r="T1075" s="18">
        <v>0</v>
      </c>
      <c r="U1075" s="19">
        <v>0</v>
      </c>
      <c r="V1075" s="18">
        <v>0</v>
      </c>
      <c r="W1075" s="19">
        <v>0</v>
      </c>
      <c r="X1075" s="19">
        <v>0</v>
      </c>
      <c r="Y1075" s="19">
        <v>0</v>
      </c>
      <c r="Z1075" s="19">
        <v>38.983050847457626</v>
      </c>
      <c r="AA1075" s="19">
        <v>50.847457627118644</v>
      </c>
      <c r="AB1075" s="18">
        <v>4</v>
      </c>
      <c r="AC1075" s="19">
        <v>5.4794520547945202</v>
      </c>
      <c r="AD1075" s="19">
        <v>82.857142857142861</v>
      </c>
      <c r="AE1075" s="19">
        <v>65.573770491803273</v>
      </c>
      <c r="AF1075" s="19">
        <v>42.857142857142854</v>
      </c>
      <c r="AG1075" s="19">
        <v>74.418604651162795</v>
      </c>
      <c r="AH1075" s="19">
        <v>23.287671232876711</v>
      </c>
      <c r="AI1075" s="19">
        <v>31.506849315068493</v>
      </c>
      <c r="AJ1075" s="3">
        <v>675</v>
      </c>
      <c r="AK1075" s="6">
        <v>4</v>
      </c>
      <c r="AL1075" s="6">
        <v>61</v>
      </c>
      <c r="AM1075" s="6">
        <v>0</v>
      </c>
      <c r="AN1075" s="6">
        <v>0</v>
      </c>
      <c r="AO1075" s="6">
        <v>0</v>
      </c>
      <c r="AP1075" s="6">
        <v>0</v>
      </c>
      <c r="AQ1075" s="6">
        <v>43</v>
      </c>
      <c r="AR1075" s="6">
        <v>9</v>
      </c>
      <c r="AS1075" s="6">
        <v>7.9646017699115044</v>
      </c>
      <c r="AT1075" s="119">
        <v>0</v>
      </c>
      <c r="AU1075" s="119">
        <v>0</v>
      </c>
      <c r="AV1075" s="119">
        <v>0</v>
      </c>
      <c r="AW1075" s="119">
        <v>0</v>
      </c>
      <c r="AX1075" s="119">
        <v>0</v>
      </c>
      <c r="AY1075" s="6">
        <v>15.384615384615385</v>
      </c>
      <c r="AZ1075" s="6">
        <v>4</v>
      </c>
      <c r="BA1075" s="6">
        <v>6.7796610169491522</v>
      </c>
      <c r="BB1075" s="6">
        <v>0</v>
      </c>
      <c r="BC1075" s="6">
        <v>15</v>
      </c>
      <c r="BD1075" s="6">
        <v>13.392857142857142</v>
      </c>
      <c r="BE1075" s="6">
        <v>0</v>
      </c>
      <c r="BF1075" s="6">
        <v>0</v>
      </c>
      <c r="BG1075" s="6">
        <v>17</v>
      </c>
      <c r="BH1075" s="6">
        <v>17.525773195876287</v>
      </c>
      <c r="BI1075" s="6">
        <v>0</v>
      </c>
      <c r="BJ1075" s="6">
        <v>0</v>
      </c>
      <c r="BK1075" s="6">
        <v>88</v>
      </c>
    </row>
    <row r="1076" spans="1:63" x14ac:dyDescent="0.35">
      <c r="A1076" s="27">
        <v>1070</v>
      </c>
      <c r="C1076" s="17" t="s">
        <v>15</v>
      </c>
      <c r="D1076" s="15">
        <v>68</v>
      </c>
      <c r="E1076" s="18">
        <v>0</v>
      </c>
      <c r="F1076" s="18">
        <v>0</v>
      </c>
      <c r="G1076" s="18">
        <v>0</v>
      </c>
      <c r="H1076" s="18">
        <v>44</v>
      </c>
      <c r="I1076" s="18">
        <v>21</v>
      </c>
      <c r="J1076" s="19">
        <v>36.764705882352942</v>
      </c>
      <c r="K1076" s="19">
        <v>0</v>
      </c>
      <c r="L1076" s="19">
        <v>0</v>
      </c>
      <c r="M1076" s="18">
        <v>0</v>
      </c>
      <c r="N1076" s="19">
        <v>0</v>
      </c>
      <c r="O1076" s="19">
        <v>6</v>
      </c>
      <c r="P1076" s="19">
        <v>50</v>
      </c>
      <c r="Q1076" s="19">
        <v>14.433857344675225</v>
      </c>
      <c r="R1076" s="18">
        <v>0</v>
      </c>
      <c r="S1076" s="19">
        <v>0</v>
      </c>
      <c r="T1076" s="18">
        <v>0</v>
      </c>
      <c r="U1076" s="19">
        <v>0</v>
      </c>
      <c r="V1076" s="18">
        <v>0</v>
      </c>
      <c r="W1076" s="19">
        <v>0</v>
      </c>
      <c r="X1076" s="18">
        <v>0</v>
      </c>
      <c r="Y1076" s="19">
        <v>0</v>
      </c>
      <c r="Z1076" s="19">
        <v>0</v>
      </c>
      <c r="AA1076" s="19">
        <v>66.666666666666657</v>
      </c>
      <c r="AB1076" s="18">
        <v>0</v>
      </c>
      <c r="AC1076" s="19">
        <v>0</v>
      </c>
      <c r="AD1076" s="19">
        <v>84.615384615384613</v>
      </c>
      <c r="AE1076" s="19">
        <v>52.173913043478258</v>
      </c>
      <c r="AF1076" s="19">
        <v>100</v>
      </c>
      <c r="AG1076" s="19">
        <v>61.53846153846154</v>
      </c>
      <c r="AH1076" s="19">
        <v>38.70967741935484</v>
      </c>
      <c r="AI1076" s="19">
        <v>22.58064516129032</v>
      </c>
      <c r="AJ1076" s="3">
        <v>383.33333333333337</v>
      </c>
      <c r="AK1076" s="6">
        <v>0</v>
      </c>
      <c r="AL1076" s="6">
        <v>38</v>
      </c>
      <c r="AM1076" s="6">
        <v>0</v>
      </c>
      <c r="AN1076" s="6">
        <v>4</v>
      </c>
      <c r="AO1076" s="6">
        <v>0</v>
      </c>
      <c r="AP1076" s="6">
        <v>15</v>
      </c>
      <c r="AQ1076" s="6">
        <v>3</v>
      </c>
      <c r="AR1076" s="6">
        <v>6</v>
      </c>
      <c r="AS1076" s="6">
        <v>8.8235294117647065</v>
      </c>
      <c r="AT1076" s="119">
        <v>0</v>
      </c>
      <c r="AU1076" s="119">
        <v>0</v>
      </c>
      <c r="AV1076" s="119">
        <v>0</v>
      </c>
      <c r="AW1076" s="119">
        <v>0</v>
      </c>
      <c r="AX1076" s="119">
        <v>0</v>
      </c>
      <c r="AY1076" s="6">
        <v>11.76470588235294</v>
      </c>
      <c r="AZ1076" s="6">
        <v>0</v>
      </c>
      <c r="BA1076" s="6">
        <v>0</v>
      </c>
      <c r="BB1076" s="6">
        <v>0</v>
      </c>
      <c r="BC1076" s="6">
        <v>6</v>
      </c>
      <c r="BD1076" s="6">
        <v>8.5714285714285712</v>
      </c>
      <c r="BE1076" s="6">
        <v>0</v>
      </c>
      <c r="BF1076" s="6">
        <v>0</v>
      </c>
      <c r="BG1076" s="6">
        <v>6</v>
      </c>
      <c r="BH1076" s="6">
        <v>12.244897959183673</v>
      </c>
      <c r="BI1076" s="6">
        <v>0</v>
      </c>
      <c r="BJ1076" s="6">
        <v>0</v>
      </c>
      <c r="BK1076" s="6">
        <v>44</v>
      </c>
    </row>
    <row r="1077" spans="1:63" x14ac:dyDescent="0.35">
      <c r="A1077" s="27">
        <v>1071</v>
      </c>
      <c r="C1077" s="17" t="s">
        <v>134</v>
      </c>
      <c r="D1077" s="15">
        <v>463</v>
      </c>
      <c r="E1077" s="18">
        <v>24</v>
      </c>
      <c r="F1077" s="18">
        <v>102</v>
      </c>
      <c r="G1077" s="18">
        <v>40</v>
      </c>
      <c r="H1077" s="18">
        <v>254</v>
      </c>
      <c r="I1077" s="18">
        <v>63</v>
      </c>
      <c r="J1077" s="19">
        <v>56.587473002159825</v>
      </c>
      <c r="K1077" s="19">
        <v>0</v>
      </c>
      <c r="L1077" s="19">
        <v>0</v>
      </c>
      <c r="M1077" s="18">
        <v>0</v>
      </c>
      <c r="N1077" s="19">
        <v>0</v>
      </c>
      <c r="O1077" s="19">
        <v>20</v>
      </c>
      <c r="P1077" s="19">
        <v>70</v>
      </c>
      <c r="Q1077" s="19">
        <v>19.758974028484889</v>
      </c>
      <c r="R1077" s="18">
        <v>0</v>
      </c>
      <c r="S1077" s="19">
        <v>0</v>
      </c>
      <c r="T1077" s="18">
        <v>0</v>
      </c>
      <c r="U1077" s="19">
        <v>0</v>
      </c>
      <c r="V1077" s="18">
        <v>0</v>
      </c>
      <c r="W1077" s="19">
        <v>0</v>
      </c>
      <c r="X1077" s="18">
        <v>0</v>
      </c>
      <c r="Y1077" s="19">
        <v>0</v>
      </c>
      <c r="Z1077" s="19">
        <v>22.222222222222221</v>
      </c>
      <c r="AA1077" s="19">
        <v>27.777777777777779</v>
      </c>
      <c r="AB1077" s="18">
        <v>4</v>
      </c>
      <c r="AC1077" s="19">
        <v>16.666666666666664</v>
      </c>
      <c r="AD1077" s="19">
        <v>76.470588235294116</v>
      </c>
      <c r="AE1077" s="19">
        <v>42.857142857142854</v>
      </c>
      <c r="AF1077" s="19">
        <v>0</v>
      </c>
      <c r="AG1077" s="19">
        <v>56.25</v>
      </c>
      <c r="AH1077" s="19">
        <v>77.272727272727266</v>
      </c>
      <c r="AI1077" s="19">
        <v>22.727272727272727</v>
      </c>
      <c r="AJ1077" s="3">
        <v>727.27272727272725</v>
      </c>
      <c r="AK1077" s="6">
        <v>68</v>
      </c>
      <c r="AL1077" s="6">
        <v>243</v>
      </c>
      <c r="AM1077" s="6">
        <v>12</v>
      </c>
      <c r="AN1077" s="6">
        <v>9</v>
      </c>
      <c r="AO1077" s="6">
        <v>0</v>
      </c>
      <c r="AP1077" s="6">
        <v>13</v>
      </c>
      <c r="AQ1077" s="6">
        <v>114</v>
      </c>
      <c r="AR1077" s="6">
        <v>53</v>
      </c>
      <c r="AS1077" s="6">
        <v>11.447084233261338</v>
      </c>
      <c r="AT1077" s="119">
        <v>0</v>
      </c>
      <c r="AU1077" s="119">
        <v>0</v>
      </c>
      <c r="AV1077" s="119">
        <v>0</v>
      </c>
      <c r="AW1077" s="119">
        <v>0</v>
      </c>
      <c r="AX1077" s="119">
        <v>0</v>
      </c>
      <c r="AY1077" s="6">
        <v>0</v>
      </c>
      <c r="AZ1077" s="6">
        <v>0</v>
      </c>
      <c r="BA1077" s="6">
        <v>0</v>
      </c>
      <c r="BB1077" s="6">
        <v>19</v>
      </c>
      <c r="BC1077" s="6">
        <v>13</v>
      </c>
      <c r="BD1077" s="6">
        <v>2.8384279475982535</v>
      </c>
      <c r="BE1077" s="6">
        <v>0</v>
      </c>
      <c r="BF1077" s="6">
        <v>0</v>
      </c>
      <c r="BG1077" s="6">
        <v>4</v>
      </c>
      <c r="BH1077" s="6">
        <v>1.3468013468013467</v>
      </c>
      <c r="BI1077" s="6">
        <v>0</v>
      </c>
      <c r="BJ1077" s="6">
        <v>0</v>
      </c>
      <c r="BK1077" s="6">
        <v>254</v>
      </c>
    </row>
    <row r="1078" spans="1:63" x14ac:dyDescent="0.35">
      <c r="A1078" s="27">
        <v>1072</v>
      </c>
      <c r="C1078" s="17" t="s">
        <v>20</v>
      </c>
      <c r="D1078" s="15">
        <v>91</v>
      </c>
      <c r="E1078" s="18">
        <v>0</v>
      </c>
      <c r="F1078" s="18">
        <v>5</v>
      </c>
      <c r="G1078" s="18">
        <v>0</v>
      </c>
      <c r="H1078" s="18">
        <v>58</v>
      </c>
      <c r="I1078" s="18">
        <v>20</v>
      </c>
      <c r="J1078" s="19">
        <v>53.846153846153847</v>
      </c>
      <c r="K1078" s="19">
        <v>0</v>
      </c>
      <c r="L1078" s="19">
        <v>0</v>
      </c>
      <c r="M1078" s="18">
        <v>0</v>
      </c>
      <c r="N1078" s="19">
        <v>0</v>
      </c>
      <c r="O1078" s="19">
        <v>4</v>
      </c>
      <c r="P1078" s="19">
        <v>100</v>
      </c>
      <c r="Q1078" s="19">
        <v>5.8154259038763207</v>
      </c>
      <c r="R1078" s="18">
        <v>0</v>
      </c>
      <c r="S1078" s="19">
        <v>0</v>
      </c>
      <c r="T1078" s="18">
        <v>0</v>
      </c>
      <c r="U1078" s="19">
        <v>0</v>
      </c>
      <c r="V1078" s="18">
        <v>0</v>
      </c>
      <c r="W1078" s="19">
        <v>0</v>
      </c>
      <c r="X1078" s="19">
        <v>0</v>
      </c>
      <c r="Y1078" s="19">
        <v>0</v>
      </c>
      <c r="Z1078" s="19">
        <v>24.074074074074073</v>
      </c>
      <c r="AA1078" s="19">
        <v>65.740740740740748</v>
      </c>
      <c r="AB1078" s="18">
        <v>12</v>
      </c>
      <c r="AC1078" s="19">
        <v>5.286343612334802</v>
      </c>
      <c r="AD1078" s="19">
        <v>87.128712871287135</v>
      </c>
      <c r="AE1078" s="19">
        <v>72.41379310344827</v>
      </c>
      <c r="AF1078" s="19">
        <v>100</v>
      </c>
      <c r="AG1078" s="19">
        <v>75.847457627118644</v>
      </c>
      <c r="AH1078" s="19">
        <v>12.5</v>
      </c>
      <c r="AI1078" s="19">
        <v>49.038461538461533</v>
      </c>
      <c r="AJ1078" s="3">
        <v>629.5454545454545</v>
      </c>
      <c r="AK1078" s="6">
        <v>0</v>
      </c>
      <c r="AL1078" s="6">
        <v>58</v>
      </c>
      <c r="AM1078" s="6">
        <v>12</v>
      </c>
      <c r="AN1078" s="6">
        <v>0</v>
      </c>
      <c r="AO1078" s="6">
        <v>0</v>
      </c>
      <c r="AP1078" s="6">
        <v>0</v>
      </c>
      <c r="AQ1078" s="6">
        <v>18</v>
      </c>
      <c r="AR1078" s="6">
        <v>0</v>
      </c>
      <c r="AS1078" s="6">
        <v>0</v>
      </c>
      <c r="AT1078" s="119">
        <v>0</v>
      </c>
      <c r="AU1078" s="119">
        <v>0</v>
      </c>
      <c r="AV1078" s="119">
        <v>0</v>
      </c>
      <c r="AW1078" s="119">
        <v>0</v>
      </c>
      <c r="AX1078" s="119">
        <v>0</v>
      </c>
      <c r="AY1078" s="6">
        <v>15.283842794759824</v>
      </c>
      <c r="AZ1078" s="6">
        <v>0</v>
      </c>
      <c r="BA1078" s="6">
        <v>0</v>
      </c>
      <c r="BB1078" s="6">
        <v>0</v>
      </c>
      <c r="BC1078" s="6">
        <v>0</v>
      </c>
      <c r="BD1078" s="6">
        <v>0</v>
      </c>
      <c r="BE1078" s="6">
        <v>0</v>
      </c>
      <c r="BF1078" s="6">
        <v>0</v>
      </c>
      <c r="BG1078" s="6">
        <v>0</v>
      </c>
      <c r="BH1078" s="6">
        <v>0</v>
      </c>
      <c r="BI1078" s="6">
        <v>0</v>
      </c>
      <c r="BJ1078" s="6">
        <v>0</v>
      </c>
      <c r="BK1078" s="6">
        <v>58</v>
      </c>
    </row>
    <row r="1079" spans="1:63" x14ac:dyDescent="0.35">
      <c r="A1079" s="27">
        <v>1073</v>
      </c>
      <c r="C1079" s="17" t="s">
        <v>29</v>
      </c>
      <c r="D1079" s="15">
        <v>53</v>
      </c>
      <c r="E1079" s="18">
        <v>0</v>
      </c>
      <c r="F1079" s="18">
        <v>0</v>
      </c>
      <c r="G1079" s="18">
        <v>0</v>
      </c>
      <c r="H1079" s="18">
        <v>37</v>
      </c>
      <c r="I1079" s="18">
        <v>17</v>
      </c>
      <c r="J1079" s="19">
        <v>50.943396226415096</v>
      </c>
      <c r="K1079" s="19">
        <v>0</v>
      </c>
      <c r="L1079" s="19">
        <v>0</v>
      </c>
      <c r="M1079" s="18">
        <v>0</v>
      </c>
      <c r="N1079" s="19">
        <v>0</v>
      </c>
      <c r="O1079" s="19">
        <v>3</v>
      </c>
      <c r="P1079" s="19">
        <v>100</v>
      </c>
      <c r="Q1079" s="19">
        <v>19.280480358233259</v>
      </c>
      <c r="R1079" s="18">
        <v>0</v>
      </c>
      <c r="S1079" s="19">
        <v>0</v>
      </c>
      <c r="T1079" s="18">
        <v>0</v>
      </c>
      <c r="U1079" s="19">
        <v>0</v>
      </c>
      <c r="V1079" s="18">
        <v>0</v>
      </c>
      <c r="W1079" s="19">
        <v>0</v>
      </c>
      <c r="X1079" s="18">
        <v>0</v>
      </c>
      <c r="Y1079" s="19">
        <v>0</v>
      </c>
      <c r="Z1079" s="19">
        <v>28.000000000000004</v>
      </c>
      <c r="AA1079" s="19">
        <v>60</v>
      </c>
      <c r="AB1079" s="18">
        <v>0</v>
      </c>
      <c r="AC1079" s="19">
        <v>0</v>
      </c>
      <c r="AD1079" s="19">
        <v>85.18518518518519</v>
      </c>
      <c r="AE1079" s="19">
        <v>72.972972972972968</v>
      </c>
      <c r="AF1079" s="19">
        <v>0</v>
      </c>
      <c r="AG1079" s="19">
        <v>73.770491803278688</v>
      </c>
      <c r="AH1079" s="19">
        <v>32.20338983050847</v>
      </c>
      <c r="AI1079" s="19">
        <v>28.8135593220339</v>
      </c>
      <c r="AJ1079" s="3">
        <v>333.33333333333331</v>
      </c>
      <c r="AK1079" s="6">
        <v>0</v>
      </c>
      <c r="AL1079" s="6">
        <v>32</v>
      </c>
      <c r="AM1079" s="6">
        <v>0</v>
      </c>
      <c r="AN1079" s="6">
        <v>6</v>
      </c>
      <c r="AO1079" s="6">
        <v>0</v>
      </c>
      <c r="AP1079" s="6">
        <v>0</v>
      </c>
      <c r="AQ1079" s="6">
        <v>12</v>
      </c>
      <c r="AR1079" s="6">
        <v>0</v>
      </c>
      <c r="AS1079" s="6">
        <v>0</v>
      </c>
      <c r="AT1079" s="119">
        <v>0</v>
      </c>
      <c r="AU1079" s="119">
        <v>0</v>
      </c>
      <c r="AV1079" s="119">
        <v>0</v>
      </c>
      <c r="AW1079" s="119">
        <v>0</v>
      </c>
      <c r="AX1079" s="119">
        <v>0</v>
      </c>
      <c r="AY1079" s="6">
        <v>15.730337078651685</v>
      </c>
      <c r="AZ1079" s="6">
        <v>0</v>
      </c>
      <c r="BA1079" s="6">
        <v>0</v>
      </c>
      <c r="BB1079" s="6">
        <v>5</v>
      </c>
      <c r="BC1079" s="6">
        <v>9</v>
      </c>
      <c r="BD1079" s="6">
        <v>16.071428571428573</v>
      </c>
      <c r="BE1079" s="6">
        <v>0</v>
      </c>
      <c r="BF1079" s="6">
        <v>0</v>
      </c>
      <c r="BG1079" s="6">
        <v>3</v>
      </c>
      <c r="BH1079" s="6">
        <v>9.0909090909090917</v>
      </c>
      <c r="BI1079" s="6">
        <v>0</v>
      </c>
      <c r="BJ1079" s="6">
        <v>0</v>
      </c>
      <c r="BK1079" s="6">
        <v>37</v>
      </c>
    </row>
    <row r="1080" spans="1:63" x14ac:dyDescent="0.35">
      <c r="A1080" s="27">
        <v>1074</v>
      </c>
      <c r="C1080" s="17" t="s">
        <v>24</v>
      </c>
      <c r="D1080" s="15">
        <v>53</v>
      </c>
      <c r="E1080" s="18">
        <v>0</v>
      </c>
      <c r="F1080" s="18">
        <v>4</v>
      </c>
      <c r="G1080" s="18">
        <v>3</v>
      </c>
      <c r="H1080" s="18">
        <v>46</v>
      </c>
      <c r="I1080" s="18">
        <v>5</v>
      </c>
      <c r="J1080" s="19">
        <v>39.622641509433961</v>
      </c>
      <c r="K1080" s="19">
        <v>3</v>
      </c>
      <c r="L1080" s="19">
        <v>6.666666666666667</v>
      </c>
      <c r="M1080" s="18">
        <v>0</v>
      </c>
      <c r="N1080" s="19">
        <v>0</v>
      </c>
      <c r="O1080" s="19">
        <v>3</v>
      </c>
      <c r="P1080" s="19">
        <v>100</v>
      </c>
      <c r="Q1080" s="19">
        <v>17.492725995786092</v>
      </c>
      <c r="R1080" s="18">
        <v>0</v>
      </c>
      <c r="S1080" s="19">
        <v>0</v>
      </c>
      <c r="T1080" s="18">
        <v>0</v>
      </c>
      <c r="U1080" s="19">
        <v>0</v>
      </c>
      <c r="V1080" s="18">
        <v>0</v>
      </c>
      <c r="W1080" s="19">
        <v>0</v>
      </c>
      <c r="X1080" s="18">
        <v>0</v>
      </c>
      <c r="Y1080" s="19">
        <v>0</v>
      </c>
      <c r="Z1080" s="19">
        <v>21.428571428571427</v>
      </c>
      <c r="AA1080" s="19">
        <v>67.857142857142861</v>
      </c>
      <c r="AB1080" s="18">
        <v>0</v>
      </c>
      <c r="AC1080" s="19">
        <v>0</v>
      </c>
      <c r="AD1080" s="19">
        <v>86.956521739130437</v>
      </c>
      <c r="AE1080" s="19">
        <v>83.333333333333343</v>
      </c>
      <c r="AF1080" s="19">
        <v>60</v>
      </c>
      <c r="AG1080" s="19">
        <v>82.142857142857139</v>
      </c>
      <c r="AH1080" s="19">
        <v>25.714285714285712</v>
      </c>
      <c r="AI1080" s="19">
        <v>57.142857142857139</v>
      </c>
      <c r="AJ1080" s="3">
        <v>766.66666666666663</v>
      </c>
      <c r="AK1080" s="6">
        <v>0</v>
      </c>
      <c r="AL1080" s="6">
        <v>4</v>
      </c>
      <c r="AM1080" s="6">
        <v>0</v>
      </c>
      <c r="AN1080" s="6">
        <v>46</v>
      </c>
      <c r="AO1080" s="6">
        <v>0</v>
      </c>
      <c r="AP1080" s="6">
        <v>0</v>
      </c>
      <c r="AQ1080" s="6">
        <v>8</v>
      </c>
      <c r="AR1080" s="6">
        <v>22</v>
      </c>
      <c r="AS1080" s="6">
        <v>41.509433962264154</v>
      </c>
      <c r="AT1080" s="119">
        <v>0</v>
      </c>
      <c r="AU1080" s="119">
        <v>0</v>
      </c>
      <c r="AV1080" s="119">
        <v>0</v>
      </c>
      <c r="AW1080" s="119">
        <v>0</v>
      </c>
      <c r="AX1080" s="119">
        <v>0</v>
      </c>
      <c r="AY1080" s="6">
        <v>36</v>
      </c>
      <c r="AZ1080" s="6">
        <v>0</v>
      </c>
      <c r="BA1080" s="6">
        <v>0</v>
      </c>
      <c r="BB1080" s="6">
        <v>0</v>
      </c>
      <c r="BC1080" s="6">
        <v>0</v>
      </c>
      <c r="BD1080" s="6">
        <v>0</v>
      </c>
      <c r="BE1080" s="6">
        <v>0</v>
      </c>
      <c r="BF1080" s="6">
        <v>0</v>
      </c>
      <c r="BG1080" s="6">
        <v>0</v>
      </c>
      <c r="BH1080" s="6">
        <v>0</v>
      </c>
      <c r="BI1080" s="6">
        <v>0</v>
      </c>
      <c r="BJ1080" s="6">
        <v>0</v>
      </c>
      <c r="BK1080" s="6">
        <v>46</v>
      </c>
    </row>
    <row r="1081" spans="1:63" x14ac:dyDescent="0.35">
      <c r="A1081" s="27">
        <v>1075</v>
      </c>
      <c r="C1081" s="17" t="s">
        <v>21</v>
      </c>
      <c r="D1081" s="15">
        <v>578</v>
      </c>
      <c r="E1081" s="18">
        <v>9</v>
      </c>
      <c r="F1081" s="18">
        <v>30</v>
      </c>
      <c r="G1081" s="18">
        <v>44</v>
      </c>
      <c r="H1081" s="18">
        <v>430</v>
      </c>
      <c r="I1081" s="18">
        <v>70</v>
      </c>
      <c r="J1081" s="19">
        <v>68.16608996539793</v>
      </c>
      <c r="K1081" s="19">
        <v>21</v>
      </c>
      <c r="L1081" s="19">
        <v>8.7866108786610866</v>
      </c>
      <c r="M1081" s="18">
        <v>0</v>
      </c>
      <c r="N1081" s="19">
        <v>0</v>
      </c>
      <c r="O1081" s="19">
        <v>21</v>
      </c>
      <c r="P1081" s="19">
        <v>100</v>
      </c>
      <c r="Q1081" s="19">
        <v>14.250706617841576</v>
      </c>
      <c r="R1081" s="18">
        <v>0</v>
      </c>
      <c r="S1081" s="19">
        <v>0</v>
      </c>
      <c r="T1081" s="18">
        <v>5</v>
      </c>
      <c r="U1081" s="19">
        <v>31.25</v>
      </c>
      <c r="V1081" s="18">
        <v>0</v>
      </c>
      <c r="W1081" s="19">
        <v>0</v>
      </c>
      <c r="X1081" s="18">
        <v>5</v>
      </c>
      <c r="Y1081" s="19">
        <v>21.739130434782609</v>
      </c>
      <c r="Z1081" s="19">
        <v>28.000000000000004</v>
      </c>
      <c r="AA1081" s="19">
        <v>48.444444444444443</v>
      </c>
      <c r="AB1081" s="18">
        <v>13</v>
      </c>
      <c r="AC1081" s="19">
        <v>3.4759358288770055</v>
      </c>
      <c r="AD1081" s="19">
        <v>91.538461538461533</v>
      </c>
      <c r="AE1081" s="19">
        <v>71.959459459459467</v>
      </c>
      <c r="AF1081" s="19">
        <v>75</v>
      </c>
      <c r="AG1081" s="19">
        <v>80.341880341880341</v>
      </c>
      <c r="AH1081" s="19">
        <v>30.357142857142854</v>
      </c>
      <c r="AI1081" s="19">
        <v>35.119047619047613</v>
      </c>
      <c r="AJ1081" s="3">
        <v>646.53846153846155</v>
      </c>
      <c r="AK1081" s="6">
        <v>0</v>
      </c>
      <c r="AL1081" s="6">
        <v>525</v>
      </c>
      <c r="AM1081" s="6">
        <v>0</v>
      </c>
      <c r="AN1081" s="6">
        <v>0</v>
      </c>
      <c r="AO1081" s="6">
        <v>0</v>
      </c>
      <c r="AP1081" s="6">
        <v>0</v>
      </c>
      <c r="AQ1081" s="6">
        <v>44</v>
      </c>
      <c r="AR1081" s="6">
        <v>92</v>
      </c>
      <c r="AS1081" s="6">
        <v>15.916955017301039</v>
      </c>
      <c r="AT1081" s="119">
        <v>0</v>
      </c>
      <c r="AU1081" s="119">
        <v>0</v>
      </c>
      <c r="AV1081" s="119">
        <v>0</v>
      </c>
      <c r="AW1081" s="119">
        <v>0</v>
      </c>
      <c r="AX1081" s="119">
        <v>0</v>
      </c>
      <c r="AY1081" s="6">
        <v>24.107142857142858</v>
      </c>
      <c r="AZ1081" s="6">
        <v>3</v>
      </c>
      <c r="BA1081" s="6">
        <v>1.2931034482758621</v>
      </c>
      <c r="BB1081" s="6">
        <v>9</v>
      </c>
      <c r="BC1081" s="6">
        <v>3</v>
      </c>
      <c r="BD1081" s="6">
        <v>0.51724137931034486</v>
      </c>
      <c r="BE1081" s="6">
        <v>0</v>
      </c>
      <c r="BF1081" s="6">
        <v>0</v>
      </c>
      <c r="BG1081" s="6">
        <v>3</v>
      </c>
      <c r="BH1081" s="6">
        <v>0.63157894736842102</v>
      </c>
      <c r="BI1081" s="6">
        <v>0</v>
      </c>
      <c r="BJ1081" s="6">
        <v>0</v>
      </c>
      <c r="BK1081" s="6">
        <v>430</v>
      </c>
    </row>
    <row r="1082" spans="1:63" x14ac:dyDescent="0.35">
      <c r="A1082" s="27">
        <v>1076</v>
      </c>
      <c r="C1082" s="17" t="s">
        <v>9</v>
      </c>
      <c r="D1082" s="15">
        <v>276</v>
      </c>
      <c r="E1082" s="18">
        <v>0</v>
      </c>
      <c r="F1082" s="18">
        <v>0</v>
      </c>
      <c r="G1082" s="18">
        <v>7</v>
      </c>
      <c r="H1082" s="18">
        <v>148</v>
      </c>
      <c r="I1082" s="18">
        <v>126</v>
      </c>
      <c r="J1082" s="19">
        <v>57.971014492753625</v>
      </c>
      <c r="K1082" s="19">
        <v>4</v>
      </c>
      <c r="L1082" s="19">
        <v>6.3492063492063489</v>
      </c>
      <c r="M1082" s="18">
        <v>0</v>
      </c>
      <c r="N1082" s="19">
        <v>0</v>
      </c>
      <c r="O1082" s="19">
        <v>6</v>
      </c>
      <c r="P1082" s="19">
        <v>100</v>
      </c>
      <c r="Q1082" s="19">
        <v>34.845746338423183</v>
      </c>
      <c r="R1082" s="18">
        <v>0</v>
      </c>
      <c r="S1082" s="19">
        <v>0</v>
      </c>
      <c r="T1082" s="18">
        <v>0</v>
      </c>
      <c r="U1082" s="19">
        <v>0</v>
      </c>
      <c r="V1082" s="18">
        <v>0</v>
      </c>
      <c r="W1082" s="19">
        <v>0</v>
      </c>
      <c r="X1082" s="18">
        <v>0</v>
      </c>
      <c r="Y1082" s="19">
        <v>0</v>
      </c>
      <c r="Z1082" s="19">
        <v>25</v>
      </c>
      <c r="AA1082" s="19">
        <v>68.333333333333329</v>
      </c>
      <c r="AB1082" s="18">
        <v>6</v>
      </c>
      <c r="AC1082" s="19">
        <v>4.7619047619047619</v>
      </c>
      <c r="AD1082" s="19">
        <v>82.857142857142861</v>
      </c>
      <c r="AE1082" s="19">
        <v>70.731707317073173</v>
      </c>
      <c r="AF1082" s="19">
        <v>0</v>
      </c>
      <c r="AG1082" s="19">
        <v>78.231292517006807</v>
      </c>
      <c r="AH1082" s="19">
        <v>22.950819672131146</v>
      </c>
      <c r="AI1082" s="19">
        <v>50</v>
      </c>
      <c r="AJ1082" s="3">
        <v>447.05882352941177</v>
      </c>
      <c r="AK1082" s="6">
        <v>3</v>
      </c>
      <c r="AL1082" s="6">
        <v>194</v>
      </c>
      <c r="AM1082" s="6">
        <v>0</v>
      </c>
      <c r="AN1082" s="6">
        <v>0</v>
      </c>
      <c r="AO1082" s="6">
        <v>6</v>
      </c>
      <c r="AP1082" s="6">
        <v>0</v>
      </c>
      <c r="AQ1082" s="6">
        <v>70</v>
      </c>
      <c r="AR1082" s="6">
        <v>4</v>
      </c>
      <c r="AS1082" s="6">
        <v>1.4492753623188406</v>
      </c>
      <c r="AT1082" s="119">
        <v>0</v>
      </c>
      <c r="AU1082" s="119">
        <v>0</v>
      </c>
      <c r="AV1082" s="119">
        <v>0</v>
      </c>
      <c r="AW1082" s="119">
        <v>0</v>
      </c>
      <c r="AX1082" s="119">
        <v>0</v>
      </c>
      <c r="AY1082" s="6">
        <v>9.6654275092936803</v>
      </c>
      <c r="AZ1082" s="6">
        <v>4</v>
      </c>
      <c r="BA1082" s="6">
        <v>6.4516129032258061</v>
      </c>
      <c r="BB1082" s="6">
        <v>34</v>
      </c>
      <c r="BC1082" s="6">
        <v>17</v>
      </c>
      <c r="BD1082" s="6">
        <v>6.2271062271062272</v>
      </c>
      <c r="BE1082" s="6">
        <v>0</v>
      </c>
      <c r="BF1082" s="6">
        <v>0</v>
      </c>
      <c r="BG1082" s="6">
        <v>5</v>
      </c>
      <c r="BH1082" s="6">
        <v>3.2051282051282048</v>
      </c>
      <c r="BI1082" s="6">
        <v>13</v>
      </c>
      <c r="BJ1082" s="6">
        <v>10.655737704918032</v>
      </c>
      <c r="BK1082" s="6">
        <v>148</v>
      </c>
    </row>
    <row r="1083" spans="1:63" x14ac:dyDescent="0.35">
      <c r="A1083" s="27">
        <v>1077</v>
      </c>
      <c r="C1083" s="17" t="s">
        <v>3</v>
      </c>
      <c r="D1083" s="15">
        <v>18</v>
      </c>
      <c r="E1083" s="18">
        <v>0</v>
      </c>
      <c r="F1083" s="18">
        <v>0</v>
      </c>
      <c r="G1083" s="18">
        <v>0</v>
      </c>
      <c r="H1083" s="18">
        <v>18</v>
      </c>
      <c r="I1083" s="18">
        <v>5</v>
      </c>
      <c r="J1083" s="19">
        <v>38.888888888888893</v>
      </c>
      <c r="K1083" s="19">
        <v>0</v>
      </c>
      <c r="L1083" s="19">
        <v>0</v>
      </c>
      <c r="M1083" s="18">
        <v>0</v>
      </c>
      <c r="N1083" s="19">
        <v>0</v>
      </c>
      <c r="O1083" s="19">
        <v>0</v>
      </c>
      <c r="P1083" s="19">
        <v>0</v>
      </c>
      <c r="Q1083" s="19">
        <v>32.706785415539045</v>
      </c>
      <c r="R1083" s="18">
        <v>0</v>
      </c>
      <c r="S1083" s="19">
        <v>0</v>
      </c>
      <c r="T1083" s="18">
        <v>0</v>
      </c>
      <c r="U1083" s="19">
        <v>0</v>
      </c>
      <c r="V1083" s="18">
        <v>0</v>
      </c>
      <c r="W1083" s="19">
        <v>0</v>
      </c>
      <c r="X1083" s="18">
        <v>0</v>
      </c>
      <c r="Y1083" s="19">
        <v>0</v>
      </c>
      <c r="Z1083" s="19">
        <v>0</v>
      </c>
      <c r="AA1083" s="19">
        <v>0</v>
      </c>
      <c r="AB1083" s="18">
        <v>3</v>
      </c>
      <c r="AC1083" s="19">
        <v>42.857142857142854</v>
      </c>
      <c r="AD1083" s="19">
        <v>57.142857142857139</v>
      </c>
      <c r="AE1083" s="19">
        <v>42.857142857142854</v>
      </c>
      <c r="AF1083" s="19">
        <v>0</v>
      </c>
      <c r="AG1083" s="19">
        <v>36.363636363636367</v>
      </c>
      <c r="AH1083" s="19">
        <v>100</v>
      </c>
      <c r="AI1083" s="19">
        <v>0</v>
      </c>
      <c r="AJ1083" s="3">
        <v>412.5</v>
      </c>
      <c r="AK1083" s="6">
        <v>0</v>
      </c>
      <c r="AL1083" s="6">
        <v>15</v>
      </c>
      <c r="AM1083" s="6">
        <v>0</v>
      </c>
      <c r="AN1083" s="6">
        <v>0</v>
      </c>
      <c r="AO1083" s="6">
        <v>0</v>
      </c>
      <c r="AP1083" s="6">
        <v>0</v>
      </c>
      <c r="AQ1083" s="6">
        <v>3</v>
      </c>
      <c r="AR1083" s="6">
        <v>0</v>
      </c>
      <c r="AS1083" s="6">
        <v>0</v>
      </c>
      <c r="AT1083" s="119">
        <v>0</v>
      </c>
      <c r="AU1083" s="119">
        <v>0</v>
      </c>
      <c r="AV1083" s="119">
        <v>0</v>
      </c>
      <c r="AW1083" s="119">
        <v>0</v>
      </c>
      <c r="AX1083" s="119">
        <v>0</v>
      </c>
      <c r="AY1083" s="6">
        <v>22.222222222222221</v>
      </c>
      <c r="AZ1083" s="6">
        <v>0</v>
      </c>
      <c r="BA1083" s="6">
        <v>0</v>
      </c>
      <c r="BB1083" s="6">
        <v>0</v>
      </c>
      <c r="BC1083" s="6">
        <v>4</v>
      </c>
      <c r="BD1083" s="6">
        <v>21.052631578947366</v>
      </c>
      <c r="BE1083" s="6">
        <v>0</v>
      </c>
      <c r="BF1083" s="6">
        <v>0</v>
      </c>
      <c r="BG1083" s="6">
        <v>6</v>
      </c>
      <c r="BH1083" s="6">
        <v>31.578947368421051</v>
      </c>
      <c r="BI1083" s="6">
        <v>0</v>
      </c>
      <c r="BJ1083" s="6">
        <v>0</v>
      </c>
      <c r="BK1083" s="6">
        <v>18</v>
      </c>
    </row>
    <row r="1084" spans="1:63" x14ac:dyDescent="0.35">
      <c r="A1084" s="27">
        <v>1078</v>
      </c>
      <c r="C1084" s="17" t="s">
        <v>275</v>
      </c>
      <c r="D1084" s="15">
        <v>174</v>
      </c>
      <c r="E1084" s="18">
        <v>5</v>
      </c>
      <c r="F1084" s="18">
        <v>22</v>
      </c>
      <c r="G1084" s="18">
        <v>24</v>
      </c>
      <c r="H1084" s="18">
        <v>107</v>
      </c>
      <c r="I1084" s="18">
        <v>19</v>
      </c>
      <c r="J1084" s="19">
        <v>51.149425287356323</v>
      </c>
      <c r="K1084" s="19">
        <v>0</v>
      </c>
      <c r="L1084" s="19">
        <v>0</v>
      </c>
      <c r="M1084" s="18">
        <v>0</v>
      </c>
      <c r="N1084" s="19">
        <v>0</v>
      </c>
      <c r="O1084" s="19">
        <v>0</v>
      </c>
      <c r="P1084" s="19">
        <v>0</v>
      </c>
      <c r="Q1084" s="19">
        <v>35.32541956610725</v>
      </c>
      <c r="R1084" s="18">
        <v>0</v>
      </c>
      <c r="S1084" s="19">
        <v>0</v>
      </c>
      <c r="T1084" s="18">
        <v>0</v>
      </c>
      <c r="U1084" s="19">
        <v>0</v>
      </c>
      <c r="V1084" s="18">
        <v>0</v>
      </c>
      <c r="W1084" s="19">
        <v>0</v>
      </c>
      <c r="X1084" s="19">
        <v>0</v>
      </c>
      <c r="Y1084" s="19">
        <v>0</v>
      </c>
      <c r="Z1084" s="19">
        <v>25.925925925925924</v>
      </c>
      <c r="AA1084" s="19">
        <v>68.518518518518519</v>
      </c>
      <c r="AB1084" s="18">
        <v>5</v>
      </c>
      <c r="AC1084" s="19">
        <v>4.8076923076923084</v>
      </c>
      <c r="AD1084" s="19">
        <v>90.384615384615387</v>
      </c>
      <c r="AE1084" s="19">
        <v>72.41379310344827</v>
      </c>
      <c r="AF1084" s="19">
        <v>100</v>
      </c>
      <c r="AG1084" s="19">
        <v>80.392156862745097</v>
      </c>
      <c r="AH1084" s="19">
        <v>18.348623853211009</v>
      </c>
      <c r="AI1084" s="19">
        <v>52.293577981651374</v>
      </c>
      <c r="AJ1084" s="3">
        <v>753.125</v>
      </c>
      <c r="AK1084" s="6">
        <v>13</v>
      </c>
      <c r="AL1084" s="6">
        <v>92</v>
      </c>
      <c r="AM1084" s="6">
        <v>0</v>
      </c>
      <c r="AN1084" s="6">
        <v>0</v>
      </c>
      <c r="AO1084" s="6">
        <v>0</v>
      </c>
      <c r="AP1084" s="6">
        <v>0</v>
      </c>
      <c r="AQ1084" s="6">
        <v>62</v>
      </c>
      <c r="AR1084" s="6">
        <v>20</v>
      </c>
      <c r="AS1084" s="6">
        <v>11.494252873563218</v>
      </c>
      <c r="AT1084" s="119">
        <v>0</v>
      </c>
      <c r="AU1084" s="119">
        <v>0</v>
      </c>
      <c r="AV1084" s="119">
        <v>0</v>
      </c>
      <c r="AW1084" s="119">
        <v>0</v>
      </c>
      <c r="AX1084" s="119">
        <v>0</v>
      </c>
      <c r="AY1084" s="6">
        <v>6.3583815028901727</v>
      </c>
      <c r="AZ1084" s="6">
        <v>0</v>
      </c>
      <c r="BA1084" s="6">
        <v>0</v>
      </c>
      <c r="BB1084" s="6">
        <v>0</v>
      </c>
      <c r="BC1084" s="6">
        <v>0</v>
      </c>
      <c r="BD1084" s="6">
        <v>0</v>
      </c>
      <c r="BE1084" s="6">
        <v>0</v>
      </c>
      <c r="BF1084" s="6">
        <v>0</v>
      </c>
      <c r="BG1084" s="6">
        <v>0</v>
      </c>
      <c r="BH1084" s="6">
        <v>0</v>
      </c>
      <c r="BI1084" s="6">
        <v>0</v>
      </c>
      <c r="BJ1084" s="6">
        <v>0</v>
      </c>
      <c r="BK1084" s="6">
        <v>107</v>
      </c>
    </row>
    <row r="1085" spans="1:63" x14ac:dyDescent="0.35">
      <c r="A1085" s="27">
        <v>1079</v>
      </c>
      <c r="C1085" s="17" t="s">
        <v>28</v>
      </c>
      <c r="D1085" s="15">
        <v>0</v>
      </c>
      <c r="E1085" s="18">
        <v>0</v>
      </c>
      <c r="F1085" s="18">
        <v>0</v>
      </c>
      <c r="G1085" s="18">
        <v>0</v>
      </c>
      <c r="H1085" s="18">
        <v>0</v>
      </c>
      <c r="I1085" s="18">
        <v>0</v>
      </c>
      <c r="J1085" s="19">
        <v>0</v>
      </c>
      <c r="K1085" s="19">
        <v>0</v>
      </c>
      <c r="L1085" s="19">
        <v>0</v>
      </c>
      <c r="M1085" s="18">
        <v>0</v>
      </c>
      <c r="N1085" s="19">
        <v>0</v>
      </c>
      <c r="O1085" s="19">
        <v>0</v>
      </c>
      <c r="P1085" s="19">
        <v>0</v>
      </c>
      <c r="Q1085" s="19">
        <v>13.871779300772099</v>
      </c>
      <c r="R1085" s="18">
        <v>0</v>
      </c>
      <c r="S1085" s="19">
        <v>0</v>
      </c>
      <c r="T1085" s="18">
        <v>0</v>
      </c>
      <c r="U1085" s="19">
        <v>0</v>
      </c>
      <c r="V1085" s="18">
        <v>0</v>
      </c>
      <c r="W1085" s="19">
        <v>0</v>
      </c>
      <c r="X1085" s="19">
        <v>0</v>
      </c>
      <c r="Y1085" s="19">
        <v>0</v>
      </c>
      <c r="Z1085" s="19">
        <v>0</v>
      </c>
      <c r="AA1085" s="19">
        <v>0</v>
      </c>
      <c r="AB1085" s="18">
        <v>0</v>
      </c>
      <c r="AC1085" s="19">
        <v>0</v>
      </c>
      <c r="AD1085" s="19">
        <v>0</v>
      </c>
      <c r="AE1085" s="19">
        <v>0</v>
      </c>
      <c r="AF1085" s="19">
        <v>0</v>
      </c>
      <c r="AG1085" s="19">
        <v>0</v>
      </c>
      <c r="AH1085" s="19">
        <v>0</v>
      </c>
      <c r="AI1085" s="19">
        <v>0</v>
      </c>
      <c r="AJ1085" s="3">
        <v>0</v>
      </c>
      <c r="AK1085" s="6">
        <v>0</v>
      </c>
      <c r="AL1085" s="6">
        <v>0</v>
      </c>
      <c r="AM1085" s="6">
        <v>0</v>
      </c>
      <c r="AN1085" s="6">
        <v>0</v>
      </c>
      <c r="AO1085" s="6">
        <v>0</v>
      </c>
      <c r="AP1085" s="6">
        <v>0</v>
      </c>
      <c r="AQ1085" s="6">
        <v>0</v>
      </c>
      <c r="AR1085" s="6">
        <v>0</v>
      </c>
      <c r="AS1085" s="6">
        <v>0</v>
      </c>
      <c r="AT1085" s="119">
        <v>0</v>
      </c>
      <c r="AU1085" s="119">
        <v>0</v>
      </c>
      <c r="AV1085" s="119">
        <v>0</v>
      </c>
      <c r="AW1085" s="119">
        <v>0</v>
      </c>
      <c r="AX1085" s="119">
        <v>0</v>
      </c>
      <c r="AY1085" s="6">
        <v>0</v>
      </c>
      <c r="AZ1085" s="6">
        <v>0</v>
      </c>
      <c r="BA1085" s="6">
        <v>0</v>
      </c>
      <c r="BB1085" s="6">
        <v>0</v>
      </c>
      <c r="BC1085" s="6">
        <v>0</v>
      </c>
      <c r="BD1085" s="6">
        <v>0</v>
      </c>
      <c r="BE1085" s="6">
        <v>0</v>
      </c>
      <c r="BF1085" s="6">
        <v>0</v>
      </c>
      <c r="BG1085" s="6">
        <v>0</v>
      </c>
      <c r="BH1085" s="6">
        <v>0</v>
      </c>
      <c r="BI1085" s="6">
        <v>0</v>
      </c>
      <c r="BJ1085" s="6">
        <v>0</v>
      </c>
      <c r="BK1085" s="6">
        <v>0</v>
      </c>
    </row>
    <row r="1086" spans="1:63" x14ac:dyDescent="0.35">
      <c r="A1086" s="27">
        <v>1080</v>
      </c>
      <c r="C1086" s="17" t="s">
        <v>25</v>
      </c>
      <c r="D1086" s="15">
        <v>3</v>
      </c>
      <c r="E1086" s="18">
        <v>0</v>
      </c>
      <c r="F1086" s="18">
        <v>0</v>
      </c>
      <c r="G1086" s="18">
        <v>0</v>
      </c>
      <c r="H1086" s="18">
        <v>4</v>
      </c>
      <c r="I1086" s="18">
        <v>0</v>
      </c>
      <c r="J1086" s="19">
        <v>133.33333333333331</v>
      </c>
      <c r="K1086" s="19">
        <v>5</v>
      </c>
      <c r="L1086" s="19">
        <v>100</v>
      </c>
      <c r="M1086" s="18">
        <v>0</v>
      </c>
      <c r="N1086" s="19">
        <v>0</v>
      </c>
      <c r="O1086" s="19">
        <v>5</v>
      </c>
      <c r="P1086" s="19">
        <v>100</v>
      </c>
      <c r="Q1086" s="19">
        <v>13.730051043483879</v>
      </c>
      <c r="R1086" s="18">
        <v>0</v>
      </c>
      <c r="S1086" s="19">
        <v>0</v>
      </c>
      <c r="T1086" s="18">
        <v>0</v>
      </c>
      <c r="U1086" s="19">
        <v>0</v>
      </c>
      <c r="V1086" s="18">
        <v>0</v>
      </c>
      <c r="W1086" s="19">
        <v>0</v>
      </c>
      <c r="X1086" s="19">
        <v>0</v>
      </c>
      <c r="Y1086" s="19">
        <v>0</v>
      </c>
      <c r="Z1086" s="19">
        <v>0</v>
      </c>
      <c r="AA1086" s="19">
        <v>0</v>
      </c>
      <c r="AB1086" s="18">
        <v>0</v>
      </c>
      <c r="AC1086" s="19">
        <v>0</v>
      </c>
      <c r="AD1086" s="19">
        <v>0</v>
      </c>
      <c r="AE1086" s="19">
        <v>0</v>
      </c>
      <c r="AF1086" s="19">
        <v>0</v>
      </c>
      <c r="AG1086" s="19">
        <v>0</v>
      </c>
      <c r="AH1086" s="19">
        <v>0</v>
      </c>
      <c r="AI1086" s="19">
        <v>0</v>
      </c>
      <c r="AJ1086" s="3">
        <v>225</v>
      </c>
      <c r="AK1086" s="6">
        <v>0</v>
      </c>
      <c r="AL1086" s="6">
        <v>3</v>
      </c>
      <c r="AM1086" s="6">
        <v>0</v>
      </c>
      <c r="AN1086" s="6">
        <v>0</v>
      </c>
      <c r="AO1086" s="6">
        <v>0</v>
      </c>
      <c r="AP1086" s="6">
        <v>0</v>
      </c>
      <c r="AQ1086" s="6">
        <v>0</v>
      </c>
      <c r="AR1086" s="6">
        <v>0</v>
      </c>
      <c r="AS1086" s="6">
        <v>0</v>
      </c>
      <c r="AT1086" s="119">
        <v>0</v>
      </c>
      <c r="AU1086" s="119">
        <v>0</v>
      </c>
      <c r="AV1086" s="119">
        <v>0</v>
      </c>
      <c r="AW1086" s="119">
        <v>0</v>
      </c>
      <c r="AX1086" s="119">
        <v>0</v>
      </c>
      <c r="AY1086" s="6">
        <v>14.805825242718445</v>
      </c>
      <c r="AZ1086" s="6">
        <v>0</v>
      </c>
      <c r="BA1086" s="6">
        <v>0</v>
      </c>
      <c r="BB1086" s="6">
        <v>0</v>
      </c>
      <c r="BC1086" s="6">
        <v>0</v>
      </c>
      <c r="BD1086" s="6">
        <v>0</v>
      </c>
      <c r="BE1086" s="6">
        <v>0</v>
      </c>
      <c r="BF1086" s="6">
        <v>0</v>
      </c>
      <c r="BG1086" s="6">
        <v>0</v>
      </c>
      <c r="BH1086" s="6">
        <v>0</v>
      </c>
      <c r="BI1086" s="6">
        <v>0</v>
      </c>
      <c r="BJ1086" s="6">
        <v>0</v>
      </c>
      <c r="BK1086" s="6">
        <v>4</v>
      </c>
    </row>
    <row r="1087" spans="1:63" x14ac:dyDescent="0.35">
      <c r="A1087" s="27">
        <v>1081</v>
      </c>
      <c r="C1087" s="17" t="s">
        <v>11</v>
      </c>
      <c r="D1087" s="15">
        <v>419</v>
      </c>
      <c r="E1087" s="18">
        <v>4</v>
      </c>
      <c r="F1087" s="18">
        <v>15</v>
      </c>
      <c r="G1087" s="18">
        <v>11</v>
      </c>
      <c r="H1087" s="18">
        <v>304</v>
      </c>
      <c r="I1087" s="18">
        <v>91</v>
      </c>
      <c r="J1087" s="19">
        <v>50.596658711217181</v>
      </c>
      <c r="K1087" s="19">
        <v>6</v>
      </c>
      <c r="L1087" s="19">
        <v>3.5087719298245612</v>
      </c>
      <c r="M1087" s="18">
        <v>0</v>
      </c>
      <c r="N1087" s="19">
        <v>0</v>
      </c>
      <c r="O1087" s="19">
        <v>7</v>
      </c>
      <c r="P1087" s="19">
        <v>100</v>
      </c>
      <c r="Q1087" s="19">
        <v>20.804438280166433</v>
      </c>
      <c r="R1087" s="18">
        <v>0</v>
      </c>
      <c r="S1087" s="19">
        <v>0</v>
      </c>
      <c r="T1087" s="18">
        <v>0</v>
      </c>
      <c r="U1087" s="19">
        <v>0</v>
      </c>
      <c r="V1087" s="18">
        <v>0</v>
      </c>
      <c r="W1087" s="19">
        <v>0</v>
      </c>
      <c r="X1087" s="19">
        <v>0</v>
      </c>
      <c r="Y1087" s="19">
        <v>0</v>
      </c>
      <c r="Z1087" s="19">
        <v>24.456521739130434</v>
      </c>
      <c r="AA1087" s="19">
        <v>63.04347826086957</v>
      </c>
      <c r="AB1087" s="18">
        <v>4</v>
      </c>
      <c r="AC1087" s="19">
        <v>1.5325670498084289</v>
      </c>
      <c r="AD1087" s="19">
        <v>91.558441558441558</v>
      </c>
      <c r="AE1087" s="19">
        <v>70.779220779220779</v>
      </c>
      <c r="AF1087" s="19">
        <v>68.75</v>
      </c>
      <c r="AG1087" s="19">
        <v>83.582089552238799</v>
      </c>
      <c r="AH1087" s="19">
        <v>22.440944881889763</v>
      </c>
      <c r="AI1087" s="19">
        <v>51.574803149606296</v>
      </c>
      <c r="AJ1087" s="3">
        <v>820</v>
      </c>
      <c r="AK1087" s="6">
        <v>170</v>
      </c>
      <c r="AL1087" s="6">
        <v>196</v>
      </c>
      <c r="AM1087" s="6">
        <v>7</v>
      </c>
      <c r="AN1087" s="6">
        <v>7</v>
      </c>
      <c r="AO1087" s="6">
        <v>0</v>
      </c>
      <c r="AP1087" s="6">
        <v>0</v>
      </c>
      <c r="AQ1087" s="6">
        <v>42</v>
      </c>
      <c r="AR1087" s="6">
        <v>46</v>
      </c>
      <c r="AS1087" s="6">
        <v>10.978520286396181</v>
      </c>
      <c r="AT1087" s="119">
        <v>0</v>
      </c>
      <c r="AU1087" s="119">
        <v>0</v>
      </c>
      <c r="AV1087" s="119">
        <v>0</v>
      </c>
      <c r="AW1087" s="119">
        <v>0</v>
      </c>
      <c r="AX1087" s="119">
        <v>0</v>
      </c>
      <c r="AY1087" s="6">
        <v>100</v>
      </c>
      <c r="AZ1087" s="6">
        <v>4</v>
      </c>
      <c r="BA1087" s="6">
        <v>2.2598870056497176</v>
      </c>
      <c r="BB1087" s="6">
        <v>17</v>
      </c>
      <c r="BC1087" s="6">
        <v>12</v>
      </c>
      <c r="BD1087" s="6">
        <v>2.8436018957345972</v>
      </c>
      <c r="BE1087" s="6">
        <v>0</v>
      </c>
      <c r="BF1087" s="6">
        <v>0</v>
      </c>
      <c r="BG1087" s="6">
        <v>8</v>
      </c>
      <c r="BH1087" s="6">
        <v>2.5236593059936907</v>
      </c>
      <c r="BI1087" s="6">
        <v>3</v>
      </c>
      <c r="BJ1087" s="6">
        <v>3.125</v>
      </c>
      <c r="BK1087" s="6">
        <v>304</v>
      </c>
    </row>
    <row r="1088" spans="1:63" x14ac:dyDescent="0.35">
      <c r="A1088" s="27">
        <v>1082</v>
      </c>
      <c r="C1088" s="17" t="s">
        <v>276</v>
      </c>
      <c r="D1088" s="15">
        <v>10</v>
      </c>
      <c r="E1088" s="18">
        <v>0</v>
      </c>
      <c r="F1088" s="18">
        <v>0</v>
      </c>
      <c r="G1088" s="18">
        <v>0</v>
      </c>
      <c r="H1088" s="18">
        <v>6</v>
      </c>
      <c r="I1088" s="18">
        <v>0</v>
      </c>
      <c r="J1088" s="19">
        <v>30</v>
      </c>
      <c r="K1088" s="19">
        <v>0</v>
      </c>
      <c r="L1088" s="19">
        <v>0</v>
      </c>
      <c r="M1088" s="18">
        <v>0</v>
      </c>
      <c r="N1088" s="19">
        <v>0</v>
      </c>
      <c r="O1088" s="19">
        <v>0</v>
      </c>
      <c r="P1088" s="19">
        <v>0</v>
      </c>
      <c r="Q1088" s="19">
        <v>11.293172171589855</v>
      </c>
      <c r="R1088" s="18">
        <v>0</v>
      </c>
      <c r="S1088" s="19">
        <v>0</v>
      </c>
      <c r="T1088" s="18">
        <v>0</v>
      </c>
      <c r="U1088" s="19">
        <v>0</v>
      </c>
      <c r="V1088" s="18">
        <v>0</v>
      </c>
      <c r="W1088" s="19">
        <v>0</v>
      </c>
      <c r="X1088" s="19">
        <v>0</v>
      </c>
      <c r="Y1088" s="19">
        <v>0</v>
      </c>
      <c r="Z1088" s="19">
        <v>0</v>
      </c>
      <c r="AA1088" s="19">
        <v>0</v>
      </c>
      <c r="AB1088" s="18">
        <v>0</v>
      </c>
      <c r="AC1088" s="19">
        <v>0</v>
      </c>
      <c r="AD1088" s="19">
        <v>0</v>
      </c>
      <c r="AE1088" s="19">
        <v>0</v>
      </c>
      <c r="AF1088" s="19">
        <v>0</v>
      </c>
      <c r="AG1088" s="19">
        <v>50</v>
      </c>
      <c r="AH1088" s="19">
        <v>0</v>
      </c>
      <c r="AI1088" s="19">
        <v>0</v>
      </c>
      <c r="AJ1088" s="3">
        <v>75</v>
      </c>
      <c r="AK1088" s="6">
        <v>0</v>
      </c>
      <c r="AL1088" s="6">
        <v>4</v>
      </c>
      <c r="AM1088" s="6">
        <v>0</v>
      </c>
      <c r="AN1088" s="6">
        <v>0</v>
      </c>
      <c r="AO1088" s="6">
        <v>0</v>
      </c>
      <c r="AP1088" s="6">
        <v>0</v>
      </c>
      <c r="AQ1088" s="6">
        <v>4</v>
      </c>
      <c r="AR1088" s="6">
        <v>0</v>
      </c>
      <c r="AS1088" s="6">
        <v>0</v>
      </c>
      <c r="AT1088" s="119">
        <v>0</v>
      </c>
      <c r="AU1088" s="119">
        <v>0</v>
      </c>
      <c r="AV1088" s="119">
        <v>0</v>
      </c>
      <c r="AW1088" s="119">
        <v>0</v>
      </c>
      <c r="AX1088" s="119">
        <v>0</v>
      </c>
      <c r="AY1088" s="6">
        <v>0</v>
      </c>
      <c r="AZ1088" s="6">
        <v>0</v>
      </c>
      <c r="BA1088" s="6">
        <v>0</v>
      </c>
      <c r="BB1088" s="6">
        <v>0</v>
      </c>
      <c r="BC1088" s="6">
        <v>0</v>
      </c>
      <c r="BD1088" s="6">
        <v>0</v>
      </c>
      <c r="BE1088" s="6">
        <v>0</v>
      </c>
      <c r="BF1088" s="6">
        <v>0</v>
      </c>
      <c r="BG1088" s="6">
        <v>0</v>
      </c>
      <c r="BH1088" s="6">
        <v>0</v>
      </c>
      <c r="BI1088" s="6">
        <v>0</v>
      </c>
      <c r="BJ1088" s="6">
        <v>0</v>
      </c>
      <c r="BK1088" s="6">
        <v>6</v>
      </c>
    </row>
    <row r="1089" spans="1:63" x14ac:dyDescent="0.35">
      <c r="A1089" s="27">
        <v>1083</v>
      </c>
      <c r="C1089" s="17" t="s">
        <v>14</v>
      </c>
      <c r="D1089" s="15">
        <v>39</v>
      </c>
      <c r="E1089" s="18">
        <v>0</v>
      </c>
      <c r="F1089" s="18">
        <v>0</v>
      </c>
      <c r="G1089" s="18">
        <v>0</v>
      </c>
      <c r="H1089" s="18">
        <v>33</v>
      </c>
      <c r="I1089" s="18">
        <v>0</v>
      </c>
      <c r="J1089" s="19">
        <v>41.025641025641022</v>
      </c>
      <c r="K1089" s="19">
        <v>0</v>
      </c>
      <c r="L1089" s="19">
        <v>0</v>
      </c>
      <c r="M1089" s="18">
        <v>0</v>
      </c>
      <c r="N1089" s="19">
        <v>0</v>
      </c>
      <c r="O1089" s="19">
        <v>3</v>
      </c>
      <c r="P1089" s="19">
        <v>100</v>
      </c>
      <c r="Q1089" s="19">
        <v>13.803559395933252</v>
      </c>
      <c r="R1089" s="18">
        <v>0</v>
      </c>
      <c r="S1089" s="19">
        <v>0</v>
      </c>
      <c r="T1089" s="18">
        <v>0</v>
      </c>
      <c r="U1089" s="19">
        <v>0</v>
      </c>
      <c r="V1089" s="18">
        <v>0</v>
      </c>
      <c r="W1089" s="19">
        <v>0</v>
      </c>
      <c r="X1089" s="19">
        <v>0</v>
      </c>
      <c r="Y1089" s="19">
        <v>0</v>
      </c>
      <c r="Z1089" s="19">
        <v>30.76923076923077</v>
      </c>
      <c r="AA1089" s="19">
        <v>69.230769230769226</v>
      </c>
      <c r="AB1089" s="18">
        <v>0</v>
      </c>
      <c r="AC1089" s="19">
        <v>0</v>
      </c>
      <c r="AD1089" s="19">
        <v>80</v>
      </c>
      <c r="AE1089" s="19">
        <v>64.705882352941174</v>
      </c>
      <c r="AF1089" s="19">
        <v>0</v>
      </c>
      <c r="AG1089" s="19">
        <v>68.965517241379317</v>
      </c>
      <c r="AH1089" s="19">
        <v>54.54545454545454</v>
      </c>
      <c r="AI1089" s="19">
        <v>31.818181818181817</v>
      </c>
      <c r="AJ1089" s="3">
        <v>725</v>
      </c>
      <c r="AK1089" s="6">
        <v>0</v>
      </c>
      <c r="AL1089" s="6">
        <v>8</v>
      </c>
      <c r="AM1089" s="6">
        <v>0</v>
      </c>
      <c r="AN1089" s="6">
        <v>10</v>
      </c>
      <c r="AO1089" s="6">
        <v>0</v>
      </c>
      <c r="AP1089" s="6">
        <v>0</v>
      </c>
      <c r="AQ1089" s="6">
        <v>19</v>
      </c>
      <c r="AR1089" s="6">
        <v>0</v>
      </c>
      <c r="AS1089" s="6">
        <v>0</v>
      </c>
      <c r="AT1089" s="119">
        <v>0</v>
      </c>
      <c r="AU1089" s="119">
        <v>0</v>
      </c>
      <c r="AV1089" s="119">
        <v>0</v>
      </c>
      <c r="AW1089" s="119">
        <v>0</v>
      </c>
      <c r="AX1089" s="119">
        <v>0</v>
      </c>
      <c r="AY1089" s="6">
        <v>26.315789473684209</v>
      </c>
      <c r="AZ1089" s="6">
        <v>0</v>
      </c>
      <c r="BA1089" s="6">
        <v>0</v>
      </c>
      <c r="BB1089" s="6">
        <v>4</v>
      </c>
      <c r="BC1089" s="6">
        <v>0</v>
      </c>
      <c r="BD1089" s="6">
        <v>0</v>
      </c>
      <c r="BE1089" s="6">
        <v>0</v>
      </c>
      <c r="BF1089" s="6">
        <v>0</v>
      </c>
      <c r="BG1089" s="6">
        <v>0</v>
      </c>
      <c r="BH1089" s="6">
        <v>0</v>
      </c>
      <c r="BI1089" s="6">
        <v>0</v>
      </c>
      <c r="BJ1089" s="6">
        <v>0</v>
      </c>
      <c r="BK1089" s="6">
        <v>33</v>
      </c>
    </row>
    <row r="1090" spans="1:63" x14ac:dyDescent="0.35">
      <c r="A1090" s="27">
        <v>1084</v>
      </c>
      <c r="C1090" s="17" t="s">
        <v>18</v>
      </c>
      <c r="D1090" s="15">
        <v>167</v>
      </c>
      <c r="E1090" s="18">
        <v>0</v>
      </c>
      <c r="F1090" s="18">
        <v>11</v>
      </c>
      <c r="G1090" s="18">
        <v>14</v>
      </c>
      <c r="H1090" s="18">
        <v>138</v>
      </c>
      <c r="I1090" s="18">
        <v>9</v>
      </c>
      <c r="J1090" s="19">
        <v>72.455089820359291</v>
      </c>
      <c r="K1090" s="19">
        <v>7</v>
      </c>
      <c r="L1090" s="19">
        <v>7.6923076923076925</v>
      </c>
      <c r="M1090" s="18">
        <v>0</v>
      </c>
      <c r="N1090" s="19">
        <v>0</v>
      </c>
      <c r="O1090" s="19">
        <v>3</v>
      </c>
      <c r="P1090" s="19">
        <v>100</v>
      </c>
      <c r="Q1090" s="19">
        <v>26.979335591914065</v>
      </c>
      <c r="R1090" s="18">
        <v>0</v>
      </c>
      <c r="S1090" s="19">
        <v>0</v>
      </c>
      <c r="T1090" s="18">
        <v>0</v>
      </c>
      <c r="U1090" s="19">
        <v>0</v>
      </c>
      <c r="V1090" s="18">
        <v>0</v>
      </c>
      <c r="W1090" s="19">
        <v>0</v>
      </c>
      <c r="X1090" s="19">
        <v>0</v>
      </c>
      <c r="Y1090" s="19">
        <v>0</v>
      </c>
      <c r="Z1090" s="19">
        <v>25.531914893617021</v>
      </c>
      <c r="AA1090" s="19">
        <v>50</v>
      </c>
      <c r="AB1090" s="18">
        <v>3</v>
      </c>
      <c r="AC1090" s="19">
        <v>2.6548672566371683</v>
      </c>
      <c r="AD1090" s="19">
        <v>90.243902439024396</v>
      </c>
      <c r="AE1090" s="19">
        <v>67.346938775510196</v>
      </c>
      <c r="AF1090" s="19">
        <v>70.588235294117652</v>
      </c>
      <c r="AG1090" s="19">
        <v>77.58620689655173</v>
      </c>
      <c r="AH1090" s="19">
        <v>27.61904761904762</v>
      </c>
      <c r="AI1090" s="19">
        <v>41.904761904761905</v>
      </c>
      <c r="AJ1090" s="3">
        <v>671.42857142857144</v>
      </c>
      <c r="AK1090" s="6">
        <v>58</v>
      </c>
      <c r="AL1090" s="6">
        <v>30</v>
      </c>
      <c r="AM1090" s="6">
        <v>0</v>
      </c>
      <c r="AN1090" s="6">
        <v>0</v>
      </c>
      <c r="AO1090" s="6">
        <v>0</v>
      </c>
      <c r="AP1090" s="6">
        <v>0</v>
      </c>
      <c r="AQ1090" s="6">
        <v>74</v>
      </c>
      <c r="AR1090" s="6">
        <v>32</v>
      </c>
      <c r="AS1090" s="6">
        <v>19.161676646706589</v>
      </c>
      <c r="AT1090" s="119">
        <v>0</v>
      </c>
      <c r="AU1090" s="119">
        <v>0</v>
      </c>
      <c r="AV1090" s="119">
        <v>0</v>
      </c>
      <c r="AW1090" s="119">
        <v>0</v>
      </c>
      <c r="AX1090" s="119">
        <v>0</v>
      </c>
      <c r="AY1090" s="6">
        <v>10.062893081761008</v>
      </c>
      <c r="AZ1090" s="6">
        <v>0</v>
      </c>
      <c r="BA1090" s="6">
        <v>0</v>
      </c>
      <c r="BB1090" s="6">
        <v>0</v>
      </c>
      <c r="BC1090" s="6">
        <v>23</v>
      </c>
      <c r="BD1090" s="6">
        <v>13.77245508982036</v>
      </c>
      <c r="BE1090" s="6">
        <v>3</v>
      </c>
      <c r="BF1090" s="6">
        <v>23.076923076923077</v>
      </c>
      <c r="BG1090" s="6">
        <v>17</v>
      </c>
      <c r="BH1090" s="6">
        <v>11.333333333333332</v>
      </c>
      <c r="BI1090" s="6">
        <v>3</v>
      </c>
      <c r="BJ1090" s="6">
        <v>33.333333333333329</v>
      </c>
      <c r="BK1090" s="6">
        <v>138</v>
      </c>
    </row>
    <row r="1091" spans="1:63" x14ac:dyDescent="0.35">
      <c r="A1091" s="27">
        <v>1085</v>
      </c>
      <c r="C1091" s="17"/>
      <c r="D1091" s="15">
        <v>13765</v>
      </c>
      <c r="E1091" s="18">
        <v>437</v>
      </c>
      <c r="F1091" s="18">
        <v>1295</v>
      </c>
      <c r="G1091" s="18">
        <v>1260</v>
      </c>
      <c r="H1091" s="18">
        <v>8199</v>
      </c>
      <c r="I1091" s="18">
        <v>3006</v>
      </c>
      <c r="J1091" s="19">
        <v>51.49291681801671</v>
      </c>
      <c r="K1091" s="19">
        <v>312</v>
      </c>
      <c r="L1091" s="19">
        <v>6.5670385182066928</v>
      </c>
      <c r="M1091" s="18">
        <v>19</v>
      </c>
      <c r="N1091" s="19">
        <v>5.9190031152647977</v>
      </c>
      <c r="O1091" s="19">
        <v>400</v>
      </c>
      <c r="P1091" s="19">
        <v>81.5</v>
      </c>
      <c r="Q1091" s="19">
        <v>29.724335786453786</v>
      </c>
      <c r="R1091" s="18">
        <v>65</v>
      </c>
      <c r="S1091" s="19">
        <v>18.30985915492958</v>
      </c>
      <c r="T1091" s="18">
        <v>22</v>
      </c>
      <c r="U1091" s="19">
        <v>13.017751479289942</v>
      </c>
      <c r="V1091" s="18">
        <v>17</v>
      </c>
      <c r="W1091" s="19">
        <v>9.3406593406593412</v>
      </c>
      <c r="X1091" s="19">
        <v>39</v>
      </c>
      <c r="Y1091" s="19">
        <v>11.337209302325581</v>
      </c>
      <c r="Z1091" s="19">
        <v>23.75</v>
      </c>
      <c r="AA1091" s="19">
        <v>50.065789473684205</v>
      </c>
      <c r="AB1091" s="18">
        <v>230</v>
      </c>
      <c r="AC1091" s="19">
        <v>4.8127223268466208</v>
      </c>
      <c r="AD1091" s="19">
        <v>83.699560527367154</v>
      </c>
      <c r="AE1091" s="19">
        <v>68.929503916449093</v>
      </c>
      <c r="AF1091" s="19">
        <v>60.48526863084922</v>
      </c>
      <c r="AG1091" s="19">
        <v>79.126754288260187</v>
      </c>
      <c r="AH1091" s="19">
        <v>34.244702665755298</v>
      </c>
      <c r="AI1091" s="19">
        <v>36.95602642971064</v>
      </c>
      <c r="AJ1091" s="3">
        <v>558.64595545134819</v>
      </c>
      <c r="AK1091" s="6">
        <v>493</v>
      </c>
      <c r="AL1091" s="6">
        <v>4947</v>
      </c>
      <c r="AM1091" s="6">
        <v>467</v>
      </c>
      <c r="AN1091" s="6">
        <v>215</v>
      </c>
      <c r="AO1091" s="6">
        <v>8</v>
      </c>
      <c r="AP1091" s="6">
        <v>259</v>
      </c>
      <c r="AQ1091" s="6">
        <v>2324</v>
      </c>
      <c r="AR1091" s="6">
        <v>974</v>
      </c>
      <c r="AS1091" s="6">
        <v>7.0759171812568109</v>
      </c>
      <c r="AT1091" s="6">
        <v>0</v>
      </c>
      <c r="AU1091" s="6">
        <v>0</v>
      </c>
      <c r="AV1091" s="6">
        <v>0</v>
      </c>
      <c r="AW1091" s="6">
        <v>0</v>
      </c>
      <c r="AX1091" s="6">
        <v>0</v>
      </c>
      <c r="AY1091" s="6">
        <v>16.700924974306268</v>
      </c>
      <c r="AZ1091" s="6">
        <v>35</v>
      </c>
      <c r="BA1091" s="6">
        <v>1.1257639112254743</v>
      </c>
      <c r="BB1091" s="6">
        <v>471</v>
      </c>
      <c r="BC1091" s="6">
        <v>1203</v>
      </c>
      <c r="BD1091" s="6">
        <v>13.585544889892716</v>
      </c>
      <c r="BE1091" s="6">
        <v>37</v>
      </c>
      <c r="BF1091" s="6">
        <v>5.36231884057971</v>
      </c>
      <c r="BG1091" s="6">
        <v>869</v>
      </c>
      <c r="BH1091" s="6">
        <v>13.828771483131764</v>
      </c>
      <c r="BI1091" s="6">
        <v>296</v>
      </c>
      <c r="BJ1091" s="6">
        <v>14.189837008628956</v>
      </c>
      <c r="BK1091" s="6">
        <v>8199</v>
      </c>
    </row>
    <row r="1092" spans="1:63" x14ac:dyDescent="0.35">
      <c r="A1092" s="27">
        <v>1086</v>
      </c>
      <c r="B1092" s="20" t="s">
        <v>30</v>
      </c>
      <c r="C1092" s="17" t="s">
        <v>26</v>
      </c>
      <c r="D1092" s="15"/>
      <c r="E1092" s="18"/>
      <c r="F1092" s="18"/>
      <c r="G1092" s="18"/>
      <c r="H1092" s="18"/>
      <c r="I1092" s="18"/>
      <c r="J1092" s="19"/>
      <c r="K1092" s="19"/>
      <c r="L1092" s="19"/>
      <c r="M1092" s="18"/>
      <c r="N1092" s="19"/>
      <c r="O1092" s="19"/>
      <c r="P1092" s="19"/>
      <c r="Q1092" s="19"/>
      <c r="R1092" s="18"/>
      <c r="S1092" s="19"/>
      <c r="T1092" s="18"/>
      <c r="U1092" s="19"/>
      <c r="V1092" s="18"/>
      <c r="W1092" s="19"/>
      <c r="X1092" s="18"/>
      <c r="Y1092" s="19"/>
      <c r="Z1092" s="19"/>
      <c r="AA1092" s="19"/>
      <c r="AB1092" s="18"/>
      <c r="AC1092" s="19"/>
      <c r="AD1092" s="19"/>
      <c r="AE1092" s="19"/>
      <c r="AF1092" s="19"/>
      <c r="AG1092" s="19"/>
      <c r="AH1092" s="19"/>
      <c r="AI1092" s="19"/>
      <c r="AJ1092" s="3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/>
      <c r="AU1092" s="6"/>
      <c r="AV1092" s="6"/>
      <c r="AW1092" s="6"/>
      <c r="AX1092" s="6"/>
      <c r="AY1092" s="6"/>
      <c r="AZ1092" s="6"/>
      <c r="BA1092" s="6"/>
      <c r="BB1092" s="6"/>
      <c r="BC1092" s="6"/>
      <c r="BD1092" s="6"/>
      <c r="BE1092" s="6"/>
      <c r="BF1092" s="6"/>
      <c r="BG1092" s="6"/>
      <c r="BH1092" s="6"/>
      <c r="BI1092" s="6"/>
      <c r="BJ1092" s="6"/>
      <c r="BK1092" s="6"/>
    </row>
    <row r="1093" spans="1:63" x14ac:dyDescent="0.35">
      <c r="A1093" s="27">
        <v>1087</v>
      </c>
      <c r="C1093" s="17" t="s">
        <v>22</v>
      </c>
      <c r="D1093" s="15"/>
      <c r="E1093" s="18"/>
      <c r="F1093" s="18"/>
      <c r="G1093" s="18"/>
      <c r="H1093" s="18"/>
      <c r="I1093" s="18"/>
      <c r="J1093" s="19"/>
      <c r="K1093" s="19"/>
      <c r="L1093" s="19"/>
      <c r="M1093" s="18"/>
      <c r="N1093" s="19"/>
      <c r="O1093" s="19"/>
      <c r="P1093" s="19"/>
      <c r="Q1093" s="19"/>
      <c r="R1093" s="18"/>
      <c r="S1093" s="19"/>
      <c r="T1093" s="18"/>
      <c r="U1093" s="19"/>
      <c r="V1093" s="18"/>
      <c r="W1093" s="19"/>
      <c r="X1093" s="18"/>
      <c r="Y1093" s="19"/>
      <c r="Z1093" s="19"/>
      <c r="AA1093" s="19"/>
      <c r="AB1093" s="18"/>
      <c r="AC1093" s="19"/>
      <c r="AD1093" s="19"/>
      <c r="AE1093" s="19"/>
      <c r="AF1093" s="19"/>
      <c r="AG1093" s="19"/>
      <c r="AH1093" s="19"/>
      <c r="AI1093" s="19"/>
      <c r="AJ1093" s="3"/>
      <c r="AK1093" s="6"/>
      <c r="AL1093" s="6"/>
      <c r="AM1093" s="6"/>
      <c r="AN1093" s="6"/>
      <c r="AO1093" s="6"/>
      <c r="AP1093" s="6"/>
      <c r="AQ1093" s="6"/>
      <c r="AR1093" s="6"/>
      <c r="AS1093" s="6"/>
      <c r="AT1093" s="6"/>
      <c r="AU1093" s="6"/>
      <c r="AV1093" s="6"/>
      <c r="AW1093" s="6"/>
      <c r="AX1093" s="6"/>
      <c r="AY1093" s="6"/>
      <c r="AZ1093" s="6"/>
      <c r="BA1093" s="6"/>
      <c r="BB1093" s="6"/>
      <c r="BC1093" s="6"/>
      <c r="BD1093" s="6"/>
      <c r="BE1093" s="6"/>
      <c r="BF1093" s="6"/>
      <c r="BG1093" s="6"/>
      <c r="BH1093" s="6"/>
      <c r="BI1093" s="6"/>
      <c r="BJ1093" s="6"/>
      <c r="BK1093" s="6"/>
    </row>
    <row r="1094" spans="1:63" x14ac:dyDescent="0.35">
      <c r="A1094" s="27">
        <v>1088</v>
      </c>
      <c r="C1094" s="17" t="s">
        <v>133</v>
      </c>
      <c r="D1094" s="15"/>
      <c r="E1094" s="18"/>
      <c r="F1094" s="18"/>
      <c r="G1094" s="18"/>
      <c r="H1094" s="18"/>
      <c r="I1094" s="18"/>
      <c r="J1094" s="19"/>
      <c r="K1094" s="19"/>
      <c r="L1094" s="19"/>
      <c r="M1094" s="18"/>
      <c r="N1094" s="19"/>
      <c r="O1094" s="19"/>
      <c r="P1094" s="19"/>
      <c r="Q1094" s="19"/>
      <c r="R1094" s="18"/>
      <c r="S1094" s="19"/>
      <c r="T1094" s="18"/>
      <c r="U1094" s="19"/>
      <c r="V1094" s="18"/>
      <c r="W1094" s="19"/>
      <c r="X1094" s="18"/>
      <c r="Y1094" s="19"/>
      <c r="Z1094" s="19"/>
      <c r="AA1094" s="19"/>
      <c r="AB1094" s="18"/>
      <c r="AC1094" s="19"/>
      <c r="AD1094" s="19"/>
      <c r="AE1094" s="19"/>
      <c r="AF1094" s="19"/>
      <c r="AG1094" s="19"/>
      <c r="AH1094" s="19"/>
      <c r="AI1094" s="19"/>
      <c r="AJ1094" s="3"/>
      <c r="AK1094" s="6"/>
      <c r="AL1094" s="6"/>
      <c r="AM1094" s="6"/>
      <c r="AN1094" s="6"/>
      <c r="AO1094" s="6"/>
      <c r="AP1094" s="6"/>
      <c r="AQ1094" s="6"/>
      <c r="AR1094" s="6"/>
      <c r="AS1094" s="6"/>
      <c r="AT1094" s="6"/>
      <c r="AU1094" s="6"/>
      <c r="AV1094" s="6"/>
      <c r="AW1094" s="6"/>
      <c r="AX1094" s="6"/>
      <c r="AY1094" s="6"/>
      <c r="AZ1094" s="6"/>
      <c r="BA1094" s="6"/>
      <c r="BB1094" s="6"/>
      <c r="BC1094" s="6"/>
      <c r="BD1094" s="6"/>
      <c r="BE1094" s="6"/>
      <c r="BF1094" s="6"/>
      <c r="BG1094" s="6"/>
      <c r="BH1094" s="6"/>
      <c r="BI1094" s="6"/>
      <c r="BJ1094" s="6"/>
      <c r="BK1094" s="6"/>
    </row>
    <row r="1095" spans="1:63" x14ac:dyDescent="0.35">
      <c r="A1095" s="27">
        <v>1089</v>
      </c>
      <c r="C1095" s="17" t="s">
        <v>136</v>
      </c>
      <c r="D1095" s="15"/>
      <c r="E1095" s="18"/>
      <c r="F1095" s="18"/>
      <c r="G1095" s="18"/>
      <c r="H1095" s="18"/>
      <c r="I1095" s="18"/>
      <c r="J1095" s="19"/>
      <c r="K1095" s="19"/>
      <c r="L1095" s="19"/>
      <c r="M1095" s="18"/>
      <c r="N1095" s="19"/>
      <c r="O1095" s="19"/>
      <c r="P1095" s="19"/>
      <c r="Q1095" s="19"/>
      <c r="R1095" s="18"/>
      <c r="S1095" s="19"/>
      <c r="T1095" s="18"/>
      <c r="U1095" s="19"/>
      <c r="V1095" s="18"/>
      <c r="W1095" s="19"/>
      <c r="X1095" s="18"/>
      <c r="Y1095" s="19"/>
      <c r="Z1095" s="19"/>
      <c r="AA1095" s="19"/>
      <c r="AB1095" s="18"/>
      <c r="AC1095" s="19"/>
      <c r="AD1095" s="19"/>
      <c r="AE1095" s="19"/>
      <c r="AF1095" s="19"/>
      <c r="AG1095" s="19"/>
      <c r="AH1095" s="19"/>
      <c r="AI1095" s="19"/>
      <c r="AJ1095" s="3"/>
      <c r="AK1095" s="6"/>
      <c r="AL1095" s="6"/>
      <c r="AM1095" s="6"/>
      <c r="AN1095" s="6"/>
      <c r="AO1095" s="6"/>
      <c r="AP1095" s="6"/>
      <c r="AQ1095" s="6"/>
      <c r="AR1095" s="6"/>
      <c r="AS1095" s="6"/>
      <c r="AT1095" s="6"/>
      <c r="AU1095" s="6"/>
      <c r="AV1095" s="6"/>
      <c r="AW1095" s="6"/>
      <c r="AX1095" s="6"/>
      <c r="AY1095" s="6"/>
      <c r="AZ1095" s="6"/>
      <c r="BA1095" s="6"/>
      <c r="BB1095" s="6"/>
      <c r="BC1095" s="6"/>
      <c r="BD1095" s="6"/>
      <c r="BE1095" s="6"/>
      <c r="BF1095" s="6"/>
      <c r="BG1095" s="6"/>
      <c r="BH1095" s="6"/>
      <c r="BI1095" s="6"/>
      <c r="BJ1095" s="6"/>
      <c r="BK1095" s="6"/>
    </row>
    <row r="1096" spans="1:63" x14ac:dyDescent="0.35">
      <c r="A1096" s="27">
        <v>1090</v>
      </c>
      <c r="C1096" s="17" t="s">
        <v>16</v>
      </c>
      <c r="D1096" s="15"/>
      <c r="E1096" s="18"/>
      <c r="F1096" s="18"/>
      <c r="G1096" s="18"/>
      <c r="H1096" s="18"/>
      <c r="I1096" s="18"/>
      <c r="J1096" s="19"/>
      <c r="K1096" s="19"/>
      <c r="L1096" s="19"/>
      <c r="M1096" s="18"/>
      <c r="N1096" s="19"/>
      <c r="O1096" s="19"/>
      <c r="P1096" s="19"/>
      <c r="Q1096" s="19"/>
      <c r="R1096" s="18"/>
      <c r="S1096" s="19"/>
      <c r="T1096" s="18"/>
      <c r="U1096" s="19"/>
      <c r="V1096" s="18"/>
      <c r="W1096" s="19"/>
      <c r="X1096" s="18"/>
      <c r="Y1096" s="19"/>
      <c r="Z1096" s="19"/>
      <c r="AA1096" s="19"/>
      <c r="AB1096" s="18"/>
      <c r="AC1096" s="19"/>
      <c r="AD1096" s="19"/>
      <c r="AE1096" s="19"/>
      <c r="AF1096" s="19"/>
      <c r="AG1096" s="19"/>
      <c r="AH1096" s="19"/>
      <c r="AI1096" s="19"/>
      <c r="AJ1096" s="3"/>
      <c r="AK1096" s="6"/>
      <c r="AL1096" s="6"/>
      <c r="AM1096" s="6"/>
      <c r="AN1096" s="6"/>
      <c r="AO1096" s="6"/>
      <c r="AP1096" s="6"/>
      <c r="AQ1096" s="6"/>
      <c r="AR1096" s="6"/>
      <c r="AS1096" s="6"/>
      <c r="AT1096" s="6"/>
      <c r="AU1096" s="6"/>
      <c r="AV1096" s="6"/>
      <c r="AW1096" s="6"/>
      <c r="AX1096" s="6"/>
      <c r="AY1096" s="6"/>
      <c r="AZ1096" s="6"/>
      <c r="BA1096" s="6"/>
      <c r="BB1096" s="6"/>
      <c r="BC1096" s="6"/>
      <c r="BD1096" s="6"/>
      <c r="BE1096" s="6"/>
      <c r="BF1096" s="6"/>
      <c r="BG1096" s="6"/>
      <c r="BH1096" s="6"/>
      <c r="BI1096" s="6"/>
      <c r="BJ1096" s="6"/>
      <c r="BK1096" s="6"/>
    </row>
    <row r="1097" spans="1:63" x14ac:dyDescent="0.35">
      <c r="A1097" s="27">
        <v>1091</v>
      </c>
      <c r="C1097" s="17" t="s">
        <v>137</v>
      </c>
      <c r="D1097" s="15"/>
      <c r="E1097" s="18"/>
      <c r="F1097" s="18"/>
      <c r="G1097" s="18"/>
      <c r="H1097" s="18"/>
      <c r="I1097" s="18"/>
      <c r="J1097" s="19"/>
      <c r="K1097" s="19"/>
      <c r="L1097" s="19"/>
      <c r="M1097" s="18"/>
      <c r="N1097" s="19"/>
      <c r="O1097" s="19"/>
      <c r="P1097" s="19"/>
      <c r="Q1097" s="19"/>
      <c r="R1097" s="18"/>
      <c r="S1097" s="19"/>
      <c r="T1097" s="18"/>
      <c r="U1097" s="19"/>
      <c r="V1097" s="18"/>
      <c r="W1097" s="19"/>
      <c r="X1097" s="18"/>
      <c r="Y1097" s="19"/>
      <c r="Z1097" s="19"/>
      <c r="AA1097" s="19"/>
      <c r="AB1097" s="18"/>
      <c r="AC1097" s="19"/>
      <c r="AD1097" s="19"/>
      <c r="AE1097" s="19"/>
      <c r="AF1097" s="19"/>
      <c r="AG1097" s="19"/>
      <c r="AH1097" s="19"/>
      <c r="AI1097" s="19"/>
      <c r="AJ1097" s="3"/>
      <c r="AK1097" s="6"/>
      <c r="AL1097" s="6"/>
      <c r="AM1097" s="6"/>
      <c r="AN1097" s="6"/>
      <c r="AO1097" s="6"/>
      <c r="AP1097" s="6"/>
      <c r="AQ1097" s="6"/>
      <c r="AR1097" s="6"/>
      <c r="AS1097" s="6"/>
      <c r="AT1097" s="6"/>
      <c r="AU1097" s="6"/>
      <c r="AV1097" s="6"/>
      <c r="AW1097" s="6"/>
      <c r="AX1097" s="6"/>
      <c r="AY1097" s="6"/>
      <c r="AZ1097" s="6"/>
      <c r="BA1097" s="6"/>
      <c r="BB1097" s="6"/>
      <c r="BC1097" s="6"/>
      <c r="BD1097" s="6"/>
      <c r="BE1097" s="6"/>
      <c r="BF1097" s="6"/>
      <c r="BG1097" s="6"/>
      <c r="BH1097" s="6"/>
      <c r="BI1097" s="6"/>
      <c r="BJ1097" s="6"/>
      <c r="BK1097" s="6"/>
    </row>
    <row r="1098" spans="1:63" x14ac:dyDescent="0.35">
      <c r="A1098" s="27">
        <v>1092</v>
      </c>
      <c r="C1098" s="17" t="s">
        <v>2</v>
      </c>
      <c r="D1098" s="15"/>
      <c r="E1098" s="18"/>
      <c r="F1098" s="18"/>
      <c r="G1098" s="18"/>
      <c r="H1098" s="18"/>
      <c r="I1098" s="18"/>
      <c r="J1098" s="19"/>
      <c r="K1098" s="19"/>
      <c r="L1098" s="19"/>
      <c r="M1098" s="18"/>
      <c r="N1098" s="19"/>
      <c r="O1098" s="19"/>
      <c r="P1098" s="19"/>
      <c r="Q1098" s="19"/>
      <c r="R1098" s="18"/>
      <c r="S1098" s="19"/>
      <c r="T1098" s="18"/>
      <c r="U1098" s="19"/>
      <c r="V1098" s="18"/>
      <c r="W1098" s="19"/>
      <c r="X1098" s="18"/>
      <c r="Y1098" s="19"/>
      <c r="Z1098" s="19"/>
      <c r="AA1098" s="19"/>
      <c r="AB1098" s="18"/>
      <c r="AC1098" s="19"/>
      <c r="AD1098" s="19"/>
      <c r="AE1098" s="19"/>
      <c r="AF1098" s="19"/>
      <c r="AG1098" s="19"/>
      <c r="AH1098" s="19"/>
      <c r="AI1098" s="19"/>
      <c r="AJ1098" s="3"/>
      <c r="AK1098" s="6"/>
      <c r="AL1098" s="6"/>
      <c r="AM1098" s="6"/>
      <c r="AN1098" s="6"/>
      <c r="AO1098" s="6"/>
      <c r="AP1098" s="6"/>
      <c r="AQ1098" s="6"/>
      <c r="AR1098" s="6"/>
      <c r="AS1098" s="6"/>
      <c r="AT1098" s="6"/>
      <c r="AU1098" s="6"/>
      <c r="AV1098" s="6"/>
      <c r="AW1098" s="6"/>
      <c r="AX1098" s="6"/>
      <c r="AY1098" s="6"/>
      <c r="AZ1098" s="6"/>
      <c r="BA1098" s="6"/>
      <c r="BB1098" s="6"/>
      <c r="BC1098" s="6"/>
      <c r="BD1098" s="6"/>
      <c r="BE1098" s="6"/>
      <c r="BF1098" s="6"/>
      <c r="BG1098" s="6"/>
      <c r="BH1098" s="6"/>
      <c r="BI1098" s="6"/>
      <c r="BJ1098" s="6"/>
      <c r="BK1098" s="6"/>
    </row>
    <row r="1099" spans="1:63" x14ac:dyDescent="0.35">
      <c r="A1099" s="27">
        <v>1093</v>
      </c>
      <c r="C1099" s="17" t="s">
        <v>6</v>
      </c>
      <c r="D1099" s="15"/>
      <c r="E1099" s="18"/>
      <c r="F1099" s="18"/>
      <c r="G1099" s="18"/>
      <c r="H1099" s="18"/>
      <c r="I1099" s="18"/>
      <c r="J1099" s="19"/>
      <c r="K1099" s="19"/>
      <c r="L1099" s="19"/>
      <c r="M1099" s="18"/>
      <c r="N1099" s="19"/>
      <c r="O1099" s="19"/>
      <c r="P1099" s="19"/>
      <c r="Q1099" s="19"/>
      <c r="R1099" s="18"/>
      <c r="S1099" s="19"/>
      <c r="T1099" s="18"/>
      <c r="U1099" s="19"/>
      <c r="V1099" s="18"/>
      <c r="W1099" s="19"/>
      <c r="X1099" s="18"/>
      <c r="Y1099" s="19"/>
      <c r="Z1099" s="19"/>
      <c r="AA1099" s="19"/>
      <c r="AB1099" s="18"/>
      <c r="AC1099" s="19"/>
      <c r="AD1099" s="19"/>
      <c r="AE1099" s="19"/>
      <c r="AF1099" s="19"/>
      <c r="AG1099" s="19"/>
      <c r="AH1099" s="19"/>
      <c r="AI1099" s="19"/>
      <c r="AJ1099" s="3"/>
      <c r="AK1099" s="6"/>
      <c r="AL1099" s="6"/>
      <c r="AM1099" s="6"/>
      <c r="AN1099" s="6"/>
      <c r="AO1099" s="6"/>
      <c r="AP1099" s="6"/>
      <c r="AQ1099" s="6"/>
      <c r="AR1099" s="6"/>
      <c r="AS1099" s="6"/>
      <c r="AT1099" s="6"/>
      <c r="AU1099" s="6"/>
      <c r="AV1099" s="6"/>
      <c r="AW1099" s="6"/>
      <c r="AX1099" s="6"/>
      <c r="AY1099" s="6"/>
      <c r="AZ1099" s="6"/>
      <c r="BA1099" s="6"/>
      <c r="BB1099" s="6"/>
      <c r="BC1099" s="6"/>
      <c r="BD1099" s="6"/>
      <c r="BE1099" s="6"/>
      <c r="BF1099" s="6"/>
      <c r="BG1099" s="6"/>
      <c r="BH1099" s="6"/>
      <c r="BI1099" s="6"/>
      <c r="BJ1099" s="6"/>
      <c r="BK1099" s="6"/>
    </row>
    <row r="1100" spans="1:63" x14ac:dyDescent="0.35">
      <c r="A1100" s="27">
        <v>1094</v>
      </c>
      <c r="C1100" s="17" t="s">
        <v>10</v>
      </c>
      <c r="D1100" s="15"/>
      <c r="E1100" s="18"/>
      <c r="F1100" s="18"/>
      <c r="G1100" s="18"/>
      <c r="H1100" s="18"/>
      <c r="I1100" s="18"/>
      <c r="J1100" s="19"/>
      <c r="K1100" s="19"/>
      <c r="L1100" s="19"/>
      <c r="M1100" s="18"/>
      <c r="N1100" s="19"/>
      <c r="O1100" s="19"/>
      <c r="P1100" s="19"/>
      <c r="Q1100" s="19"/>
      <c r="R1100" s="18"/>
      <c r="S1100" s="19"/>
      <c r="T1100" s="18"/>
      <c r="U1100" s="19"/>
      <c r="V1100" s="18"/>
      <c r="W1100" s="19"/>
      <c r="X1100" s="18"/>
      <c r="Y1100" s="19"/>
      <c r="Z1100" s="19"/>
      <c r="AA1100" s="19"/>
      <c r="AB1100" s="18"/>
      <c r="AC1100" s="19"/>
      <c r="AD1100" s="19"/>
      <c r="AE1100" s="19"/>
      <c r="AF1100" s="19"/>
      <c r="AG1100" s="19"/>
      <c r="AH1100" s="19"/>
      <c r="AI1100" s="19"/>
      <c r="AJ1100" s="3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6"/>
      <c r="AV1100" s="6"/>
      <c r="AW1100" s="6"/>
      <c r="AX1100" s="6"/>
      <c r="AY1100" s="6"/>
      <c r="AZ1100" s="6"/>
      <c r="BA1100" s="6"/>
      <c r="BB1100" s="6"/>
      <c r="BC1100" s="6"/>
      <c r="BD1100" s="6"/>
      <c r="BE1100" s="6"/>
      <c r="BF1100" s="6"/>
      <c r="BG1100" s="6"/>
      <c r="BH1100" s="6"/>
      <c r="BI1100" s="6"/>
      <c r="BJ1100" s="6"/>
      <c r="BK1100" s="6"/>
    </row>
    <row r="1101" spans="1:63" x14ac:dyDescent="0.35">
      <c r="A1101" s="27">
        <v>1095</v>
      </c>
      <c r="C1101" s="17" t="s">
        <v>272</v>
      </c>
      <c r="D1101" s="15"/>
      <c r="E1101" s="18"/>
      <c r="F1101" s="18"/>
      <c r="G1101" s="18"/>
      <c r="H1101" s="18"/>
      <c r="I1101" s="18"/>
      <c r="J1101" s="19"/>
      <c r="K1101" s="19"/>
      <c r="L1101" s="19"/>
      <c r="M1101" s="18"/>
      <c r="N1101" s="19"/>
      <c r="O1101" s="19"/>
      <c r="P1101" s="19"/>
      <c r="Q1101" s="19"/>
      <c r="R1101" s="18"/>
      <c r="S1101" s="19"/>
      <c r="T1101" s="18"/>
      <c r="U1101" s="19"/>
      <c r="V1101" s="18"/>
      <c r="W1101" s="19"/>
      <c r="X1101" s="18"/>
      <c r="Y1101" s="19"/>
      <c r="Z1101" s="19"/>
      <c r="AA1101" s="19"/>
      <c r="AB1101" s="18"/>
      <c r="AC1101" s="19"/>
      <c r="AD1101" s="19"/>
      <c r="AE1101" s="19"/>
      <c r="AF1101" s="19"/>
      <c r="AG1101" s="19"/>
      <c r="AH1101" s="19"/>
      <c r="AI1101" s="19"/>
      <c r="AJ1101" s="3"/>
      <c r="AK1101" s="6"/>
      <c r="AL1101" s="6"/>
      <c r="AM1101" s="6"/>
      <c r="AN1101" s="6"/>
      <c r="AO1101" s="6"/>
      <c r="AP1101" s="6"/>
      <c r="AQ1101" s="6"/>
      <c r="AR1101" s="6"/>
      <c r="AS1101" s="6"/>
      <c r="AT1101" s="6"/>
      <c r="AU1101" s="6"/>
      <c r="AV1101" s="6"/>
      <c r="AW1101" s="6"/>
      <c r="AX1101" s="6"/>
      <c r="AY1101" s="6"/>
      <c r="AZ1101" s="6"/>
      <c r="BA1101" s="6"/>
      <c r="BB1101" s="6"/>
      <c r="BC1101" s="6"/>
      <c r="BD1101" s="6"/>
      <c r="BE1101" s="6"/>
      <c r="BF1101" s="6"/>
      <c r="BG1101" s="6"/>
      <c r="BH1101" s="6"/>
      <c r="BI1101" s="6"/>
      <c r="BJ1101" s="6"/>
      <c r="BK1101" s="6"/>
    </row>
    <row r="1102" spans="1:63" x14ac:dyDescent="0.35">
      <c r="A1102" s="27">
        <v>1096</v>
      </c>
      <c r="C1102" s="17" t="s">
        <v>1</v>
      </c>
      <c r="D1102" s="15"/>
      <c r="E1102" s="18"/>
      <c r="F1102" s="18"/>
      <c r="G1102" s="18"/>
      <c r="H1102" s="18"/>
      <c r="I1102" s="18"/>
      <c r="J1102" s="19"/>
      <c r="K1102" s="19"/>
      <c r="L1102" s="19"/>
      <c r="M1102" s="18"/>
      <c r="N1102" s="19"/>
      <c r="O1102" s="19"/>
      <c r="P1102" s="19"/>
      <c r="Q1102" s="19"/>
      <c r="R1102" s="18"/>
      <c r="S1102" s="19"/>
      <c r="T1102" s="18"/>
      <c r="U1102" s="19"/>
      <c r="V1102" s="18"/>
      <c r="W1102" s="19"/>
      <c r="X1102" s="18"/>
      <c r="Y1102" s="19"/>
      <c r="Z1102" s="19"/>
      <c r="AA1102" s="19"/>
      <c r="AB1102" s="18"/>
      <c r="AC1102" s="19"/>
      <c r="AD1102" s="19"/>
      <c r="AE1102" s="19"/>
      <c r="AF1102" s="19"/>
      <c r="AG1102" s="19"/>
      <c r="AH1102" s="19"/>
      <c r="AI1102" s="19"/>
      <c r="AJ1102" s="3"/>
      <c r="AK1102" s="6"/>
      <c r="AL1102" s="6"/>
      <c r="AM1102" s="6"/>
      <c r="AN1102" s="6"/>
      <c r="AO1102" s="6"/>
      <c r="AP1102" s="6"/>
      <c r="AQ1102" s="6"/>
      <c r="AR1102" s="6"/>
      <c r="AS1102" s="6"/>
      <c r="AT1102" s="6"/>
      <c r="AU1102" s="6"/>
      <c r="AV1102" s="6"/>
      <c r="AW1102" s="6"/>
      <c r="AX1102" s="6"/>
      <c r="AY1102" s="6"/>
      <c r="AZ1102" s="6"/>
      <c r="BA1102" s="6"/>
      <c r="BB1102" s="6"/>
      <c r="BC1102" s="6"/>
      <c r="BD1102" s="6"/>
      <c r="BE1102" s="6"/>
      <c r="BF1102" s="6"/>
      <c r="BG1102" s="6"/>
      <c r="BH1102" s="6"/>
      <c r="BI1102" s="6"/>
      <c r="BJ1102" s="6"/>
      <c r="BK1102" s="6"/>
    </row>
    <row r="1103" spans="1:63" x14ac:dyDescent="0.35">
      <c r="A1103" s="27">
        <v>1097</v>
      </c>
      <c r="C1103" s="17" t="s">
        <v>7</v>
      </c>
      <c r="D1103" s="15"/>
      <c r="E1103" s="18"/>
      <c r="F1103" s="18"/>
      <c r="G1103" s="18"/>
      <c r="H1103" s="18"/>
      <c r="I1103" s="18"/>
      <c r="J1103" s="19"/>
      <c r="K1103" s="19"/>
      <c r="L1103" s="19"/>
      <c r="M1103" s="18"/>
      <c r="N1103" s="19"/>
      <c r="O1103" s="19"/>
      <c r="P1103" s="19"/>
      <c r="Q1103" s="19"/>
      <c r="R1103" s="18"/>
      <c r="S1103" s="19"/>
      <c r="T1103" s="18"/>
      <c r="U1103" s="19"/>
      <c r="V1103" s="18"/>
      <c r="W1103" s="19"/>
      <c r="X1103" s="18"/>
      <c r="Y1103" s="19"/>
      <c r="Z1103" s="19"/>
      <c r="AA1103" s="19"/>
      <c r="AB1103" s="18"/>
      <c r="AC1103" s="19"/>
      <c r="AD1103" s="19"/>
      <c r="AE1103" s="19"/>
      <c r="AF1103" s="19"/>
      <c r="AG1103" s="19"/>
      <c r="AH1103" s="19"/>
      <c r="AI1103" s="19"/>
      <c r="AJ1103" s="3"/>
      <c r="AK1103" s="6"/>
      <c r="AL1103" s="6"/>
      <c r="AM1103" s="6"/>
      <c r="AN1103" s="6"/>
      <c r="AO1103" s="6"/>
      <c r="AP1103" s="6"/>
      <c r="AQ1103" s="6"/>
      <c r="AR1103" s="6"/>
      <c r="AS1103" s="6"/>
      <c r="AT1103" s="6"/>
      <c r="AU1103" s="6"/>
      <c r="AV1103" s="6"/>
      <c r="AW1103" s="6"/>
      <c r="AX1103" s="6"/>
      <c r="AY1103" s="6"/>
      <c r="AZ1103" s="6"/>
      <c r="BA1103" s="6"/>
      <c r="BB1103" s="6"/>
      <c r="BC1103" s="6"/>
      <c r="BD1103" s="6"/>
      <c r="BE1103" s="6"/>
      <c r="BF1103" s="6"/>
      <c r="BG1103" s="6"/>
      <c r="BH1103" s="6"/>
      <c r="BI1103" s="6"/>
      <c r="BJ1103" s="6"/>
      <c r="BK1103" s="6"/>
    </row>
    <row r="1104" spans="1:63" x14ac:dyDescent="0.35">
      <c r="A1104" s="27">
        <v>1098</v>
      </c>
      <c r="C1104" s="17" t="s">
        <v>273</v>
      </c>
      <c r="D1104" s="15"/>
      <c r="E1104" s="18"/>
      <c r="F1104" s="18"/>
      <c r="G1104" s="18"/>
      <c r="H1104" s="18"/>
      <c r="I1104" s="18"/>
      <c r="J1104" s="19"/>
      <c r="K1104" s="19"/>
      <c r="L1104" s="19"/>
      <c r="M1104" s="18"/>
      <c r="N1104" s="19"/>
      <c r="O1104" s="19"/>
      <c r="P1104" s="19"/>
      <c r="Q1104" s="19"/>
      <c r="R1104" s="18"/>
      <c r="S1104" s="19"/>
      <c r="T1104" s="18"/>
      <c r="U1104" s="19"/>
      <c r="V1104" s="18"/>
      <c r="W1104" s="19"/>
      <c r="X1104" s="18"/>
      <c r="Y1104" s="19"/>
      <c r="Z1104" s="19"/>
      <c r="AA1104" s="19"/>
      <c r="AB1104" s="18"/>
      <c r="AC1104" s="19"/>
      <c r="AD1104" s="19"/>
      <c r="AE1104" s="19"/>
      <c r="AF1104" s="19"/>
      <c r="AG1104" s="19"/>
      <c r="AH1104" s="19"/>
      <c r="AI1104" s="19"/>
      <c r="AJ1104" s="3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6"/>
      <c r="AV1104" s="6"/>
      <c r="AW1104" s="6"/>
      <c r="AX1104" s="6"/>
      <c r="AY1104" s="6"/>
      <c r="AZ1104" s="6"/>
      <c r="BA1104" s="6"/>
      <c r="BB1104" s="6"/>
      <c r="BC1104" s="6"/>
      <c r="BD1104" s="6"/>
      <c r="BE1104" s="6"/>
      <c r="BF1104" s="6"/>
      <c r="BG1104" s="6"/>
      <c r="BH1104" s="6"/>
      <c r="BI1104" s="6"/>
      <c r="BJ1104" s="6"/>
      <c r="BK1104" s="6"/>
    </row>
    <row r="1105" spans="1:63" x14ac:dyDescent="0.35">
      <c r="A1105" s="27">
        <v>1099</v>
      </c>
      <c r="C1105" s="17" t="s">
        <v>23</v>
      </c>
      <c r="D1105" s="15"/>
      <c r="E1105" s="18"/>
      <c r="F1105" s="18"/>
      <c r="G1105" s="18"/>
      <c r="H1105" s="18"/>
      <c r="I1105" s="18"/>
      <c r="J1105" s="19"/>
      <c r="K1105" s="19"/>
      <c r="L1105" s="19"/>
      <c r="M1105" s="18"/>
      <c r="N1105" s="19"/>
      <c r="O1105" s="19"/>
      <c r="P1105" s="19"/>
      <c r="Q1105" s="19"/>
      <c r="R1105" s="18"/>
      <c r="S1105" s="19"/>
      <c r="T1105" s="18"/>
      <c r="U1105" s="19"/>
      <c r="V1105" s="18"/>
      <c r="W1105" s="19"/>
      <c r="X1105" s="18"/>
      <c r="Y1105" s="19"/>
      <c r="Z1105" s="19"/>
      <c r="AA1105" s="19"/>
      <c r="AB1105" s="18"/>
      <c r="AC1105" s="19"/>
      <c r="AD1105" s="19"/>
      <c r="AE1105" s="19"/>
      <c r="AF1105" s="19"/>
      <c r="AG1105" s="19"/>
      <c r="AH1105" s="19"/>
      <c r="AI1105" s="19"/>
      <c r="AJ1105" s="3"/>
      <c r="AK1105" s="6"/>
      <c r="AL1105" s="6"/>
      <c r="AM1105" s="6"/>
      <c r="AN1105" s="6"/>
      <c r="AO1105" s="6"/>
      <c r="AP1105" s="6"/>
      <c r="AQ1105" s="6"/>
      <c r="AR1105" s="6"/>
      <c r="AS1105" s="6"/>
      <c r="AT1105" s="6"/>
      <c r="AU1105" s="6"/>
      <c r="AV1105" s="6"/>
      <c r="AW1105" s="6"/>
      <c r="AX1105" s="6"/>
      <c r="AY1105" s="6"/>
      <c r="AZ1105" s="6"/>
      <c r="BA1105" s="6"/>
      <c r="BB1105" s="6"/>
      <c r="BC1105" s="6"/>
      <c r="BD1105" s="6"/>
      <c r="BE1105" s="6"/>
      <c r="BF1105" s="6"/>
      <c r="BG1105" s="6"/>
      <c r="BH1105" s="6"/>
      <c r="BI1105" s="6"/>
      <c r="BJ1105" s="6"/>
      <c r="BK1105" s="6"/>
    </row>
    <row r="1106" spans="1:63" x14ac:dyDescent="0.35">
      <c r="A1106" s="27">
        <v>1100</v>
      </c>
      <c r="C1106" s="17" t="s">
        <v>19</v>
      </c>
      <c r="D1106" s="15"/>
      <c r="E1106" s="18"/>
      <c r="F1106" s="18"/>
      <c r="G1106" s="18"/>
      <c r="H1106" s="18"/>
      <c r="I1106" s="18"/>
      <c r="J1106" s="19"/>
      <c r="K1106" s="19"/>
      <c r="L1106" s="19"/>
      <c r="M1106" s="18"/>
      <c r="N1106" s="19"/>
      <c r="O1106" s="19"/>
      <c r="P1106" s="19"/>
      <c r="Q1106" s="19"/>
      <c r="R1106" s="18"/>
      <c r="S1106" s="19"/>
      <c r="T1106" s="18"/>
      <c r="U1106" s="19"/>
      <c r="V1106" s="18"/>
      <c r="W1106" s="19"/>
      <c r="X1106" s="18"/>
      <c r="Y1106" s="19"/>
      <c r="Z1106" s="19"/>
      <c r="AA1106" s="19"/>
      <c r="AB1106" s="18"/>
      <c r="AC1106" s="19"/>
      <c r="AD1106" s="19"/>
      <c r="AE1106" s="19"/>
      <c r="AF1106" s="19"/>
      <c r="AG1106" s="19"/>
      <c r="AH1106" s="19"/>
      <c r="AI1106" s="19"/>
      <c r="AJ1106" s="3"/>
      <c r="AK1106" s="6"/>
      <c r="AL1106" s="6"/>
      <c r="AM1106" s="6"/>
      <c r="AN1106" s="6"/>
      <c r="AO1106" s="6"/>
      <c r="AP1106" s="6"/>
      <c r="AQ1106" s="6"/>
      <c r="AR1106" s="6"/>
      <c r="AS1106" s="6"/>
      <c r="AT1106" s="6"/>
      <c r="AU1106" s="6"/>
      <c r="AV1106" s="6"/>
      <c r="AW1106" s="6"/>
      <c r="AX1106" s="6"/>
      <c r="AY1106" s="6"/>
      <c r="AZ1106" s="6"/>
      <c r="BA1106" s="6"/>
      <c r="BB1106" s="6"/>
      <c r="BC1106" s="6"/>
      <c r="BD1106" s="6"/>
      <c r="BE1106" s="6"/>
      <c r="BF1106" s="6"/>
      <c r="BG1106" s="6"/>
      <c r="BH1106" s="6"/>
      <c r="BI1106" s="6"/>
      <c r="BJ1106" s="6"/>
      <c r="BK1106" s="6"/>
    </row>
    <row r="1107" spans="1:63" x14ac:dyDescent="0.35">
      <c r="A1107" s="27">
        <v>1101</v>
      </c>
      <c r="C1107" s="17" t="s">
        <v>12</v>
      </c>
      <c r="D1107" s="15"/>
      <c r="E1107" s="18"/>
      <c r="F1107" s="18"/>
      <c r="G1107" s="18"/>
      <c r="H1107" s="18"/>
      <c r="I1107" s="18"/>
      <c r="J1107" s="19"/>
      <c r="K1107" s="19"/>
      <c r="L1107" s="19"/>
      <c r="M1107" s="18"/>
      <c r="N1107" s="19"/>
      <c r="O1107" s="19"/>
      <c r="P1107" s="19"/>
      <c r="Q1107" s="19"/>
      <c r="R1107" s="18"/>
      <c r="S1107" s="19"/>
      <c r="T1107" s="18"/>
      <c r="U1107" s="19"/>
      <c r="V1107" s="18"/>
      <c r="W1107" s="19"/>
      <c r="X1107" s="18"/>
      <c r="Y1107" s="19"/>
      <c r="Z1107" s="19"/>
      <c r="AA1107" s="19"/>
      <c r="AB1107" s="18"/>
      <c r="AC1107" s="19"/>
      <c r="AD1107" s="19"/>
      <c r="AE1107" s="19"/>
      <c r="AF1107" s="19"/>
      <c r="AG1107" s="19"/>
      <c r="AH1107" s="19"/>
      <c r="AI1107" s="19"/>
      <c r="AJ1107" s="3"/>
      <c r="AK1107" s="6"/>
      <c r="AL1107" s="6"/>
      <c r="AM1107" s="6"/>
      <c r="AN1107" s="6"/>
      <c r="AO1107" s="6"/>
      <c r="AP1107" s="6"/>
      <c r="AQ1107" s="6"/>
      <c r="AR1107" s="6"/>
      <c r="AS1107" s="6"/>
      <c r="AT1107" s="6"/>
      <c r="AU1107" s="6"/>
      <c r="AV1107" s="6"/>
      <c r="AW1107" s="6"/>
      <c r="AX1107" s="6"/>
      <c r="AY1107" s="6"/>
      <c r="AZ1107" s="6"/>
      <c r="BA1107" s="6"/>
      <c r="BB1107" s="6"/>
      <c r="BC1107" s="6"/>
      <c r="BD1107" s="6"/>
      <c r="BE1107" s="6"/>
      <c r="BF1107" s="6"/>
      <c r="BG1107" s="6"/>
      <c r="BH1107" s="6"/>
      <c r="BI1107" s="6"/>
      <c r="BJ1107" s="6"/>
      <c r="BK1107" s="6"/>
    </row>
    <row r="1108" spans="1:63" x14ac:dyDescent="0.35">
      <c r="A1108" s="27">
        <v>1102</v>
      </c>
      <c r="C1108" s="17" t="s">
        <v>13</v>
      </c>
      <c r="D1108" s="15"/>
      <c r="E1108" s="18"/>
      <c r="F1108" s="18"/>
      <c r="G1108" s="18"/>
      <c r="H1108" s="18"/>
      <c r="I1108" s="18"/>
      <c r="J1108" s="19"/>
      <c r="K1108" s="19"/>
      <c r="L1108" s="19"/>
      <c r="M1108" s="18"/>
      <c r="N1108" s="19"/>
      <c r="O1108" s="19"/>
      <c r="P1108" s="19"/>
      <c r="Q1108" s="19"/>
      <c r="R1108" s="18"/>
      <c r="S1108" s="19"/>
      <c r="T1108" s="18"/>
      <c r="U1108" s="19"/>
      <c r="V1108" s="18"/>
      <c r="W1108" s="19"/>
      <c r="X1108" s="18"/>
      <c r="Y1108" s="19"/>
      <c r="Z1108" s="19"/>
      <c r="AA1108" s="19"/>
      <c r="AB1108" s="18"/>
      <c r="AC1108" s="19"/>
      <c r="AD1108" s="19"/>
      <c r="AE1108" s="19"/>
      <c r="AF1108" s="19"/>
      <c r="AG1108" s="19"/>
      <c r="AH1108" s="19"/>
      <c r="AI1108" s="19"/>
      <c r="AJ1108" s="3"/>
      <c r="AK1108" s="6"/>
      <c r="AL1108" s="6"/>
      <c r="AM1108" s="6"/>
      <c r="AN1108" s="6"/>
      <c r="AO1108" s="6"/>
      <c r="AP1108" s="6"/>
      <c r="AQ1108" s="6"/>
      <c r="AR1108" s="6"/>
      <c r="AS1108" s="6"/>
      <c r="AT1108" s="6"/>
      <c r="AU1108" s="6"/>
      <c r="AV1108" s="6"/>
      <c r="AW1108" s="6"/>
      <c r="AX1108" s="6"/>
      <c r="AY1108" s="6"/>
      <c r="AZ1108" s="6"/>
      <c r="BA1108" s="6"/>
      <c r="BB1108" s="6"/>
      <c r="BC1108" s="6"/>
      <c r="BD1108" s="6"/>
      <c r="BE1108" s="6"/>
      <c r="BF1108" s="6"/>
      <c r="BG1108" s="6"/>
      <c r="BH1108" s="6"/>
      <c r="BI1108" s="6"/>
      <c r="BJ1108" s="6"/>
      <c r="BK1108" s="6"/>
    </row>
    <row r="1109" spans="1:63" x14ac:dyDescent="0.35">
      <c r="A1109" s="27">
        <v>1103</v>
      </c>
      <c r="C1109" s="17" t="s">
        <v>4</v>
      </c>
      <c r="D1109" s="15"/>
      <c r="E1109" s="18"/>
      <c r="F1109" s="18"/>
      <c r="G1109" s="18"/>
      <c r="H1109" s="18"/>
      <c r="I1109" s="18"/>
      <c r="J1109" s="19"/>
      <c r="K1109" s="19"/>
      <c r="L1109" s="19"/>
      <c r="M1109" s="18"/>
      <c r="N1109" s="19"/>
      <c r="O1109" s="19"/>
      <c r="P1109" s="19"/>
      <c r="Q1109" s="19"/>
      <c r="R1109" s="18"/>
      <c r="S1109" s="19"/>
      <c r="T1109" s="18"/>
      <c r="U1109" s="19"/>
      <c r="V1109" s="18"/>
      <c r="W1109" s="19"/>
      <c r="X1109" s="18"/>
      <c r="Y1109" s="19"/>
      <c r="Z1109" s="19"/>
      <c r="AA1109" s="19"/>
      <c r="AB1109" s="18"/>
      <c r="AC1109" s="19"/>
      <c r="AD1109" s="19"/>
      <c r="AE1109" s="19"/>
      <c r="AF1109" s="19"/>
      <c r="AG1109" s="19"/>
      <c r="AH1109" s="19"/>
      <c r="AI1109" s="19"/>
      <c r="AJ1109" s="3"/>
      <c r="AK1109" s="6"/>
      <c r="AL1109" s="6"/>
      <c r="AM1109" s="6"/>
      <c r="AN1109" s="6"/>
      <c r="AO1109" s="6"/>
      <c r="AP1109" s="6"/>
      <c r="AQ1109" s="6"/>
      <c r="AR1109" s="6"/>
      <c r="AS1109" s="6"/>
      <c r="AT1109" s="6"/>
      <c r="AU1109" s="6"/>
      <c r="AV1109" s="6"/>
      <c r="AW1109" s="6"/>
      <c r="AX1109" s="6"/>
      <c r="AY1109" s="6"/>
      <c r="AZ1109" s="6"/>
      <c r="BA1109" s="6"/>
      <c r="BB1109" s="6"/>
      <c r="BC1109" s="6"/>
      <c r="BD1109" s="6"/>
      <c r="BE1109" s="6"/>
      <c r="BF1109" s="6"/>
      <c r="BG1109" s="6"/>
      <c r="BH1109" s="6"/>
      <c r="BI1109" s="6"/>
      <c r="BJ1109" s="6"/>
      <c r="BK1109" s="6"/>
    </row>
    <row r="1110" spans="1:63" x14ac:dyDescent="0.35">
      <c r="A1110" s="27">
        <v>1104</v>
      </c>
      <c r="C1110" s="17" t="s">
        <v>274</v>
      </c>
      <c r="D1110" s="15"/>
      <c r="E1110" s="18"/>
      <c r="F1110" s="18"/>
      <c r="G1110" s="18"/>
      <c r="H1110" s="18"/>
      <c r="I1110" s="18"/>
      <c r="J1110" s="19"/>
      <c r="K1110" s="19"/>
      <c r="L1110" s="19"/>
      <c r="M1110" s="18"/>
      <c r="N1110" s="19"/>
      <c r="O1110" s="19"/>
      <c r="P1110" s="19"/>
      <c r="Q1110" s="19"/>
      <c r="R1110" s="18"/>
      <c r="S1110" s="19"/>
      <c r="T1110" s="18"/>
      <c r="U1110" s="19"/>
      <c r="V1110" s="18"/>
      <c r="W1110" s="19"/>
      <c r="X1110" s="18"/>
      <c r="Y1110" s="19"/>
      <c r="Z1110" s="19"/>
      <c r="AA1110" s="19"/>
      <c r="AB1110" s="18"/>
      <c r="AC1110" s="19"/>
      <c r="AD1110" s="19"/>
      <c r="AE1110" s="19"/>
      <c r="AF1110" s="19"/>
      <c r="AG1110" s="19"/>
      <c r="AH1110" s="19"/>
      <c r="AI1110" s="19"/>
      <c r="AJ1110" s="3"/>
      <c r="AK1110" s="6"/>
      <c r="AL1110" s="6"/>
      <c r="AM1110" s="6"/>
      <c r="AN1110" s="6"/>
      <c r="AO1110" s="6"/>
      <c r="AP1110" s="6"/>
      <c r="AQ1110" s="6"/>
      <c r="AR1110" s="6"/>
      <c r="AS1110" s="6"/>
      <c r="AT1110" s="6"/>
      <c r="AU1110" s="6"/>
      <c r="AV1110" s="6"/>
      <c r="AW1110" s="6"/>
      <c r="AX1110" s="6"/>
      <c r="AY1110" s="6"/>
      <c r="AZ1110" s="6"/>
      <c r="BA1110" s="6"/>
      <c r="BB1110" s="6"/>
      <c r="BC1110" s="6"/>
      <c r="BD1110" s="6"/>
      <c r="BE1110" s="6"/>
      <c r="BF1110" s="6"/>
      <c r="BG1110" s="6"/>
      <c r="BH1110" s="6"/>
      <c r="BI1110" s="6"/>
      <c r="BJ1110" s="6"/>
      <c r="BK1110" s="6"/>
    </row>
    <row r="1111" spans="1:63" x14ac:dyDescent="0.35">
      <c r="A1111" s="27">
        <v>1105</v>
      </c>
      <c r="C1111" s="17" t="s">
        <v>15</v>
      </c>
      <c r="D1111" s="15"/>
      <c r="E1111" s="18"/>
      <c r="F1111" s="18"/>
      <c r="G1111" s="18"/>
      <c r="H1111" s="18"/>
      <c r="I1111" s="18"/>
      <c r="J1111" s="19"/>
      <c r="K1111" s="19"/>
      <c r="L1111" s="19"/>
      <c r="M1111" s="18"/>
      <c r="N1111" s="19"/>
      <c r="O1111" s="19"/>
      <c r="P1111" s="19"/>
      <c r="Q1111" s="19"/>
      <c r="R1111" s="18"/>
      <c r="S1111" s="19"/>
      <c r="T1111" s="18"/>
      <c r="U1111" s="19"/>
      <c r="V1111" s="18"/>
      <c r="W1111" s="19"/>
      <c r="X1111" s="18"/>
      <c r="Y1111" s="19"/>
      <c r="Z1111" s="19"/>
      <c r="AA1111" s="19"/>
      <c r="AB1111" s="18"/>
      <c r="AC1111" s="19"/>
      <c r="AD1111" s="19"/>
      <c r="AE1111" s="19"/>
      <c r="AF1111" s="19"/>
      <c r="AG1111" s="19"/>
      <c r="AH1111" s="19"/>
      <c r="AI1111" s="19"/>
      <c r="AJ1111" s="3"/>
      <c r="AK1111" s="6"/>
      <c r="AL1111" s="6"/>
      <c r="AM1111" s="6"/>
      <c r="AN1111" s="6"/>
      <c r="AO1111" s="6"/>
      <c r="AP1111" s="6"/>
      <c r="AQ1111" s="6"/>
      <c r="AR1111" s="6"/>
      <c r="AS1111" s="6"/>
      <c r="AT1111" s="6"/>
      <c r="AU1111" s="6"/>
      <c r="AV1111" s="6"/>
      <c r="AW1111" s="6"/>
      <c r="AX1111" s="6"/>
      <c r="AY1111" s="6"/>
      <c r="AZ1111" s="6"/>
      <c r="BA1111" s="6"/>
      <c r="BB1111" s="6"/>
      <c r="BC1111" s="6"/>
      <c r="BD1111" s="6"/>
      <c r="BE1111" s="6"/>
      <c r="BF1111" s="6"/>
      <c r="BG1111" s="6"/>
      <c r="BH1111" s="6"/>
      <c r="BI1111" s="6"/>
      <c r="BJ1111" s="6"/>
      <c r="BK1111" s="6"/>
    </row>
    <row r="1112" spans="1:63" x14ac:dyDescent="0.35">
      <c r="A1112" s="27">
        <v>1106</v>
      </c>
      <c r="C1112" s="17" t="s">
        <v>134</v>
      </c>
      <c r="D1112" s="15"/>
      <c r="E1112" s="18"/>
      <c r="F1112" s="18"/>
      <c r="G1112" s="18"/>
      <c r="H1112" s="18"/>
      <c r="I1112" s="18"/>
      <c r="J1112" s="19"/>
      <c r="K1112" s="19"/>
      <c r="L1112" s="19"/>
      <c r="M1112" s="18"/>
      <c r="N1112" s="19"/>
      <c r="O1112" s="19"/>
      <c r="P1112" s="19"/>
      <c r="Q1112" s="19"/>
      <c r="R1112" s="18"/>
      <c r="S1112" s="19"/>
      <c r="T1112" s="18"/>
      <c r="U1112" s="19"/>
      <c r="V1112" s="18"/>
      <c r="W1112" s="19"/>
      <c r="X1112" s="18"/>
      <c r="Y1112" s="19"/>
      <c r="Z1112" s="19"/>
      <c r="AA1112" s="19"/>
      <c r="AB1112" s="18"/>
      <c r="AC1112" s="19"/>
      <c r="AD1112" s="19"/>
      <c r="AE1112" s="19"/>
      <c r="AF1112" s="19"/>
      <c r="AG1112" s="19"/>
      <c r="AH1112" s="19"/>
      <c r="AI1112" s="19"/>
      <c r="AJ1112" s="3"/>
      <c r="AK1112" s="6"/>
      <c r="AL1112" s="6"/>
      <c r="AM1112" s="6"/>
      <c r="AN1112" s="6"/>
      <c r="AO1112" s="6"/>
      <c r="AP1112" s="6"/>
      <c r="AQ1112" s="6"/>
      <c r="AR1112" s="6"/>
      <c r="AS1112" s="6"/>
      <c r="AT1112" s="6"/>
      <c r="AU1112" s="6"/>
      <c r="AV1112" s="6"/>
      <c r="AW1112" s="6"/>
      <c r="AX1112" s="6"/>
      <c r="AY1112" s="6"/>
      <c r="AZ1112" s="6"/>
      <c r="BA1112" s="6"/>
      <c r="BB1112" s="6"/>
      <c r="BC1112" s="6"/>
      <c r="BD1112" s="6"/>
      <c r="BE1112" s="6"/>
      <c r="BF1112" s="6"/>
      <c r="BG1112" s="6"/>
      <c r="BH1112" s="6"/>
      <c r="BI1112" s="6"/>
      <c r="BJ1112" s="6"/>
      <c r="BK1112" s="6"/>
    </row>
    <row r="1113" spans="1:63" x14ac:dyDescent="0.35">
      <c r="A1113" s="27">
        <v>1107</v>
      </c>
      <c r="C1113" s="17" t="s">
        <v>20</v>
      </c>
      <c r="D1113" s="15"/>
      <c r="E1113" s="18"/>
      <c r="F1113" s="18"/>
      <c r="G1113" s="18"/>
      <c r="H1113" s="18"/>
      <c r="I1113" s="18"/>
      <c r="J1113" s="19"/>
      <c r="K1113" s="19"/>
      <c r="L1113" s="19"/>
      <c r="M1113" s="18"/>
      <c r="N1113" s="19"/>
      <c r="O1113" s="19"/>
      <c r="P1113" s="19"/>
      <c r="Q1113" s="19"/>
      <c r="R1113" s="18"/>
      <c r="S1113" s="19"/>
      <c r="T1113" s="18"/>
      <c r="U1113" s="19"/>
      <c r="V1113" s="18"/>
      <c r="W1113" s="19"/>
      <c r="X1113" s="18"/>
      <c r="Y1113" s="19"/>
      <c r="Z1113" s="19"/>
      <c r="AA1113" s="19"/>
      <c r="AB1113" s="18"/>
      <c r="AC1113" s="19"/>
      <c r="AD1113" s="19"/>
      <c r="AE1113" s="19"/>
      <c r="AF1113" s="19"/>
      <c r="AG1113" s="19"/>
      <c r="AH1113" s="19"/>
      <c r="AI1113" s="19"/>
      <c r="AJ1113" s="3"/>
      <c r="AK1113" s="6"/>
      <c r="AL1113" s="6"/>
      <c r="AM1113" s="6"/>
      <c r="AN1113" s="6"/>
      <c r="AO1113" s="6"/>
      <c r="AP1113" s="6"/>
      <c r="AQ1113" s="6"/>
      <c r="AR1113" s="6"/>
      <c r="AS1113" s="6"/>
      <c r="AT1113" s="6"/>
      <c r="AU1113" s="6"/>
      <c r="AV1113" s="6"/>
      <c r="AW1113" s="6"/>
      <c r="AX1113" s="6"/>
      <c r="AY1113" s="6"/>
      <c r="AZ1113" s="6"/>
      <c r="BA1113" s="6"/>
      <c r="BB1113" s="6"/>
      <c r="BC1113" s="6"/>
      <c r="BD1113" s="6"/>
      <c r="BE1113" s="6"/>
      <c r="BF1113" s="6"/>
      <c r="BG1113" s="6"/>
      <c r="BH1113" s="6"/>
      <c r="BI1113" s="6"/>
      <c r="BJ1113" s="6"/>
      <c r="BK1113" s="6"/>
    </row>
    <row r="1114" spans="1:63" x14ac:dyDescent="0.35">
      <c r="A1114" s="27">
        <v>1108</v>
      </c>
      <c r="C1114" s="17" t="s">
        <v>29</v>
      </c>
      <c r="D1114" s="15"/>
      <c r="E1114" s="18"/>
      <c r="F1114" s="18"/>
      <c r="G1114" s="18"/>
      <c r="H1114" s="18"/>
      <c r="I1114" s="18"/>
      <c r="J1114" s="19"/>
      <c r="K1114" s="19"/>
      <c r="L1114" s="19"/>
      <c r="M1114" s="18"/>
      <c r="N1114" s="19"/>
      <c r="O1114" s="19"/>
      <c r="P1114" s="19"/>
      <c r="Q1114" s="19"/>
      <c r="R1114" s="18"/>
      <c r="S1114" s="19"/>
      <c r="T1114" s="18"/>
      <c r="U1114" s="19"/>
      <c r="V1114" s="18"/>
      <c r="W1114" s="19"/>
      <c r="X1114" s="18"/>
      <c r="Y1114" s="19"/>
      <c r="Z1114" s="19"/>
      <c r="AA1114" s="19"/>
      <c r="AB1114" s="18"/>
      <c r="AC1114" s="19"/>
      <c r="AD1114" s="19"/>
      <c r="AE1114" s="19"/>
      <c r="AF1114" s="19"/>
      <c r="AG1114" s="19"/>
      <c r="AH1114" s="19"/>
      <c r="AI1114" s="19"/>
      <c r="AJ1114" s="3"/>
      <c r="AK1114" s="6"/>
      <c r="AL1114" s="6"/>
      <c r="AM1114" s="6"/>
      <c r="AN1114" s="6"/>
      <c r="AO1114" s="6"/>
      <c r="AP1114" s="6"/>
      <c r="AQ1114" s="6"/>
      <c r="AR1114" s="6"/>
      <c r="AS1114" s="6"/>
      <c r="AT1114" s="6"/>
      <c r="AU1114" s="6"/>
      <c r="AV1114" s="6"/>
      <c r="AW1114" s="6"/>
      <c r="AX1114" s="6"/>
      <c r="AY1114" s="6"/>
      <c r="AZ1114" s="6"/>
      <c r="BA1114" s="6"/>
      <c r="BB1114" s="6"/>
      <c r="BC1114" s="6"/>
      <c r="BD1114" s="6"/>
      <c r="BE1114" s="6"/>
      <c r="BF1114" s="6"/>
      <c r="BG1114" s="6"/>
      <c r="BH1114" s="6"/>
      <c r="BI1114" s="6"/>
      <c r="BJ1114" s="6"/>
      <c r="BK1114" s="6"/>
    </row>
    <row r="1115" spans="1:63" x14ac:dyDescent="0.35">
      <c r="A1115" s="27">
        <v>1109</v>
      </c>
      <c r="C1115" s="17" t="s">
        <v>24</v>
      </c>
      <c r="D1115" s="15"/>
      <c r="E1115" s="18"/>
      <c r="F1115" s="18"/>
      <c r="G1115" s="18"/>
      <c r="H1115" s="18"/>
      <c r="I1115" s="18"/>
      <c r="J1115" s="19"/>
      <c r="K1115" s="19"/>
      <c r="L1115" s="19"/>
      <c r="M1115" s="18"/>
      <c r="N1115" s="19"/>
      <c r="O1115" s="19"/>
      <c r="P1115" s="19"/>
      <c r="Q1115" s="19"/>
      <c r="R1115" s="18"/>
      <c r="S1115" s="19"/>
      <c r="T1115" s="18"/>
      <c r="U1115" s="19"/>
      <c r="V1115" s="18"/>
      <c r="W1115" s="19"/>
      <c r="X1115" s="18"/>
      <c r="Y1115" s="19"/>
      <c r="Z1115" s="19"/>
      <c r="AA1115" s="19"/>
      <c r="AB1115" s="18"/>
      <c r="AC1115" s="19"/>
      <c r="AD1115" s="19"/>
      <c r="AE1115" s="19"/>
      <c r="AF1115" s="19"/>
      <c r="AG1115" s="19"/>
      <c r="AH1115" s="19"/>
      <c r="AI1115" s="19"/>
      <c r="AJ1115" s="3"/>
      <c r="AK1115" s="6"/>
      <c r="AL1115" s="6"/>
      <c r="AM1115" s="6"/>
      <c r="AN1115" s="6"/>
      <c r="AO1115" s="6"/>
      <c r="AP1115" s="6"/>
      <c r="AQ1115" s="6"/>
      <c r="AR1115" s="6"/>
      <c r="AS1115" s="6"/>
      <c r="AT1115" s="6"/>
      <c r="AU1115" s="6"/>
      <c r="AV1115" s="6"/>
      <c r="AW1115" s="6"/>
      <c r="AX1115" s="6"/>
      <c r="AY1115" s="6"/>
      <c r="AZ1115" s="6"/>
      <c r="BA1115" s="6"/>
      <c r="BB1115" s="6"/>
      <c r="BC1115" s="6"/>
      <c r="BD1115" s="6"/>
      <c r="BE1115" s="6"/>
      <c r="BF1115" s="6"/>
      <c r="BG1115" s="6"/>
      <c r="BH1115" s="6"/>
      <c r="BI1115" s="6"/>
      <c r="BJ1115" s="6"/>
      <c r="BK1115" s="6"/>
    </row>
    <row r="1116" spans="1:63" x14ac:dyDescent="0.35">
      <c r="A1116" s="27">
        <v>1110</v>
      </c>
      <c r="C1116" s="17" t="s">
        <v>21</v>
      </c>
      <c r="D1116" s="15"/>
      <c r="E1116" s="18"/>
      <c r="F1116" s="18"/>
      <c r="G1116" s="18"/>
      <c r="H1116" s="18"/>
      <c r="I1116" s="18"/>
      <c r="J1116" s="19"/>
      <c r="K1116" s="19"/>
      <c r="L1116" s="19"/>
      <c r="M1116" s="18"/>
      <c r="N1116" s="19"/>
      <c r="O1116" s="19"/>
      <c r="P1116" s="19"/>
      <c r="Q1116" s="19"/>
      <c r="R1116" s="18"/>
      <c r="S1116" s="19"/>
      <c r="T1116" s="18"/>
      <c r="U1116" s="19"/>
      <c r="V1116" s="18"/>
      <c r="W1116" s="19"/>
      <c r="X1116" s="18"/>
      <c r="Y1116" s="19"/>
      <c r="Z1116" s="19"/>
      <c r="AA1116" s="19"/>
      <c r="AB1116" s="18"/>
      <c r="AC1116" s="19"/>
      <c r="AD1116" s="19"/>
      <c r="AE1116" s="19"/>
      <c r="AF1116" s="19"/>
      <c r="AG1116" s="19"/>
      <c r="AH1116" s="19"/>
      <c r="AI1116" s="19"/>
      <c r="AJ1116" s="3"/>
      <c r="AK1116" s="6"/>
      <c r="AL1116" s="6"/>
      <c r="AM1116" s="6"/>
      <c r="AN1116" s="6"/>
      <c r="AO1116" s="6"/>
      <c r="AP1116" s="6"/>
      <c r="AQ1116" s="6"/>
      <c r="AR1116" s="6"/>
      <c r="AS1116" s="6"/>
      <c r="AT1116" s="6"/>
      <c r="AU1116" s="6"/>
      <c r="AV1116" s="6"/>
      <c r="AW1116" s="6"/>
      <c r="AX1116" s="6"/>
      <c r="AY1116" s="6"/>
      <c r="AZ1116" s="6"/>
      <c r="BA1116" s="6"/>
      <c r="BB1116" s="6"/>
      <c r="BC1116" s="6"/>
      <c r="BD1116" s="6"/>
      <c r="BE1116" s="6"/>
      <c r="BF1116" s="6"/>
      <c r="BG1116" s="6"/>
      <c r="BH1116" s="6"/>
      <c r="BI1116" s="6"/>
      <c r="BJ1116" s="6"/>
      <c r="BK1116" s="6"/>
    </row>
    <row r="1117" spans="1:63" x14ac:dyDescent="0.35">
      <c r="A1117" s="27">
        <v>1111</v>
      </c>
      <c r="C1117" s="17" t="s">
        <v>9</v>
      </c>
      <c r="D1117" s="15"/>
      <c r="E1117" s="18"/>
      <c r="F1117" s="18"/>
      <c r="G1117" s="18"/>
      <c r="H1117" s="18"/>
      <c r="I1117" s="18"/>
      <c r="J1117" s="19"/>
      <c r="K1117" s="19"/>
      <c r="L1117" s="19"/>
      <c r="M1117" s="18"/>
      <c r="N1117" s="19"/>
      <c r="O1117" s="19"/>
      <c r="P1117" s="19"/>
      <c r="Q1117" s="19"/>
      <c r="R1117" s="18"/>
      <c r="S1117" s="19"/>
      <c r="T1117" s="18"/>
      <c r="U1117" s="19"/>
      <c r="V1117" s="18"/>
      <c r="W1117" s="19"/>
      <c r="X1117" s="18"/>
      <c r="Y1117" s="19"/>
      <c r="Z1117" s="19"/>
      <c r="AA1117" s="19"/>
      <c r="AB1117" s="18"/>
      <c r="AC1117" s="19"/>
      <c r="AD1117" s="19"/>
      <c r="AE1117" s="19"/>
      <c r="AF1117" s="19"/>
      <c r="AG1117" s="19"/>
      <c r="AH1117" s="19"/>
      <c r="AI1117" s="19"/>
      <c r="AJ1117" s="3"/>
      <c r="AK1117" s="6"/>
      <c r="AL1117" s="6"/>
      <c r="AM1117" s="6"/>
      <c r="AN1117" s="6"/>
      <c r="AO1117" s="6"/>
      <c r="AP1117" s="6"/>
      <c r="AQ1117" s="6"/>
      <c r="AR1117" s="6"/>
      <c r="AS1117" s="6"/>
      <c r="AT1117" s="6"/>
      <c r="AU1117" s="6"/>
      <c r="AV1117" s="6"/>
      <c r="AW1117" s="6"/>
      <c r="AX1117" s="6"/>
      <c r="AY1117" s="6"/>
      <c r="AZ1117" s="6"/>
      <c r="BA1117" s="6"/>
      <c r="BB1117" s="6"/>
      <c r="BC1117" s="6"/>
      <c r="BD1117" s="6"/>
      <c r="BE1117" s="6"/>
      <c r="BF1117" s="6"/>
      <c r="BG1117" s="6"/>
      <c r="BH1117" s="6"/>
      <c r="BI1117" s="6"/>
      <c r="BJ1117" s="6"/>
      <c r="BK1117" s="6"/>
    </row>
    <row r="1118" spans="1:63" x14ac:dyDescent="0.35">
      <c r="A1118" s="27">
        <v>1112</v>
      </c>
      <c r="C1118" s="17" t="s">
        <v>3</v>
      </c>
      <c r="D1118" s="15"/>
      <c r="E1118" s="18"/>
      <c r="F1118" s="18"/>
      <c r="G1118" s="18"/>
      <c r="H1118" s="18"/>
      <c r="I1118" s="18"/>
      <c r="J1118" s="19"/>
      <c r="K1118" s="19"/>
      <c r="L1118" s="19"/>
      <c r="M1118" s="18"/>
      <c r="N1118" s="19"/>
      <c r="O1118" s="19"/>
      <c r="P1118" s="19"/>
      <c r="Q1118" s="19"/>
      <c r="R1118" s="18"/>
      <c r="S1118" s="19"/>
      <c r="T1118" s="18"/>
      <c r="U1118" s="19"/>
      <c r="V1118" s="18"/>
      <c r="W1118" s="19"/>
      <c r="X1118" s="18"/>
      <c r="Y1118" s="19"/>
      <c r="Z1118" s="19"/>
      <c r="AA1118" s="19"/>
      <c r="AB1118" s="18"/>
      <c r="AC1118" s="19"/>
      <c r="AD1118" s="19"/>
      <c r="AE1118" s="19"/>
      <c r="AF1118" s="19"/>
      <c r="AG1118" s="19"/>
      <c r="AH1118" s="19"/>
      <c r="AI1118" s="19"/>
      <c r="AJ1118" s="3"/>
      <c r="AK1118" s="6"/>
      <c r="AL1118" s="6"/>
      <c r="AM1118" s="6"/>
      <c r="AN1118" s="6"/>
      <c r="AO1118" s="6"/>
      <c r="AP1118" s="6"/>
      <c r="AQ1118" s="6"/>
      <c r="AR1118" s="6"/>
      <c r="AS1118" s="6"/>
      <c r="AT1118" s="6"/>
      <c r="AU1118" s="6"/>
      <c r="AV1118" s="6"/>
      <c r="AW1118" s="6"/>
      <c r="AX1118" s="6"/>
      <c r="AY1118" s="6"/>
      <c r="AZ1118" s="6"/>
      <c r="BA1118" s="6"/>
      <c r="BB1118" s="6"/>
      <c r="BC1118" s="6"/>
      <c r="BD1118" s="6"/>
      <c r="BE1118" s="6"/>
      <c r="BF1118" s="6"/>
      <c r="BG1118" s="6"/>
      <c r="BH1118" s="6"/>
      <c r="BI1118" s="6"/>
      <c r="BJ1118" s="6"/>
      <c r="BK1118" s="6"/>
    </row>
    <row r="1119" spans="1:63" x14ac:dyDescent="0.35">
      <c r="A1119" s="27">
        <v>1113</v>
      </c>
      <c r="C1119" s="17" t="s">
        <v>275</v>
      </c>
      <c r="D1119" s="15"/>
      <c r="E1119" s="18"/>
      <c r="F1119" s="18"/>
      <c r="G1119" s="18"/>
      <c r="H1119" s="18"/>
      <c r="I1119" s="18"/>
      <c r="J1119" s="19"/>
      <c r="K1119" s="19"/>
      <c r="L1119" s="19"/>
      <c r="M1119" s="18"/>
      <c r="N1119" s="19"/>
      <c r="O1119" s="19"/>
      <c r="P1119" s="19"/>
      <c r="Q1119" s="19"/>
      <c r="R1119" s="18"/>
      <c r="S1119" s="19"/>
      <c r="T1119" s="18"/>
      <c r="U1119" s="19"/>
      <c r="V1119" s="18"/>
      <c r="W1119" s="19"/>
      <c r="X1119" s="18"/>
      <c r="Y1119" s="19"/>
      <c r="Z1119" s="19"/>
      <c r="AA1119" s="19"/>
      <c r="AB1119" s="18"/>
      <c r="AC1119" s="19"/>
      <c r="AD1119" s="19"/>
      <c r="AE1119" s="19"/>
      <c r="AF1119" s="19"/>
      <c r="AG1119" s="19"/>
      <c r="AH1119" s="19"/>
      <c r="AI1119" s="19"/>
      <c r="AJ1119" s="3"/>
      <c r="AK1119" s="6"/>
      <c r="AL1119" s="6"/>
      <c r="AM1119" s="6"/>
      <c r="AN1119" s="6"/>
      <c r="AO1119" s="6"/>
      <c r="AP1119" s="6"/>
      <c r="AQ1119" s="6"/>
      <c r="AR1119" s="6"/>
      <c r="AS1119" s="6"/>
      <c r="AT1119" s="6"/>
      <c r="AU1119" s="6"/>
      <c r="AV1119" s="6"/>
      <c r="AW1119" s="6"/>
      <c r="AX1119" s="6"/>
      <c r="AY1119" s="6"/>
      <c r="AZ1119" s="6"/>
      <c r="BA1119" s="6"/>
      <c r="BB1119" s="6"/>
      <c r="BC1119" s="6"/>
      <c r="BD1119" s="6"/>
      <c r="BE1119" s="6"/>
      <c r="BF1119" s="6"/>
      <c r="BG1119" s="6"/>
      <c r="BH1119" s="6"/>
      <c r="BI1119" s="6"/>
      <c r="BJ1119" s="6"/>
      <c r="BK1119" s="6"/>
    </row>
    <row r="1120" spans="1:63" x14ac:dyDescent="0.35">
      <c r="A1120" s="27">
        <v>1114</v>
      </c>
      <c r="C1120" s="17" t="s">
        <v>28</v>
      </c>
      <c r="D1120" s="15"/>
      <c r="E1120" s="18"/>
      <c r="F1120" s="18"/>
      <c r="G1120" s="18"/>
      <c r="H1120" s="18"/>
      <c r="I1120" s="18"/>
      <c r="J1120" s="19"/>
      <c r="K1120" s="19"/>
      <c r="L1120" s="19"/>
      <c r="M1120" s="18"/>
      <c r="N1120" s="19"/>
      <c r="O1120" s="19"/>
      <c r="P1120" s="19"/>
      <c r="Q1120" s="19"/>
      <c r="R1120" s="18"/>
      <c r="S1120" s="19"/>
      <c r="T1120" s="18"/>
      <c r="U1120" s="19"/>
      <c r="V1120" s="18"/>
      <c r="W1120" s="19"/>
      <c r="X1120" s="18"/>
      <c r="Y1120" s="19"/>
      <c r="Z1120" s="19"/>
      <c r="AA1120" s="19"/>
      <c r="AB1120" s="18"/>
      <c r="AC1120" s="19"/>
      <c r="AD1120" s="19"/>
      <c r="AE1120" s="19"/>
      <c r="AF1120" s="19"/>
      <c r="AG1120" s="19"/>
      <c r="AH1120" s="19"/>
      <c r="AI1120" s="19"/>
      <c r="AJ1120" s="3"/>
      <c r="AK1120" s="6"/>
      <c r="AL1120" s="6"/>
      <c r="AM1120" s="6"/>
      <c r="AN1120" s="6"/>
      <c r="AO1120" s="6"/>
      <c r="AP1120" s="6"/>
      <c r="AQ1120" s="6"/>
      <c r="AR1120" s="6"/>
      <c r="AS1120" s="6"/>
      <c r="AT1120" s="6"/>
      <c r="AU1120" s="6"/>
      <c r="AV1120" s="6"/>
      <c r="AW1120" s="6"/>
      <c r="AX1120" s="6"/>
      <c r="AY1120" s="6"/>
      <c r="AZ1120" s="6"/>
      <c r="BA1120" s="6"/>
      <c r="BB1120" s="6"/>
      <c r="BC1120" s="6"/>
      <c r="BD1120" s="6"/>
      <c r="BE1120" s="6"/>
      <c r="BF1120" s="6"/>
      <c r="BG1120" s="6"/>
      <c r="BH1120" s="6"/>
      <c r="BI1120" s="6"/>
      <c r="BJ1120" s="6"/>
      <c r="BK1120" s="6"/>
    </row>
    <row r="1121" spans="1:63" x14ac:dyDescent="0.35">
      <c r="A1121" s="27">
        <v>1115</v>
      </c>
      <c r="C1121" s="17" t="s">
        <v>25</v>
      </c>
      <c r="D1121" s="15"/>
      <c r="E1121" s="18"/>
      <c r="F1121" s="18"/>
      <c r="G1121" s="18"/>
      <c r="H1121" s="18"/>
      <c r="I1121" s="18"/>
      <c r="J1121" s="19"/>
      <c r="K1121" s="19"/>
      <c r="L1121" s="19"/>
      <c r="M1121" s="18"/>
      <c r="N1121" s="19"/>
      <c r="O1121" s="19"/>
      <c r="P1121" s="19"/>
      <c r="Q1121" s="19"/>
      <c r="R1121" s="18"/>
      <c r="S1121" s="19"/>
      <c r="T1121" s="18"/>
      <c r="U1121" s="19"/>
      <c r="V1121" s="18"/>
      <c r="W1121" s="19"/>
      <c r="X1121" s="18"/>
      <c r="Y1121" s="19"/>
      <c r="Z1121" s="19"/>
      <c r="AA1121" s="19"/>
      <c r="AB1121" s="18"/>
      <c r="AC1121" s="19"/>
      <c r="AD1121" s="19"/>
      <c r="AE1121" s="19"/>
      <c r="AF1121" s="19"/>
      <c r="AG1121" s="19"/>
      <c r="AH1121" s="19"/>
      <c r="AI1121" s="19"/>
      <c r="AJ1121" s="3"/>
      <c r="AK1121" s="6"/>
      <c r="AL1121" s="6"/>
      <c r="AM1121" s="6"/>
      <c r="AN1121" s="6"/>
      <c r="AO1121" s="6"/>
      <c r="AP1121" s="6"/>
      <c r="AQ1121" s="6"/>
      <c r="AR1121" s="6"/>
      <c r="AS1121" s="6"/>
      <c r="AT1121" s="6"/>
      <c r="AU1121" s="6"/>
      <c r="AV1121" s="6"/>
      <c r="AW1121" s="6"/>
      <c r="AX1121" s="6"/>
      <c r="AY1121" s="6"/>
      <c r="AZ1121" s="6"/>
      <c r="BA1121" s="6"/>
      <c r="BB1121" s="6"/>
      <c r="BC1121" s="6"/>
      <c r="BD1121" s="6"/>
      <c r="BE1121" s="6"/>
      <c r="BF1121" s="6"/>
      <c r="BG1121" s="6"/>
      <c r="BH1121" s="6"/>
      <c r="BI1121" s="6"/>
      <c r="BJ1121" s="6"/>
      <c r="BK1121" s="6"/>
    </row>
    <row r="1122" spans="1:63" x14ac:dyDescent="0.35">
      <c r="A1122" s="27">
        <v>1116</v>
      </c>
      <c r="C1122" s="17" t="s">
        <v>11</v>
      </c>
      <c r="D1122" s="15"/>
      <c r="E1122" s="18"/>
      <c r="F1122" s="18"/>
      <c r="G1122" s="18"/>
      <c r="H1122" s="18"/>
      <c r="I1122" s="18"/>
      <c r="J1122" s="19"/>
      <c r="K1122" s="19"/>
      <c r="L1122" s="19"/>
      <c r="M1122" s="18"/>
      <c r="N1122" s="19"/>
      <c r="O1122" s="19"/>
      <c r="P1122" s="19"/>
      <c r="Q1122" s="19"/>
      <c r="R1122" s="18"/>
      <c r="S1122" s="19"/>
      <c r="T1122" s="18"/>
      <c r="U1122" s="19"/>
      <c r="V1122" s="18"/>
      <c r="W1122" s="19"/>
      <c r="X1122" s="18"/>
      <c r="Y1122" s="19"/>
      <c r="Z1122" s="19"/>
      <c r="AA1122" s="19"/>
      <c r="AB1122" s="18"/>
      <c r="AC1122" s="19"/>
      <c r="AD1122" s="19"/>
      <c r="AE1122" s="19"/>
      <c r="AF1122" s="19"/>
      <c r="AG1122" s="19"/>
      <c r="AH1122" s="19"/>
      <c r="AI1122" s="19"/>
      <c r="AJ1122" s="3"/>
      <c r="AK1122" s="6"/>
      <c r="AL1122" s="6"/>
      <c r="AM1122" s="6"/>
      <c r="AN1122" s="6"/>
      <c r="AO1122" s="6"/>
      <c r="AP1122" s="6"/>
      <c r="AQ1122" s="6"/>
      <c r="AR1122" s="6"/>
      <c r="AS1122" s="6"/>
      <c r="AT1122" s="6"/>
      <c r="AU1122" s="6"/>
      <c r="AV1122" s="6"/>
      <c r="AW1122" s="6"/>
      <c r="AX1122" s="6"/>
      <c r="AY1122" s="6"/>
      <c r="AZ1122" s="6"/>
      <c r="BA1122" s="6"/>
      <c r="BB1122" s="6"/>
      <c r="BC1122" s="6"/>
      <c r="BD1122" s="6"/>
      <c r="BE1122" s="6"/>
      <c r="BF1122" s="6"/>
      <c r="BG1122" s="6"/>
      <c r="BH1122" s="6"/>
      <c r="BI1122" s="6"/>
      <c r="BJ1122" s="6"/>
      <c r="BK1122" s="6"/>
    </row>
    <row r="1123" spans="1:63" x14ac:dyDescent="0.35">
      <c r="A1123" s="27">
        <v>1117</v>
      </c>
      <c r="C1123" s="17" t="s">
        <v>276</v>
      </c>
      <c r="D1123" s="15"/>
      <c r="E1123" s="18"/>
      <c r="F1123" s="18"/>
      <c r="G1123" s="18"/>
      <c r="H1123" s="18"/>
      <c r="I1123" s="18"/>
      <c r="J1123" s="19"/>
      <c r="K1123" s="19"/>
      <c r="L1123" s="19"/>
      <c r="M1123" s="18"/>
      <c r="N1123" s="19"/>
      <c r="O1123" s="19"/>
      <c r="P1123" s="19"/>
      <c r="Q1123" s="19"/>
      <c r="R1123" s="18"/>
      <c r="S1123" s="19"/>
      <c r="T1123" s="18"/>
      <c r="U1123" s="19"/>
      <c r="V1123" s="18"/>
      <c r="W1123" s="19"/>
      <c r="X1123" s="18"/>
      <c r="Y1123" s="19"/>
      <c r="Z1123" s="19"/>
      <c r="AA1123" s="19"/>
      <c r="AB1123" s="18"/>
      <c r="AC1123" s="19"/>
      <c r="AD1123" s="19"/>
      <c r="AE1123" s="19"/>
      <c r="AF1123" s="19"/>
      <c r="AG1123" s="19"/>
      <c r="AH1123" s="19"/>
      <c r="AI1123" s="19"/>
      <c r="AJ1123" s="3"/>
      <c r="AK1123" s="6"/>
      <c r="AL1123" s="6"/>
      <c r="AM1123" s="6"/>
      <c r="AN1123" s="6"/>
      <c r="AO1123" s="6"/>
      <c r="AP1123" s="6"/>
      <c r="AQ1123" s="6"/>
      <c r="AR1123" s="6"/>
      <c r="AS1123" s="6"/>
      <c r="AT1123" s="6"/>
      <c r="AU1123" s="6"/>
      <c r="AV1123" s="6"/>
      <c r="AW1123" s="6"/>
      <c r="AX1123" s="6"/>
      <c r="AY1123" s="6"/>
      <c r="AZ1123" s="6"/>
      <c r="BA1123" s="6"/>
      <c r="BB1123" s="6"/>
      <c r="BC1123" s="6"/>
      <c r="BD1123" s="6"/>
      <c r="BE1123" s="6"/>
      <c r="BF1123" s="6"/>
      <c r="BG1123" s="6"/>
      <c r="BH1123" s="6"/>
      <c r="BI1123" s="6"/>
      <c r="BJ1123" s="6"/>
      <c r="BK1123" s="6"/>
    </row>
    <row r="1124" spans="1:63" x14ac:dyDescent="0.35">
      <c r="A1124" s="27">
        <v>1118</v>
      </c>
      <c r="C1124" s="17" t="s">
        <v>14</v>
      </c>
      <c r="D1124" s="15"/>
      <c r="E1124" s="18"/>
      <c r="F1124" s="18"/>
      <c r="G1124" s="18"/>
      <c r="H1124" s="18"/>
      <c r="I1124" s="18"/>
      <c r="J1124" s="19"/>
      <c r="K1124" s="19"/>
      <c r="L1124" s="19"/>
      <c r="M1124" s="18"/>
      <c r="N1124" s="19"/>
      <c r="O1124" s="19"/>
      <c r="P1124" s="19"/>
      <c r="Q1124" s="19"/>
      <c r="R1124" s="18"/>
      <c r="S1124" s="19"/>
      <c r="T1124" s="18"/>
      <c r="U1124" s="19"/>
      <c r="V1124" s="18"/>
      <c r="W1124" s="19"/>
      <c r="X1124" s="18"/>
      <c r="Y1124" s="19"/>
      <c r="Z1124" s="19"/>
      <c r="AA1124" s="19"/>
      <c r="AB1124" s="18"/>
      <c r="AC1124" s="19"/>
      <c r="AD1124" s="19"/>
      <c r="AE1124" s="19"/>
      <c r="AF1124" s="19"/>
      <c r="AG1124" s="19"/>
      <c r="AH1124" s="19"/>
      <c r="AI1124" s="19"/>
      <c r="AJ1124" s="3"/>
      <c r="AK1124" s="6"/>
      <c r="AL1124" s="6"/>
      <c r="AM1124" s="6"/>
      <c r="AN1124" s="6"/>
      <c r="AO1124" s="6"/>
      <c r="AP1124" s="6"/>
      <c r="AQ1124" s="6"/>
      <c r="AR1124" s="6"/>
      <c r="AS1124" s="6"/>
      <c r="AT1124" s="6"/>
      <c r="AU1124" s="6"/>
      <c r="AV1124" s="6"/>
      <c r="AW1124" s="6"/>
      <c r="AX1124" s="6"/>
      <c r="AY1124" s="6"/>
      <c r="AZ1124" s="6"/>
      <c r="BA1124" s="6"/>
      <c r="BB1124" s="6"/>
      <c r="BC1124" s="6"/>
      <c r="BD1124" s="6"/>
      <c r="BE1124" s="6"/>
      <c r="BF1124" s="6"/>
      <c r="BG1124" s="6"/>
      <c r="BH1124" s="6"/>
      <c r="BI1124" s="6"/>
      <c r="BJ1124" s="6"/>
      <c r="BK1124" s="6"/>
    </row>
    <row r="1125" spans="1:63" x14ac:dyDescent="0.35">
      <c r="A1125" s="27">
        <v>1119</v>
      </c>
      <c r="C1125" s="17" t="s">
        <v>18</v>
      </c>
      <c r="D1125" s="15"/>
      <c r="E1125" s="18"/>
      <c r="F1125" s="18"/>
      <c r="G1125" s="18"/>
      <c r="H1125" s="18"/>
      <c r="I1125" s="18"/>
      <c r="J1125" s="19"/>
      <c r="K1125" s="19"/>
      <c r="L1125" s="19"/>
      <c r="M1125" s="18"/>
      <c r="N1125" s="19"/>
      <c r="O1125" s="19"/>
      <c r="P1125" s="19"/>
      <c r="Q1125" s="19"/>
      <c r="R1125" s="18"/>
      <c r="S1125" s="19"/>
      <c r="T1125" s="18"/>
      <c r="U1125" s="19"/>
      <c r="V1125" s="18"/>
      <c r="W1125" s="19"/>
      <c r="X1125" s="18"/>
      <c r="Y1125" s="19"/>
      <c r="Z1125" s="19"/>
      <c r="AA1125" s="19"/>
      <c r="AB1125" s="18"/>
      <c r="AC1125" s="19"/>
      <c r="AD1125" s="19"/>
      <c r="AE1125" s="19"/>
      <c r="AF1125" s="19"/>
      <c r="AG1125" s="19"/>
      <c r="AH1125" s="19"/>
      <c r="AI1125" s="19"/>
      <c r="AJ1125" s="3"/>
      <c r="AK1125" s="6"/>
      <c r="AL1125" s="6"/>
      <c r="AM1125" s="6"/>
      <c r="AN1125" s="6"/>
      <c r="AO1125" s="6"/>
      <c r="AP1125" s="6"/>
      <c r="AQ1125" s="6"/>
      <c r="AR1125" s="6"/>
      <c r="AS1125" s="6"/>
      <c r="AT1125" s="6"/>
      <c r="AU1125" s="6"/>
      <c r="AV1125" s="6"/>
      <c r="AW1125" s="6"/>
      <c r="AX1125" s="6"/>
      <c r="AY1125" s="6"/>
      <c r="AZ1125" s="6"/>
      <c r="BA1125" s="6"/>
      <c r="BB1125" s="6"/>
      <c r="BC1125" s="6"/>
      <c r="BD1125" s="6"/>
      <c r="BE1125" s="6"/>
      <c r="BF1125" s="6"/>
      <c r="BG1125" s="6"/>
      <c r="BH1125" s="6"/>
      <c r="BI1125" s="6"/>
      <c r="BJ1125" s="6"/>
      <c r="BK1125" s="6"/>
    </row>
    <row r="1126" spans="1:63" ht="12.75" x14ac:dyDescent="0.3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</row>
    <row r="1127" spans="1:63" x14ac:dyDescent="0.35">
      <c r="B1127" s="21"/>
      <c r="Q1127" s="22"/>
    </row>
    <row r="1129" spans="1:63" x14ac:dyDescent="0.35">
      <c r="B1129" s="21"/>
      <c r="C1129" s="21"/>
    </row>
    <row r="1131" spans="1:63" x14ac:dyDescent="0.35">
      <c r="B1131" s="21"/>
      <c r="C1131" s="21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  <c r="AT1131" s="7"/>
      <c r="AU1131" s="7"/>
      <c r="AV1131" s="7"/>
      <c r="AW1131" s="7"/>
      <c r="AX1131" s="7"/>
      <c r="AY1131" s="7"/>
      <c r="AZ1131" s="7"/>
      <c r="BA1131" s="7"/>
      <c r="BB1131" s="7"/>
      <c r="BC1131" s="7"/>
      <c r="BD1131" s="7"/>
      <c r="BE1131" s="7"/>
      <c r="BF1131" s="7"/>
      <c r="BG1131" s="7"/>
      <c r="BH1131" s="7"/>
      <c r="BI1131" s="7"/>
      <c r="BJ1131" s="7"/>
      <c r="BK1131" s="7"/>
    </row>
    <row r="1132" spans="1:63" x14ac:dyDescent="0.35">
      <c r="B1132" s="21"/>
      <c r="C1132" s="21"/>
    </row>
    <row r="1133" spans="1:63" x14ac:dyDescent="0.35">
      <c r="B1133" s="21"/>
      <c r="C1133" s="21"/>
    </row>
    <row r="1139" spans="1:63" s="24" customFormat="1" x14ac:dyDescent="0.35">
      <c r="A1139" s="29"/>
      <c r="B1139" s="23"/>
      <c r="E1139" s="7"/>
      <c r="F1139" s="7"/>
      <c r="G1139" s="7"/>
      <c r="H1139" s="7"/>
      <c r="I1139" s="7"/>
      <c r="T1139" s="7"/>
      <c r="U1139" s="7"/>
      <c r="V1139" s="7"/>
      <c r="W1139" s="7"/>
      <c r="X1139" s="7"/>
      <c r="Y1139" s="7"/>
      <c r="AB1139" s="7"/>
      <c r="AC1139" s="7"/>
      <c r="AD1139" s="7"/>
      <c r="AE1139" s="7"/>
      <c r="AF1139" s="7"/>
      <c r="AG1139" s="7"/>
      <c r="AH1139" s="7"/>
      <c r="AI1139" s="7"/>
      <c r="AJ1139" s="1"/>
      <c r="AK1139" s="8"/>
      <c r="AL1139" s="8"/>
      <c r="AM1139" s="8"/>
      <c r="AN1139" s="8"/>
      <c r="AO1139" s="8"/>
      <c r="AP1139" s="8"/>
      <c r="AQ1139" s="8"/>
      <c r="AR1139" s="8"/>
      <c r="AS1139" s="8"/>
      <c r="AT1139" s="8"/>
      <c r="AU1139" s="8"/>
      <c r="AV1139" s="8"/>
      <c r="AW1139" s="8"/>
      <c r="AX1139" s="8"/>
      <c r="AY1139" s="8"/>
      <c r="AZ1139" s="8"/>
      <c r="BA1139" s="8"/>
      <c r="BB1139" s="8"/>
      <c r="BC1139" s="8"/>
      <c r="BD1139" s="8"/>
      <c r="BE1139" s="8"/>
      <c r="BF1139" s="8"/>
      <c r="BG1139" s="8"/>
      <c r="BH1139" s="8"/>
      <c r="BI1139" s="8"/>
      <c r="BJ1139" s="8"/>
      <c r="BK1139" s="8"/>
    </row>
    <row r="1140" spans="1:63" x14ac:dyDescent="0.35">
      <c r="E1140" s="24"/>
      <c r="F1140" s="24"/>
      <c r="G1140" s="24"/>
      <c r="H1140" s="24"/>
      <c r="I1140" s="24"/>
      <c r="AC1140" s="24"/>
      <c r="AH1140" s="24"/>
      <c r="AI1140" s="24"/>
      <c r="AJ1140" s="2"/>
      <c r="AL1140" s="25"/>
      <c r="AM1140" s="25"/>
      <c r="AN1140" s="25"/>
      <c r="AO1140" s="25"/>
      <c r="AP1140" s="25"/>
      <c r="AQ1140" s="25"/>
      <c r="AR1140" s="25"/>
      <c r="AS1140" s="25"/>
      <c r="AT1140" s="25"/>
      <c r="AU1140" s="25"/>
      <c r="AV1140" s="25"/>
      <c r="AW1140" s="25"/>
      <c r="AX1140" s="25"/>
      <c r="AY1140" s="25"/>
      <c r="AZ1140" s="25"/>
      <c r="BA1140" s="25"/>
      <c r="BB1140" s="25"/>
      <c r="BC1140" s="25"/>
      <c r="BD1140" s="25"/>
      <c r="BE1140" s="25"/>
      <c r="BF1140" s="25"/>
      <c r="BG1140" s="25"/>
      <c r="BH1140" s="25"/>
      <c r="BI1140" s="25"/>
      <c r="BJ1140" s="25"/>
      <c r="BK1140" s="25"/>
    </row>
    <row r="1141" spans="1:63" x14ac:dyDescent="0.35">
      <c r="AB1141" s="24"/>
      <c r="AD1141" s="24"/>
      <c r="AE1141" s="24"/>
      <c r="AK1141" s="25"/>
    </row>
    <row r="1142" spans="1:63" x14ac:dyDescent="0.35">
      <c r="T1142" s="24"/>
      <c r="U1142" s="24"/>
      <c r="V1142" s="24"/>
      <c r="W1142" s="24"/>
      <c r="X1142" s="24"/>
      <c r="Y1142" s="24"/>
      <c r="AF1142" s="24"/>
      <c r="AG1142" s="24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54"/>
  <sheetViews>
    <sheetView showGridLines="0" showRowColHeaders="0" zoomScale="95" zoomScaleNormal="95" workbookViewId="0">
      <selection activeCell="B12" sqref="B1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",B11)</f>
        <v>Residents of Greater Dandenong who were born in Croatia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721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50.624133148404994</v>
      </c>
      <c r="E7" s="34"/>
      <c r="F7" s="34"/>
      <c r="G7" s="34"/>
      <c r="H7" s="49" t="s">
        <v>65</v>
      </c>
      <c r="I7" s="50">
        <f>VLOOKUP($F$2*35-35+$G$2,'Data 2'!$A$7:$BJ$1126,7)</f>
        <v>3</v>
      </c>
      <c r="J7" s="51">
        <f>IF($D$5&gt;0,I7/$D$5*100,"")</f>
        <v>0.41608876560332869</v>
      </c>
      <c r="K7" s="36"/>
      <c r="M7" s="87" t="s">
        <v>185</v>
      </c>
      <c r="N7" s="89">
        <f>VLOOKUP($F$2*35-35+$G$2,'Data 2'!$A$7:$BJ$1126,7)</f>
        <v>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49.375866851595006</v>
      </c>
      <c r="E8" s="34"/>
      <c r="F8" s="34"/>
      <c r="G8" s="34"/>
      <c r="H8" s="49" t="s">
        <v>157</v>
      </c>
      <c r="I8" s="50">
        <f>VLOOKUP($F$2*35-35+$G$2,'Data 2'!$A$7:$BJ$1126,8)</f>
        <v>346</v>
      </c>
      <c r="J8" s="51">
        <f>IF($D$5&gt;0,I8/$D$5*100,"")</f>
        <v>47.988904299583915</v>
      </c>
      <c r="K8" s="36"/>
      <c r="M8" s="87" t="s">
        <v>204</v>
      </c>
      <c r="N8" s="89">
        <f>VLOOKUP($F$2*35-35+$G$2,'Data 2'!$A$7:$BK$1126,63)</f>
        <v>346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372</v>
      </c>
      <c r="J9" s="55">
        <f>IF($D$5&gt;0,I9/$D$5*100,"")</f>
        <v>51.595006934812758</v>
      </c>
      <c r="K9" s="36"/>
      <c r="M9" s="87" t="s">
        <v>69</v>
      </c>
      <c r="N9" s="89">
        <f>VLOOKUP($F$2*35-35+$G$2,'Data 2'!$A$7:$BJ$1126,9)</f>
        <v>372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39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11</v>
      </c>
      <c r="H12" s="48">
        <f>VLOOKUP($F$2*35-35+$G$2,'Data 2'!$A$7:$BJ$1126,12)</f>
        <v>9.8214285714285712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63</v>
      </c>
      <c r="H14" s="60">
        <f>VLOOKUP($F$2*35-35+$G$2,'Data 2'!$A$7:$BJ$1126,16)</f>
        <v>92.063492063492063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21.50537634408602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202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35.779816513761467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28.440366972477065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70.491803278688522</v>
      </c>
      <c r="G26" s="61">
        <f>VLOOKUP($F$2*35-35+$G$2,'Data 2'!$A$7:$BJ$1126,31)</f>
        <v>53.459119496855344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60.5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291.66666666666663</v>
      </c>
      <c r="G29" s="36"/>
      <c r="H29" s="36"/>
      <c r="I29" s="36"/>
      <c r="J29" s="57">
        <f>VLOOKUP($F$2*35-35+$G$2,'Data 2'!$A$7:$BJ$1126,28)</f>
        <v>10</v>
      </c>
      <c r="K29" s="61">
        <f>VLOOKUP($F$2*35-35+$G$2,'Data 2'!$A$7:$BJ$1126,29)</f>
        <v>4.5248868778280542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14.798206278026907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3</v>
      </c>
      <c r="G33" s="48">
        <f t="shared" ref="G33:G38" si="0">F33/SUM(F$33:F$38)*100</f>
        <v>0.42134831460674155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639</v>
      </c>
      <c r="G34" s="75">
        <f t="shared" si="0"/>
        <v>89.747191011235955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9</v>
      </c>
      <c r="G36" s="75">
        <f t="shared" si="0"/>
        <v>1.2640449438202246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61</v>
      </c>
      <c r="G38" s="48">
        <f t="shared" si="0"/>
        <v>8.5674157303370784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0</v>
      </c>
      <c r="F41" s="48">
        <f>VLOOKUP($F$2*35-35+$G$2,'Data 2'!$A$7:$BJ$1126,45)</f>
        <v>0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87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226</v>
      </c>
      <c r="E50" s="75">
        <f>VLOOKUP($F$2*35-35+$G$2,'Data 2'!$A$7:$BJ$1126,56)</f>
        <v>31.608391608391607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77</v>
      </c>
      <c r="E52" s="75">
        <f>VLOOKUP($F$2*35-35+$G$2,'Data 2'!$A$7:$BJ$1126,60)</f>
        <v>22.190201729106629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151</v>
      </c>
      <c r="E53" s="75">
        <f>VLOOKUP($F$2*35-35+$G$2,'Data 2'!$A$7:$BJ$1126,62)</f>
        <v>41.032608695652172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900-000000000000}"/>
    <hyperlink ref="B5" location="'Front (2)'!C1" display="'Front (2)'!C1" xr:uid="{00000000-0004-0000-0900-000001000000}"/>
    <hyperlink ref="B6" location="'Front (3)'!C1" display="'Front (3)'!C1" xr:uid="{00000000-0004-0000-0900-000002000000}"/>
    <hyperlink ref="B7" location="'Front (4)'!C1" display="'Front (4)'!C1" xr:uid="{00000000-0004-0000-0900-000003000000}"/>
    <hyperlink ref="B8" location="'Front (5)'!C1" display="'Front (5)'!C1" xr:uid="{00000000-0004-0000-0900-000004000000}"/>
    <hyperlink ref="B9" location="'Front (6)'!C1" display="'Front (6)'!C1" xr:uid="{00000000-0004-0000-0900-000005000000}"/>
    <hyperlink ref="B10" location="'Front (7)'!C1" display="'Front (7)'!C1" xr:uid="{00000000-0004-0000-0900-000006000000}"/>
    <hyperlink ref="B11" location="'Front (8)'!C1" display="'Front (8)'!C1" xr:uid="{00000000-0004-0000-0900-000007000000}"/>
    <hyperlink ref="B12" location="'Front (9)'!C1" display="'Front (9)'!C1" xr:uid="{00000000-0004-0000-0900-000008000000}"/>
    <hyperlink ref="B13" location="'Front (10)'!C1" display="'Front (10)'!C1" xr:uid="{00000000-0004-0000-0900-000009000000}"/>
    <hyperlink ref="B14" location="'Front (11)'!C1" display="'Front (11)'!C1" xr:uid="{00000000-0004-0000-0900-00000A000000}"/>
    <hyperlink ref="B15" location="'Front (12)'!C1" display="'Front (12)'!C1" xr:uid="{00000000-0004-0000-0900-00000B000000}"/>
    <hyperlink ref="B16" location="'Front (13)'!C1" display="'Front (13)'!C1" xr:uid="{00000000-0004-0000-0900-00000C000000}"/>
    <hyperlink ref="B17" location="'Front (14)'!C1" display="'Front (14)'!C1" xr:uid="{00000000-0004-0000-0900-00000D000000}"/>
    <hyperlink ref="B18" location="'Front (15)'!C1" display="'Front (15)'!C1" xr:uid="{00000000-0004-0000-0900-00000E000000}"/>
    <hyperlink ref="B19" location="'Front (16)'!C1" display="'Front (16)'!C1" xr:uid="{00000000-0004-0000-0900-00000F000000}"/>
    <hyperlink ref="B20" location="'Front (17)'!C1" display="'Front (17)'!C1" xr:uid="{00000000-0004-0000-0900-000010000000}"/>
    <hyperlink ref="B21" location="'Front (18)'!C1" display="'Front (18)'!C1" xr:uid="{00000000-0004-0000-0900-000011000000}"/>
    <hyperlink ref="B22" location="'Front (19)'!C1" display="'Front (19)'!C1" xr:uid="{00000000-0004-0000-0900-000012000000}"/>
    <hyperlink ref="B23" location="'Front (20)'!C1" display="'Front (20)'!C1" xr:uid="{00000000-0004-0000-0900-000013000000}"/>
    <hyperlink ref="B24" location="'Front (21)'!C1" display="'Front (21)'!C1" xr:uid="{00000000-0004-0000-0900-000014000000}"/>
    <hyperlink ref="B25" location="'Front (22)'!C1" display="'Front (22)'!C1" xr:uid="{00000000-0004-0000-0900-000015000000}"/>
    <hyperlink ref="B26" location="'Front (23)'!C1" display="'Front (23)'!C1" xr:uid="{00000000-0004-0000-0900-000016000000}"/>
    <hyperlink ref="B27" location="'Front (24)'!C1" display="'Front (24)'!C1" xr:uid="{00000000-0004-0000-0900-000017000000}"/>
    <hyperlink ref="B28" location="'Front (25)'!C1" display="'Front (25)'!C1" xr:uid="{00000000-0004-0000-0900-000018000000}"/>
    <hyperlink ref="B29" location="'Front (26)'!C1" display="'Front (26)'!C1" xr:uid="{00000000-0004-0000-0900-000019000000}"/>
    <hyperlink ref="B30" location="'Front (27)'!C1" display="'Front (27)'!C1" xr:uid="{00000000-0004-0000-0900-00001A000000}"/>
    <hyperlink ref="B31" location="'Front (28)'!C1" display="'Front (28)'!C1" xr:uid="{00000000-0004-0000-0900-00001B000000}"/>
    <hyperlink ref="B32" location="'Front (29)'!C1" display="'Front (29)'!C1" xr:uid="{00000000-0004-0000-0900-00001C000000}"/>
    <hyperlink ref="B33" location="'Front (30)'!C1" display="'Front (30)'!C1" xr:uid="{00000000-0004-0000-0900-00001D000000}"/>
    <hyperlink ref="B34" location="'Front (31)'!C1" display="'Front (31)'!C1" xr:uid="{00000000-0004-0000-0900-00001E000000}"/>
    <hyperlink ref="B35" location="'Front (32)'!C1" display="'Front (32)'!C1" xr:uid="{00000000-0004-0000-0900-00001F000000}"/>
    <hyperlink ref="B36" location="'Front (33)'!C1" display="'Front (33)'!C1" xr:uid="{00000000-0004-0000-0900-000020000000}"/>
    <hyperlink ref="B37" location="'Front (34)'!C1" display="'Front (34)'!C1" xr:uid="{00000000-0004-0000-0900-000021000000}"/>
    <hyperlink ref="B1:B3" location="Frontpage!A1" display="PROFILES OF CULTURAL DIVERSITY_x000a_Social statistics about residents from major birthplaces, _x000a_in metropolitan municipalities" xr:uid="{00000000-0004-0000-0900-000022000000}"/>
    <hyperlink ref="L1:N4" location="Sheet1!A1" display="Sheet1!A1" xr:uid="{00000000-0004-0000-09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54"/>
  <sheetViews>
    <sheetView showGridLines="0" showRowColHeaders="0" zoomScale="95" zoomScaleNormal="95" workbookViewId="0">
      <selection activeCell="B4" sqref="B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",B12)</f>
        <v>Residents of Greater Dandenong who were born in Egypt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348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14</v>
      </c>
      <c r="J6" s="51">
        <f>IF($D$5&gt;0,I6/$D$5*100,"")</f>
        <v>4.0229885057471266</v>
      </c>
      <c r="K6" s="36"/>
      <c r="M6" s="87" t="s">
        <v>203</v>
      </c>
      <c r="N6" s="89">
        <f>VLOOKUP($F$2*35-35+$G$2,'Data 2'!$A$7:$BJ$1126,6)</f>
        <v>14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51.436781609195407</v>
      </c>
      <c r="E7" s="34"/>
      <c r="F7" s="34"/>
      <c r="G7" s="34"/>
      <c r="H7" s="49" t="s">
        <v>65</v>
      </c>
      <c r="I7" s="50">
        <f>VLOOKUP($F$2*35-35+$G$2,'Data 2'!$A$7:$BJ$1126,7)</f>
        <v>44</v>
      </c>
      <c r="J7" s="51">
        <f>IF($D$5&gt;0,I7/$D$5*100,"")</f>
        <v>12.643678160919542</v>
      </c>
      <c r="K7" s="36"/>
      <c r="M7" s="87" t="s">
        <v>185</v>
      </c>
      <c r="N7" s="89">
        <f>VLOOKUP($F$2*35-35+$G$2,'Data 2'!$A$7:$BJ$1126,7)</f>
        <v>44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48.563218390804593</v>
      </c>
      <c r="E8" s="34"/>
      <c r="F8" s="34"/>
      <c r="G8" s="34"/>
      <c r="H8" s="49" t="s">
        <v>157</v>
      </c>
      <c r="I8" s="50">
        <f>VLOOKUP($F$2*35-35+$G$2,'Data 2'!$A$7:$BJ$1126,8)</f>
        <v>122</v>
      </c>
      <c r="J8" s="51">
        <f>IF($D$5&gt;0,I8/$D$5*100,"")</f>
        <v>35.05747126436782</v>
      </c>
      <c r="K8" s="36"/>
      <c r="M8" s="87" t="s">
        <v>204</v>
      </c>
      <c r="N8" s="89">
        <f>VLOOKUP($F$2*35-35+$G$2,'Data 2'!$A$7:$BK$1126,63)</f>
        <v>122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166</v>
      </c>
      <c r="J9" s="55">
        <f>IF($D$5&gt;0,I9/$D$5*100,"")</f>
        <v>47.701149425287355</v>
      </c>
      <c r="K9" s="36"/>
      <c r="M9" s="87" t="s">
        <v>69</v>
      </c>
      <c r="N9" s="89">
        <f>VLOOKUP($F$2*35-35+$G$2,'Data 2'!$A$7:$BJ$1126,9)</f>
        <v>166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39" t="s">
        <v>10</v>
      </c>
      <c r="C12" s="44" t="s">
        <v>164</v>
      </c>
      <c r="D12" s="36"/>
      <c r="E12" s="36"/>
      <c r="F12" s="36"/>
      <c r="G12" s="57">
        <f>VLOOKUP($F$2*35-35+$G$2,'Data 2'!$A$7:$BJ$1126,11)</f>
        <v>7</v>
      </c>
      <c r="H12" s="48">
        <f>VLOOKUP($F$2*35-35+$G$2,'Data 2'!$A$7:$BJ$1126,12)</f>
        <v>12.280701754385964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24</v>
      </c>
      <c r="H14" s="60">
        <f>VLOOKUP($F$2*35-35+$G$2,'Data 2'!$A$7:$BJ$1126,16)</f>
        <v>70.833333333333343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44.298245614035089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50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</v>
      </c>
      <c r="I21" s="67">
        <f>VLOOKUP($F$2*35-35+$G$2,'Data 2'!$A$7:$BJ$1126,25)</f>
        <v>38.461538461538467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74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66.666666666666657</v>
      </c>
      <c r="G26" s="61">
        <f>VLOOKUP($F$2*35-35+$G$2,'Data 2'!$A$7:$BJ$1126,31)</f>
        <v>55.737704918032783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42.391304347826086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21.739130434782609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304.6511627906977</v>
      </c>
      <c r="G29" s="36"/>
      <c r="H29" s="36"/>
      <c r="I29" s="36"/>
      <c r="J29" s="57">
        <f>VLOOKUP($F$2*35-35+$G$2,'Data 2'!$A$7:$BJ$1126,28)</f>
        <v>14</v>
      </c>
      <c r="K29" s="61">
        <f>VLOOKUP($F$2*35-35+$G$2,'Data 2'!$A$7:$BJ$1126,29)</f>
        <v>12.844036697247708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45.569620253164558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3</v>
      </c>
      <c r="G33" s="48">
        <f t="shared" ref="G33:G38" si="0">F33/SUM(F$33:F$38)*100</f>
        <v>0.86956521739130432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248</v>
      </c>
      <c r="G34" s="75">
        <f t="shared" si="0"/>
        <v>71.884057971014499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83</v>
      </c>
      <c r="G36" s="75">
        <f t="shared" si="0"/>
        <v>24.057971014492754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0.86956521739130432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2.318840579710145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</v>
      </c>
      <c r="F41" s="48">
        <f>VLOOKUP($F$2*35-35+$G$2,'Data 2'!$A$7:$BJ$1126,45)</f>
        <v>4.5977011494252871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46</v>
      </c>
      <c r="E50" s="75">
        <f>VLOOKUP($F$2*35-35+$G$2,'Data 2'!$A$7:$BJ$1126,56)</f>
        <v>13.333333333333334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16</v>
      </c>
      <c r="E52" s="75">
        <f>VLOOKUP($F$2*35-35+$G$2,'Data 2'!$A$7:$BJ$1126,60)</f>
        <v>9.8765432098765427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26</v>
      </c>
      <c r="E53" s="75">
        <f>VLOOKUP($F$2*35-35+$G$2,'Data 2'!$A$7:$BJ$1126,62)</f>
        <v>16.25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A00-000000000000}"/>
    <hyperlink ref="B5" location="'Front (2)'!C1" display="'Front (2)'!C1" xr:uid="{00000000-0004-0000-0A00-000001000000}"/>
    <hyperlink ref="B6" location="'Front (3)'!C1" display="'Front (3)'!C1" xr:uid="{00000000-0004-0000-0A00-000002000000}"/>
    <hyperlink ref="B7" location="'Front (4)'!C1" display="'Front (4)'!C1" xr:uid="{00000000-0004-0000-0A00-000003000000}"/>
    <hyperlink ref="B8" location="'Front (5)'!C1" display="'Front (5)'!C1" xr:uid="{00000000-0004-0000-0A00-000004000000}"/>
    <hyperlink ref="B9" location="'Front (6)'!C1" display="'Front (6)'!C1" xr:uid="{00000000-0004-0000-0A00-000005000000}"/>
    <hyperlink ref="B10" location="'Front (7)'!C1" display="'Front (7)'!C1" xr:uid="{00000000-0004-0000-0A00-000006000000}"/>
    <hyperlink ref="B11" location="'Front (8)'!C1" display="'Front (8)'!C1" xr:uid="{00000000-0004-0000-0A00-000007000000}"/>
    <hyperlink ref="B12" location="'Front (9)'!C1" display="'Front (9)'!C1" xr:uid="{00000000-0004-0000-0A00-000008000000}"/>
    <hyperlink ref="B13" location="'Front (10)'!C1" display="'Front (10)'!C1" xr:uid="{00000000-0004-0000-0A00-000009000000}"/>
    <hyperlink ref="B14" location="'Front (11)'!C1" display="'Front (11)'!C1" xr:uid="{00000000-0004-0000-0A00-00000A000000}"/>
    <hyperlink ref="B15" location="'Front (12)'!C1" display="'Front (12)'!C1" xr:uid="{00000000-0004-0000-0A00-00000B000000}"/>
    <hyperlink ref="B16" location="'Front (13)'!C1" display="'Front (13)'!C1" xr:uid="{00000000-0004-0000-0A00-00000C000000}"/>
    <hyperlink ref="B17" location="'Front (14)'!C1" display="'Front (14)'!C1" xr:uid="{00000000-0004-0000-0A00-00000D000000}"/>
    <hyperlink ref="B18" location="'Front (15)'!C1" display="'Front (15)'!C1" xr:uid="{00000000-0004-0000-0A00-00000E000000}"/>
    <hyperlink ref="B19" location="'Front (16)'!C1" display="'Front (16)'!C1" xr:uid="{00000000-0004-0000-0A00-00000F000000}"/>
    <hyperlink ref="B20" location="'Front (17)'!C1" display="'Front (17)'!C1" xr:uid="{00000000-0004-0000-0A00-000010000000}"/>
    <hyperlink ref="B21" location="'Front (18)'!C1" display="'Front (18)'!C1" xr:uid="{00000000-0004-0000-0A00-000011000000}"/>
    <hyperlink ref="B22" location="'Front (19)'!C1" display="'Front (19)'!C1" xr:uid="{00000000-0004-0000-0A00-000012000000}"/>
    <hyperlink ref="B23" location="'Front (20)'!C1" display="'Front (20)'!C1" xr:uid="{00000000-0004-0000-0A00-000013000000}"/>
    <hyperlink ref="B24" location="'Front (21)'!C1" display="'Front (21)'!C1" xr:uid="{00000000-0004-0000-0A00-000014000000}"/>
    <hyperlink ref="B25" location="'Front (22)'!C1" display="'Front (22)'!C1" xr:uid="{00000000-0004-0000-0A00-000015000000}"/>
    <hyperlink ref="B26" location="'Front (23)'!C1" display="'Front (23)'!C1" xr:uid="{00000000-0004-0000-0A00-000016000000}"/>
    <hyperlink ref="B27" location="'Front (24)'!C1" display="'Front (24)'!C1" xr:uid="{00000000-0004-0000-0A00-000017000000}"/>
    <hyperlink ref="B28" location="'Front (25)'!C1" display="'Front (25)'!C1" xr:uid="{00000000-0004-0000-0A00-000018000000}"/>
    <hyperlink ref="B29" location="'Front (26)'!C1" display="'Front (26)'!C1" xr:uid="{00000000-0004-0000-0A00-000019000000}"/>
    <hyperlink ref="B30" location="'Front (27)'!C1" display="'Front (27)'!C1" xr:uid="{00000000-0004-0000-0A00-00001A000000}"/>
    <hyperlink ref="B31" location="'Front (28)'!C1" display="'Front (28)'!C1" xr:uid="{00000000-0004-0000-0A00-00001B000000}"/>
    <hyperlink ref="B32" location="'Front (29)'!C1" display="'Front (29)'!C1" xr:uid="{00000000-0004-0000-0A00-00001C000000}"/>
    <hyperlink ref="B33" location="'Front (30)'!C1" display="'Front (30)'!C1" xr:uid="{00000000-0004-0000-0A00-00001D000000}"/>
    <hyperlink ref="B34" location="'Front (31)'!C1" display="'Front (31)'!C1" xr:uid="{00000000-0004-0000-0A00-00001E000000}"/>
    <hyperlink ref="B35" location="'Front (32)'!C1" display="'Front (32)'!C1" xr:uid="{00000000-0004-0000-0A00-00001F000000}"/>
    <hyperlink ref="B36" location="'Front (33)'!C1" display="'Front (33)'!C1" xr:uid="{00000000-0004-0000-0A00-000020000000}"/>
    <hyperlink ref="B37" location="'Front (34)'!C1" display="'Front (34)'!C1" xr:uid="{00000000-0004-0000-0A00-000021000000}"/>
    <hyperlink ref="B1:B3" location="Frontpage!A1" display="PROFILES OF CULTURAL DIVERSITY_x000a_Social statistics about residents from major birthplaces, _x000a_in metropolitan municipalities" xr:uid="{00000000-0004-0000-0A00-000022000000}"/>
    <hyperlink ref="L1:N4" location="Sheet1!A1" display="Sheet1!A1" xr:uid="{00000000-0004-0000-0A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54"/>
  <sheetViews>
    <sheetView showGridLines="0" showRowColHeaders="0" zoomScale="95" zoomScaleNormal="95" workbookViewId="0">
      <selection activeCell="N18" sqref="N18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",B13)</f>
        <v>Residents of Greater Dandenong who were born in Ethiopia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453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28</v>
      </c>
      <c r="J6" s="51">
        <f>IF($D$5&gt;0,I6/$D$5*100,"")</f>
        <v>6.1810154525386318</v>
      </c>
      <c r="K6" s="36"/>
      <c r="M6" s="87" t="s">
        <v>203</v>
      </c>
      <c r="N6" s="89">
        <f>VLOOKUP($F$2*35-35+$G$2,'Data 2'!$A$7:$BJ$1126,6)</f>
        <v>28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49.448123620309055</v>
      </c>
      <c r="E7" s="34"/>
      <c r="F7" s="34"/>
      <c r="G7" s="34"/>
      <c r="H7" s="49" t="s">
        <v>65</v>
      </c>
      <c r="I7" s="50">
        <f>VLOOKUP($F$2*35-35+$G$2,'Data 2'!$A$7:$BJ$1126,7)</f>
        <v>58</v>
      </c>
      <c r="J7" s="51">
        <f>IF($D$5&gt;0,I7/$D$5*100,"")</f>
        <v>12.803532008830022</v>
      </c>
      <c r="K7" s="36"/>
      <c r="M7" s="87" t="s">
        <v>185</v>
      </c>
      <c r="N7" s="89">
        <f>VLOOKUP($F$2*35-35+$G$2,'Data 2'!$A$7:$BJ$1126,7)</f>
        <v>58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50.551876379690945</v>
      </c>
      <c r="E8" s="34"/>
      <c r="F8" s="34"/>
      <c r="G8" s="34"/>
      <c r="H8" s="49" t="s">
        <v>157</v>
      </c>
      <c r="I8" s="50">
        <f>VLOOKUP($F$2*35-35+$G$2,'Data 2'!$A$7:$BJ$1126,8)</f>
        <v>339</v>
      </c>
      <c r="J8" s="51">
        <f>IF($D$5&gt;0,I8/$D$5*100,"")</f>
        <v>74.83443708609272</v>
      </c>
      <c r="K8" s="36"/>
      <c r="M8" s="87" t="s">
        <v>204</v>
      </c>
      <c r="N8" s="89">
        <f>VLOOKUP($F$2*35-35+$G$2,'Data 2'!$A$7:$BK$1126,63)</f>
        <v>339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27</v>
      </c>
      <c r="J9" s="55">
        <f>IF($D$5&gt;0,I9/$D$5*100,"")</f>
        <v>5.9602649006622519</v>
      </c>
      <c r="K9" s="36"/>
      <c r="M9" s="87" t="s">
        <v>69</v>
      </c>
      <c r="N9" s="89">
        <f>VLOOKUP($F$2*35-35+$G$2,'Data 2'!$A$7:$BJ$1126,9)</f>
        <v>27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27</v>
      </c>
      <c r="H12" s="48">
        <f>VLOOKUP($F$2*35-35+$G$2,'Data 2'!$A$7:$BJ$1126,12)</f>
        <v>12.385321100917432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39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16.666666666666664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41</v>
      </c>
      <c r="H14" s="60">
        <f>VLOOKUP($F$2*35-35+$G$2,'Data 2'!$A$7:$BJ$1126,16)</f>
        <v>92.682926829268297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31.03448275862069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10.526315789473683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17.391304347826086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10.526315789473683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45.454545454545453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21.022727272727273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78.10650887573965</v>
      </c>
      <c r="G26" s="61">
        <f>VLOOKUP($F$2*35-35+$G$2,'Data 2'!$A$7:$BJ$1126,31)</f>
        <v>51.829268292682926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33.760683760683762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15.384615384615385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493.02325581395348</v>
      </c>
      <c r="G29" s="36"/>
      <c r="H29" s="36"/>
      <c r="I29" s="36"/>
      <c r="J29" s="57">
        <f>VLOOKUP($F$2*35-35+$G$2,'Data 2'!$A$7:$BJ$1126,28)</f>
        <v>33</v>
      </c>
      <c r="K29" s="61">
        <f>VLOOKUP($F$2*35-35+$G$2,'Data 2'!$A$7:$BJ$1126,29)</f>
        <v>11.498257839721255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74.886877828054295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266</v>
      </c>
      <c r="G34" s="75">
        <f t="shared" si="0"/>
        <v>61.149425287356316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161</v>
      </c>
      <c r="G36" s="75">
        <f t="shared" si="0"/>
        <v>37.011494252873561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1.8390804597701149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81</v>
      </c>
      <c r="F41" s="48">
        <f>VLOOKUP($F$2*35-35+$G$2,'Data 2'!$A$7:$BJ$1126,45)</f>
        <v>17.880794701986755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48</v>
      </c>
      <c r="E50" s="75">
        <f>VLOOKUP($F$2*35-35+$G$2,'Data 2'!$A$7:$BJ$1126,56)</f>
        <v>10.643015521064301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40</v>
      </c>
      <c r="E52" s="75">
        <f>VLOOKUP($F$2*35-35+$G$2,'Data 2'!$A$7:$BJ$1126,60)</f>
        <v>10.1010101010101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6</v>
      </c>
      <c r="E53" s="75">
        <f>VLOOKUP($F$2*35-35+$G$2,'Data 2'!$A$7:$BJ$1126,62)</f>
        <v>27.27272727272727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B00-000000000000}"/>
    <hyperlink ref="B5" location="'Front (2)'!C1" display="'Front (2)'!C1" xr:uid="{00000000-0004-0000-0B00-000001000000}"/>
    <hyperlink ref="B6" location="'Front (3)'!C1" display="'Front (3)'!C1" xr:uid="{00000000-0004-0000-0B00-000002000000}"/>
    <hyperlink ref="B7" location="'Front (4)'!C1" display="'Front (4)'!C1" xr:uid="{00000000-0004-0000-0B00-000003000000}"/>
    <hyperlink ref="B8" location="'Front (5)'!C1" display="'Front (5)'!C1" xr:uid="{00000000-0004-0000-0B00-000004000000}"/>
    <hyperlink ref="B9" location="'Front (6)'!C1" display="'Front (6)'!C1" xr:uid="{00000000-0004-0000-0B00-000005000000}"/>
    <hyperlink ref="B10" location="'Front (7)'!C1" display="'Front (7)'!C1" xr:uid="{00000000-0004-0000-0B00-000006000000}"/>
    <hyperlink ref="B11" location="'Front (8)'!C1" display="'Front (8)'!C1" xr:uid="{00000000-0004-0000-0B00-000007000000}"/>
    <hyperlink ref="B12" location="'Front (9)'!C1" display="'Front (9)'!C1" xr:uid="{00000000-0004-0000-0B00-000008000000}"/>
    <hyperlink ref="B13" location="'Front (10)'!C1" display="'Front (10)'!C1" xr:uid="{00000000-0004-0000-0B00-000009000000}"/>
    <hyperlink ref="B14" location="'Front (11)'!C1" display="'Front (11)'!C1" xr:uid="{00000000-0004-0000-0B00-00000A000000}"/>
    <hyperlink ref="B15" location="'Front (12)'!C1" display="'Front (12)'!C1" xr:uid="{00000000-0004-0000-0B00-00000B000000}"/>
    <hyperlink ref="B16" location="'Front (13)'!C1" display="'Front (13)'!C1" xr:uid="{00000000-0004-0000-0B00-00000C000000}"/>
    <hyperlink ref="B17" location="'Front (14)'!C1" display="'Front (14)'!C1" xr:uid="{00000000-0004-0000-0B00-00000D000000}"/>
    <hyperlink ref="B18" location="'Front (15)'!C1" display="'Front (15)'!C1" xr:uid="{00000000-0004-0000-0B00-00000E000000}"/>
    <hyperlink ref="B19" location="'Front (16)'!C1" display="'Front (16)'!C1" xr:uid="{00000000-0004-0000-0B00-00000F000000}"/>
    <hyperlink ref="B20" location="'Front (17)'!C1" display="'Front (17)'!C1" xr:uid="{00000000-0004-0000-0B00-000010000000}"/>
    <hyperlink ref="B21" location="'Front (18)'!C1" display="'Front (18)'!C1" xr:uid="{00000000-0004-0000-0B00-000011000000}"/>
    <hyperlink ref="B22" location="'Front (19)'!C1" display="'Front (19)'!C1" xr:uid="{00000000-0004-0000-0B00-000012000000}"/>
    <hyperlink ref="B23" location="'Front (20)'!C1" display="'Front (20)'!C1" xr:uid="{00000000-0004-0000-0B00-000013000000}"/>
    <hyperlink ref="B24" location="'Front (21)'!C1" display="'Front (21)'!C1" xr:uid="{00000000-0004-0000-0B00-000014000000}"/>
    <hyperlink ref="B25" location="'Front (22)'!C1" display="'Front (22)'!C1" xr:uid="{00000000-0004-0000-0B00-000015000000}"/>
    <hyperlink ref="B26" location="'Front (23)'!C1" display="'Front (23)'!C1" xr:uid="{00000000-0004-0000-0B00-000016000000}"/>
    <hyperlink ref="B27" location="'Front (24)'!C1" display="'Front (24)'!C1" xr:uid="{00000000-0004-0000-0B00-000017000000}"/>
    <hyperlink ref="B28" location="'Front (25)'!C1" display="'Front (25)'!C1" xr:uid="{00000000-0004-0000-0B00-000018000000}"/>
    <hyperlink ref="B29" location="'Front (26)'!C1" display="'Front (26)'!C1" xr:uid="{00000000-0004-0000-0B00-000019000000}"/>
    <hyperlink ref="B30" location="'Front (27)'!C1" display="'Front (27)'!C1" xr:uid="{00000000-0004-0000-0B00-00001A000000}"/>
    <hyperlink ref="B31" location="'Front (28)'!C1" display="'Front (28)'!C1" xr:uid="{00000000-0004-0000-0B00-00001B000000}"/>
    <hyperlink ref="B32" location="'Front (29)'!C1" display="'Front (29)'!C1" xr:uid="{00000000-0004-0000-0B00-00001C000000}"/>
    <hyperlink ref="B33" location="'Front (30)'!C1" display="'Front (30)'!C1" xr:uid="{00000000-0004-0000-0B00-00001D000000}"/>
    <hyperlink ref="B34" location="'Front (31)'!C1" display="'Front (31)'!C1" xr:uid="{00000000-0004-0000-0B00-00001E000000}"/>
    <hyperlink ref="B35" location="'Front (32)'!C1" display="'Front (32)'!C1" xr:uid="{00000000-0004-0000-0B00-00001F000000}"/>
    <hyperlink ref="B36" location="'Front (33)'!C1" display="'Front (33)'!C1" xr:uid="{00000000-0004-0000-0B00-000020000000}"/>
    <hyperlink ref="B37" location="'Front (34)'!C1" display="'Front (34)'!C1" xr:uid="{00000000-0004-0000-0B00-000021000000}"/>
    <hyperlink ref="B1:B3" location="Frontpage!A1" display="PROFILES OF CULTURAL DIVERSITY_x000a_Social statistics about residents from major birthplaces, _x000a_in metropolitan municipalities" xr:uid="{00000000-0004-0000-0B00-000022000000}"/>
    <hyperlink ref="L1:N4" location="Sheet1!A1" display="Sheet1!A1" xr:uid="{00000000-0004-0000-0B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4"/>
  <sheetViews>
    <sheetView showGridLines="0" showRowColHeaders="0" zoomScale="95" zoomScaleNormal="95" workbookViewId="0">
      <selection activeCell="B22" sqref="B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",B14)</f>
        <v>Residents of Greater Dandenong who were born in Fiji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587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0.68143100511073251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11</v>
      </c>
      <c r="J6" s="51">
        <f>IF($D$5&gt;0,I6/$D$5*100,"")</f>
        <v>1.8739352640545146</v>
      </c>
      <c r="K6" s="36"/>
      <c r="M6" s="87" t="s">
        <v>203</v>
      </c>
      <c r="N6" s="89">
        <f>VLOOKUP($F$2*35-35+$G$2,'Data 2'!$A$7:$BJ$1126,6)</f>
        <v>11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54.514480408858603</v>
      </c>
      <c r="E7" s="34"/>
      <c r="F7" s="34"/>
      <c r="G7" s="34"/>
      <c r="H7" s="49" t="s">
        <v>65</v>
      </c>
      <c r="I7" s="50">
        <f>VLOOKUP($F$2*35-35+$G$2,'Data 2'!$A$7:$BJ$1126,7)</f>
        <v>31</v>
      </c>
      <c r="J7" s="51">
        <f>IF($D$5&gt;0,I7/$D$5*100,"")</f>
        <v>5.2810902896081773</v>
      </c>
      <c r="K7" s="36"/>
      <c r="M7" s="87" t="s">
        <v>185</v>
      </c>
      <c r="N7" s="89">
        <f>VLOOKUP($F$2*35-35+$G$2,'Data 2'!$A$7:$BJ$1126,7)</f>
        <v>31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45.485519591141397</v>
      </c>
      <c r="E8" s="34"/>
      <c r="F8" s="34"/>
      <c r="G8" s="34"/>
      <c r="H8" s="49" t="s">
        <v>157</v>
      </c>
      <c r="I8" s="50">
        <f>VLOOKUP($F$2*35-35+$G$2,'Data 2'!$A$7:$BJ$1126,8)</f>
        <v>448</v>
      </c>
      <c r="J8" s="51">
        <f>IF($D$5&gt;0,I8/$D$5*100,"")</f>
        <v>76.320272572402047</v>
      </c>
      <c r="K8" s="36"/>
      <c r="M8" s="87" t="s">
        <v>204</v>
      </c>
      <c r="N8" s="89">
        <f>VLOOKUP($F$2*35-35+$G$2,'Data 2'!$A$7:$BK$1126,63)</f>
        <v>448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99</v>
      </c>
      <c r="J9" s="55">
        <f>IF($D$5&gt;0,I9/$D$5*100,"")</f>
        <v>16.86541737649063</v>
      </c>
      <c r="K9" s="36"/>
      <c r="M9" s="87" t="s">
        <v>69</v>
      </c>
      <c r="N9" s="89">
        <f>VLOOKUP($F$2*35-35+$G$2,'Data 2'!$A$7:$BJ$1126,9)</f>
        <v>99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24</v>
      </c>
      <c r="H12" s="48">
        <f>VLOOKUP($F$2*35-35+$G$2,'Data 2'!$A$7:$BJ$1126,12)</f>
        <v>11.940298507462686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39" t="s">
        <v>1</v>
      </c>
      <c r="C14" s="44" t="s">
        <v>163</v>
      </c>
      <c r="D14" s="36"/>
      <c r="E14" s="36"/>
      <c r="F14" s="36"/>
      <c r="G14" s="58">
        <f>VLOOKUP($F$2*35-35+$G$2,'Data 2'!$A$7:$BJ$1126,15)</f>
        <v>55</v>
      </c>
      <c r="H14" s="60">
        <f>VLOOKUP($F$2*35-35+$G$2,'Data 2'!$A$7:$BJ$1126,16)</f>
        <v>74.545454545454547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6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35.263157894736842</v>
      </c>
      <c r="H22" s="126"/>
      <c r="I22" s="127"/>
      <c r="J22" s="127"/>
      <c r="K22" s="127"/>
      <c r="N22" s="37"/>
      <c r="O22" s="38"/>
      <c r="P22" s="90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31.05263157894737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78.606965174129357</v>
      </c>
      <c r="G26" s="61">
        <f>VLOOKUP($F$2*35-35+$G$2,'Data 2'!$A$7:$BJ$1126,31)</f>
        <v>65.289256198347118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36.391437308868504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27.828746177370029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617.43421052631584</v>
      </c>
      <c r="G29" s="36"/>
      <c r="H29" s="36"/>
      <c r="I29" s="36"/>
      <c r="J29" s="57">
        <f>VLOOKUP($F$2*35-35+$G$2,'Data 2'!$A$7:$BJ$1126,28)</f>
        <v>15</v>
      </c>
      <c r="K29" s="61">
        <f>VLOOKUP($F$2*35-35+$G$2,'Data 2'!$A$7:$BJ$1126,29)</f>
        <v>4.2016806722689077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35.387323943661968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140</v>
      </c>
      <c r="G34" s="75">
        <f t="shared" si="0"/>
        <v>24.221453287197232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272</v>
      </c>
      <c r="G35" s="75">
        <f t="shared" si="0"/>
        <v>47.058823529411761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128</v>
      </c>
      <c r="G36" s="75">
        <f t="shared" si="0"/>
        <v>22.145328719723185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0.51903114186851207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35</v>
      </c>
      <c r="G38" s="48">
        <f t="shared" si="0"/>
        <v>6.0553633217993079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45</v>
      </c>
      <c r="F41" s="48">
        <f>VLOOKUP($F$2*35-35+$G$2,'Data 2'!$A$7:$BJ$1126,45)</f>
        <v>7.6660988074957412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1.5789473684210527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15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27</v>
      </c>
      <c r="E50" s="75">
        <f>VLOOKUP($F$2*35-35+$G$2,'Data 2'!$A$7:$BJ$1126,56)</f>
        <v>4.5840407470288627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</v>
      </c>
      <c r="E52" s="75">
        <f>VLOOKUP($F$2*35-35+$G$2,'Data 2'!$A$7:$BJ$1126,60)</f>
        <v>1.2448132780082988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24</v>
      </c>
      <c r="E53" s="75">
        <f>VLOOKUP($F$2*35-35+$G$2,'Data 2'!$A$7:$BJ$1126,62)</f>
        <v>23.52941176470588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C00-000000000000}"/>
    <hyperlink ref="B5" location="'Front (2)'!C1" display="'Front (2)'!C1" xr:uid="{00000000-0004-0000-0C00-000001000000}"/>
    <hyperlink ref="B6" location="'Front (3)'!C1" display="'Front (3)'!C1" xr:uid="{00000000-0004-0000-0C00-000002000000}"/>
    <hyperlink ref="B7" location="'Front (4)'!C1" display="'Front (4)'!C1" xr:uid="{00000000-0004-0000-0C00-000003000000}"/>
    <hyperlink ref="B8" location="'Front (5)'!C1" display="'Front (5)'!C1" xr:uid="{00000000-0004-0000-0C00-000004000000}"/>
    <hyperlink ref="B9" location="'Front (6)'!C1" display="'Front (6)'!C1" xr:uid="{00000000-0004-0000-0C00-000005000000}"/>
    <hyperlink ref="B10" location="'Front (7)'!C1" display="'Front (7)'!C1" xr:uid="{00000000-0004-0000-0C00-000006000000}"/>
    <hyperlink ref="B11" location="'Front (8)'!C1" display="'Front (8)'!C1" xr:uid="{00000000-0004-0000-0C00-000007000000}"/>
    <hyperlink ref="B12" location="'Front (9)'!C1" display="'Front (9)'!C1" xr:uid="{00000000-0004-0000-0C00-000008000000}"/>
    <hyperlink ref="B13" location="'Front (10)'!C1" display="'Front (10)'!C1" xr:uid="{00000000-0004-0000-0C00-000009000000}"/>
    <hyperlink ref="B14" location="'Front (11)'!C1" display="'Front (11)'!C1" xr:uid="{00000000-0004-0000-0C00-00000A000000}"/>
    <hyperlink ref="B15" location="'Front (12)'!C1" display="'Front (12)'!C1" xr:uid="{00000000-0004-0000-0C00-00000B000000}"/>
    <hyperlink ref="B16" location="'Front (13)'!C1" display="'Front (13)'!C1" xr:uid="{00000000-0004-0000-0C00-00000C000000}"/>
    <hyperlink ref="B17" location="'Front (14)'!C1" display="'Front (14)'!C1" xr:uid="{00000000-0004-0000-0C00-00000D000000}"/>
    <hyperlink ref="B18" location="'Front (15)'!C1" display="'Front (15)'!C1" xr:uid="{00000000-0004-0000-0C00-00000E000000}"/>
    <hyperlink ref="B19" location="'Front (16)'!C1" display="'Front (16)'!C1" xr:uid="{00000000-0004-0000-0C00-00000F000000}"/>
    <hyperlink ref="B20" location="'Front (17)'!C1" display="'Front (17)'!C1" xr:uid="{00000000-0004-0000-0C00-000010000000}"/>
    <hyperlink ref="B21" location="'Front (18)'!C1" display="'Front (18)'!C1" xr:uid="{00000000-0004-0000-0C00-000011000000}"/>
    <hyperlink ref="B22" location="'Front (19)'!C1" display="'Front (19)'!C1" xr:uid="{00000000-0004-0000-0C00-000012000000}"/>
    <hyperlink ref="B23" location="'Front (20)'!C1" display="'Front (20)'!C1" xr:uid="{00000000-0004-0000-0C00-000013000000}"/>
    <hyperlink ref="B24" location="'Front (21)'!C1" display="'Front (21)'!C1" xr:uid="{00000000-0004-0000-0C00-000014000000}"/>
    <hyperlink ref="B25" location="'Front (22)'!C1" display="'Front (22)'!C1" xr:uid="{00000000-0004-0000-0C00-000015000000}"/>
    <hyperlink ref="B26" location="'Front (23)'!C1" display="'Front (23)'!C1" xr:uid="{00000000-0004-0000-0C00-000016000000}"/>
    <hyperlink ref="B27" location="'Front (24)'!C1" display="'Front (24)'!C1" xr:uid="{00000000-0004-0000-0C00-000017000000}"/>
    <hyperlink ref="B28" location="'Front (25)'!C1" display="'Front (25)'!C1" xr:uid="{00000000-0004-0000-0C00-000018000000}"/>
    <hyperlink ref="B29" location="'Front (26)'!C1" display="'Front (26)'!C1" xr:uid="{00000000-0004-0000-0C00-000019000000}"/>
    <hyperlink ref="B30" location="'Front (27)'!C1" display="'Front (27)'!C1" xr:uid="{00000000-0004-0000-0C00-00001A000000}"/>
    <hyperlink ref="B31" location="'Front (28)'!C1" display="'Front (28)'!C1" xr:uid="{00000000-0004-0000-0C00-00001B000000}"/>
    <hyperlink ref="B32" location="'Front (29)'!C1" display="'Front (29)'!C1" xr:uid="{00000000-0004-0000-0C00-00001C000000}"/>
    <hyperlink ref="B33" location="'Front (30)'!C1" display="'Front (30)'!C1" xr:uid="{00000000-0004-0000-0C00-00001D000000}"/>
    <hyperlink ref="B34" location="'Front (31)'!C1" display="'Front (31)'!C1" xr:uid="{00000000-0004-0000-0C00-00001E000000}"/>
    <hyperlink ref="B35" location="'Front (32)'!C1" display="'Front (32)'!C1" xr:uid="{00000000-0004-0000-0C00-00001F000000}"/>
    <hyperlink ref="B36" location="'Front (33)'!C1" display="'Front (33)'!C1" xr:uid="{00000000-0004-0000-0C00-000020000000}"/>
    <hyperlink ref="B37" location="'Front (34)'!C1" display="'Front (34)'!C1" xr:uid="{00000000-0004-0000-0C00-000021000000}"/>
    <hyperlink ref="B1:B3" location="Frontpage!A1" display="PROFILES OF CULTURAL DIVERSITY_x000a_Social statistics about residents from major birthplaces, _x000a_in metropolitan municipalities" xr:uid="{00000000-0004-0000-0C00-000022000000}"/>
    <hyperlink ref="L1:N4" location="Sheet1!A1" display="Sheet1!A1" xr:uid="{00000000-0004-0000-0C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4"/>
  <sheetViews>
    <sheetView showGridLines="0" showRowColHeaders="0" zoomScale="95" zoomScaleNormal="95" workbookViewId="0">
      <selection activeCell="O24" sqref="O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",B15)</f>
        <v>Residents of Greater Dandenong who were born in Greece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1780</v>
      </c>
      <c r="E5" s="34"/>
      <c r="F5" s="34"/>
      <c r="G5" s="46"/>
      <c r="H5" s="34" t="s">
        <v>155</v>
      </c>
      <c r="I5" s="47">
        <f>VLOOKUP($F$2*35-35+$G$2,'Data 2'!$A$7:$BJ$1126,5)</f>
        <v>3</v>
      </c>
      <c r="J5" s="48">
        <f>IF($D$5&gt;0,I5/$D$5*100,"")</f>
        <v>0.16853932584269662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25</v>
      </c>
      <c r="J6" s="51">
        <f>IF($D$5&gt;0,I6/$D$5*100,"")</f>
        <v>1.4044943820224718</v>
      </c>
      <c r="K6" s="36"/>
      <c r="M6" s="87" t="s">
        <v>203</v>
      </c>
      <c r="N6" s="89">
        <f>VLOOKUP($F$2*35-35+$G$2,'Data 2'!$A$7:$BJ$1126,6)</f>
        <v>25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53.202247191011232</v>
      </c>
      <c r="E7" s="34"/>
      <c r="F7" s="34"/>
      <c r="G7" s="34"/>
      <c r="H7" s="49" t="s">
        <v>65</v>
      </c>
      <c r="I7" s="50">
        <f>VLOOKUP($F$2*35-35+$G$2,'Data 2'!$A$7:$BJ$1126,7)</f>
        <v>55</v>
      </c>
      <c r="J7" s="51">
        <f>IF($D$5&gt;0,I7/$D$5*100,"")</f>
        <v>3.089887640449438</v>
      </c>
      <c r="K7" s="36"/>
      <c r="M7" s="87" t="s">
        <v>185</v>
      </c>
      <c r="N7" s="89">
        <f>VLOOKUP($F$2*35-35+$G$2,'Data 2'!$A$7:$BJ$1126,7)</f>
        <v>55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46.797752808988768</v>
      </c>
      <c r="E8" s="34"/>
      <c r="F8" s="34"/>
      <c r="G8" s="34"/>
      <c r="H8" s="49" t="s">
        <v>157</v>
      </c>
      <c r="I8" s="50">
        <f>VLOOKUP($F$2*35-35+$G$2,'Data 2'!$A$7:$BJ$1126,8)</f>
        <v>473</v>
      </c>
      <c r="J8" s="51">
        <f>IF($D$5&gt;0,I8/$D$5*100,"")</f>
        <v>26.573033707865168</v>
      </c>
      <c r="K8" s="36"/>
      <c r="M8" s="87" t="s">
        <v>204</v>
      </c>
      <c r="N8" s="89">
        <f>VLOOKUP($F$2*35-35+$G$2,'Data 2'!$A$7:$BK$1126,63)</f>
        <v>473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1222</v>
      </c>
      <c r="J9" s="55">
        <f>IF($D$5&gt;0,I9/$D$5*100,"")</f>
        <v>68.651685393258418</v>
      </c>
      <c r="K9" s="36"/>
      <c r="M9" s="87" t="s">
        <v>69</v>
      </c>
      <c r="N9" s="89">
        <f>VLOOKUP($F$2*35-35+$G$2,'Data 2'!$A$7:$BJ$1126,9)</f>
        <v>1222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8</v>
      </c>
      <c r="H12" s="48">
        <f>VLOOKUP($F$2*35-35+$G$2,'Data 2'!$A$7:$BJ$1126,12)</f>
        <v>7.0175438596491224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148</v>
      </c>
      <c r="H14" s="60">
        <f>VLOOKUP($F$2*35-35+$G$2,'Data 2'!$A$7:$BJ$1126,16)</f>
        <v>82.432432432432435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39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9.0909090909090917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20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9.0909090909090917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39.42307692307692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27.884615384615387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69.198312236286924</v>
      </c>
      <c r="G26" s="61">
        <f>VLOOKUP($F$2*35-35+$G$2,'Data 2'!$A$7:$BJ$1126,31)</f>
        <v>53.478260869565219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50.160771704180064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18.006430868167204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190.84821428571428</v>
      </c>
      <c r="G29" s="36"/>
      <c r="H29" s="36"/>
      <c r="I29" s="36"/>
      <c r="J29" s="57">
        <f>VLOOKUP($F$2*35-35+$G$2,'Data 2'!$A$7:$BJ$1126,28)</f>
        <v>24</v>
      </c>
      <c r="K29" s="61">
        <f>VLOOKUP($F$2*35-35+$G$2,'Data 2'!$A$7:$BJ$1126,29)</f>
        <v>6.9767441860465116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15.948021264028354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1635</v>
      </c>
      <c r="G34" s="75">
        <f t="shared" si="0"/>
        <v>93.215507411630554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61</v>
      </c>
      <c r="G36" s="75">
        <f t="shared" si="0"/>
        <v>3.477765108323831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0.17103762827822122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55</v>
      </c>
      <c r="G38" s="48">
        <f t="shared" si="0"/>
        <v>3.1356898517673892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31</v>
      </c>
      <c r="F41" s="48">
        <f>VLOOKUP($F$2*35-35+$G$2,'Data 2'!$A$7:$BJ$1126,45)</f>
        <v>1.741573033707865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211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642</v>
      </c>
      <c r="E50" s="75">
        <f>VLOOKUP($F$2*35-35+$G$2,'Data 2'!$A$7:$BJ$1126,56)</f>
        <v>36.49801023308698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5</v>
      </c>
      <c r="E51" s="75">
        <f>VLOOKUP($F$2*35-35+$G$2,'Data 2'!$A$7:$BJ$1126,58)</f>
        <v>8.1967213114754092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71</v>
      </c>
      <c r="E52" s="75">
        <f>VLOOKUP($F$2*35-35+$G$2,'Data 2'!$A$7:$BJ$1126,60)</f>
        <v>13.271028037383179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576</v>
      </c>
      <c r="E53" s="75">
        <f>VLOOKUP($F$2*35-35+$G$2,'Data 2'!$A$7:$BJ$1126,62)</f>
        <v>47.880299251870326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D00-000000000000}"/>
    <hyperlink ref="B5" location="'Front (2)'!C1" display="'Front (2)'!C1" xr:uid="{00000000-0004-0000-0D00-000001000000}"/>
    <hyperlink ref="B6" location="'Front (3)'!C1" display="'Front (3)'!C1" xr:uid="{00000000-0004-0000-0D00-000002000000}"/>
    <hyperlink ref="B7" location="'Front (4)'!C1" display="'Front (4)'!C1" xr:uid="{00000000-0004-0000-0D00-000003000000}"/>
    <hyperlink ref="B8" location="'Front (5)'!C1" display="'Front (5)'!C1" xr:uid="{00000000-0004-0000-0D00-000004000000}"/>
    <hyperlink ref="B9" location="'Front (6)'!C1" display="'Front (6)'!C1" xr:uid="{00000000-0004-0000-0D00-000005000000}"/>
    <hyperlink ref="B10" location="'Front (7)'!C1" display="'Front (7)'!C1" xr:uid="{00000000-0004-0000-0D00-000006000000}"/>
    <hyperlink ref="B11" location="'Front (8)'!C1" display="'Front (8)'!C1" xr:uid="{00000000-0004-0000-0D00-000007000000}"/>
    <hyperlink ref="B12" location="'Front (9)'!C1" display="'Front (9)'!C1" xr:uid="{00000000-0004-0000-0D00-000008000000}"/>
    <hyperlink ref="B13" location="'Front (10)'!C1" display="'Front (10)'!C1" xr:uid="{00000000-0004-0000-0D00-000009000000}"/>
    <hyperlink ref="B14" location="'Front (11)'!C1" display="'Front (11)'!C1" xr:uid="{00000000-0004-0000-0D00-00000A000000}"/>
    <hyperlink ref="B15" location="'Front (12)'!C1" display="'Front (12)'!C1" xr:uid="{00000000-0004-0000-0D00-00000B000000}"/>
    <hyperlink ref="B16" location="'Front (13)'!C1" display="'Front (13)'!C1" xr:uid="{00000000-0004-0000-0D00-00000C000000}"/>
    <hyperlink ref="B17" location="'Front (14)'!C1" display="'Front (14)'!C1" xr:uid="{00000000-0004-0000-0D00-00000D000000}"/>
    <hyperlink ref="B18" location="'Front (15)'!C1" display="'Front (15)'!C1" xr:uid="{00000000-0004-0000-0D00-00000E000000}"/>
    <hyperlink ref="B19" location="'Front (16)'!C1" display="'Front (16)'!C1" xr:uid="{00000000-0004-0000-0D00-00000F000000}"/>
    <hyperlink ref="B20" location="'Front (17)'!C1" display="'Front (17)'!C1" xr:uid="{00000000-0004-0000-0D00-000010000000}"/>
    <hyperlink ref="B21" location="'Front (18)'!C1" display="'Front (18)'!C1" xr:uid="{00000000-0004-0000-0D00-000011000000}"/>
    <hyperlink ref="B22" location="'Front (19)'!C1" display="'Front (19)'!C1" xr:uid="{00000000-0004-0000-0D00-000012000000}"/>
    <hyperlink ref="B23" location="'Front (20)'!C1" display="'Front (20)'!C1" xr:uid="{00000000-0004-0000-0D00-000013000000}"/>
    <hyperlink ref="B24" location="'Front (21)'!C1" display="'Front (21)'!C1" xr:uid="{00000000-0004-0000-0D00-000014000000}"/>
    <hyperlink ref="B25" location="'Front (22)'!C1" display="'Front (22)'!C1" xr:uid="{00000000-0004-0000-0D00-000015000000}"/>
    <hyperlink ref="B26" location="'Front (23)'!C1" display="'Front (23)'!C1" xr:uid="{00000000-0004-0000-0D00-000016000000}"/>
    <hyperlink ref="B27" location="'Front (24)'!C1" display="'Front (24)'!C1" xr:uid="{00000000-0004-0000-0D00-000017000000}"/>
    <hyperlink ref="B28" location="'Front (25)'!C1" display="'Front (25)'!C1" xr:uid="{00000000-0004-0000-0D00-000018000000}"/>
    <hyperlink ref="B29" location="'Front (26)'!C1" display="'Front (26)'!C1" xr:uid="{00000000-0004-0000-0D00-000019000000}"/>
    <hyperlink ref="B30" location="'Front (27)'!C1" display="'Front (27)'!C1" xr:uid="{00000000-0004-0000-0D00-00001A000000}"/>
    <hyperlink ref="B31" location="'Front (28)'!C1" display="'Front (28)'!C1" xr:uid="{00000000-0004-0000-0D00-00001B000000}"/>
    <hyperlink ref="B32" location="'Front (29)'!C1" display="'Front (29)'!C1" xr:uid="{00000000-0004-0000-0D00-00001C000000}"/>
    <hyperlink ref="B33" location="'Front (30)'!C1" display="'Front (30)'!C1" xr:uid="{00000000-0004-0000-0D00-00001D000000}"/>
    <hyperlink ref="B34" location="'Front (31)'!C1" display="'Front (31)'!C1" xr:uid="{00000000-0004-0000-0D00-00001E000000}"/>
    <hyperlink ref="B35" location="'Front (32)'!C1" display="'Front (32)'!C1" xr:uid="{00000000-0004-0000-0D00-00001F000000}"/>
    <hyperlink ref="B36" location="'Front (33)'!C1" display="'Front (33)'!C1" xr:uid="{00000000-0004-0000-0D00-000020000000}"/>
    <hyperlink ref="B37" location="'Front (34)'!C1" display="'Front (34)'!C1" xr:uid="{00000000-0004-0000-0D00-000021000000}"/>
    <hyperlink ref="B1:B3" location="Frontpage!A1" display="PROFILES OF CULTURAL DIVERSITY_x000a_Social statistics about residents from major birthplaces, _x000a_in metropolitan municipalities" xr:uid="{00000000-0004-0000-0D00-000022000000}"/>
    <hyperlink ref="L1:N4" location="Sheet1!A1" display="Sheet1!A1" xr:uid="{00000000-0004-0000-0D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54"/>
  <sheetViews>
    <sheetView showGridLines="0" showRowColHeaders="0" zoomScale="95" zoomScaleNormal="95" workbookViewId="0">
      <selection activeCell="O22" sqref="O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",B16)</f>
        <v>Residents of Greater Dandenong who were born in Hong Kong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467</v>
      </c>
      <c r="E5" s="34"/>
      <c r="F5" s="34"/>
      <c r="G5" s="46"/>
      <c r="H5" s="34" t="s">
        <v>155</v>
      </c>
      <c r="I5" s="47">
        <f>VLOOKUP($F$2*35-35+$G$2,'Data 2'!$A$7:$BJ$1126,5)</f>
        <v>8</v>
      </c>
      <c r="J5" s="48">
        <f>IF($D$5&gt;0,I5/$D$5*100,"")</f>
        <v>1.7130620985010707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13</v>
      </c>
      <c r="J6" s="51">
        <f>IF($D$5&gt;0,I6/$D$5*100,"")</f>
        <v>2.7837259100642395</v>
      </c>
      <c r="K6" s="36"/>
      <c r="M6" s="87" t="s">
        <v>203</v>
      </c>
      <c r="N6" s="89">
        <f>VLOOKUP($F$2*35-35+$G$2,'Data 2'!$A$7:$BJ$1126,6)</f>
        <v>13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51.391862955032117</v>
      </c>
      <c r="E7" s="34"/>
      <c r="F7" s="34"/>
      <c r="G7" s="34"/>
      <c r="H7" s="49" t="s">
        <v>65</v>
      </c>
      <c r="I7" s="50">
        <f>VLOOKUP($F$2*35-35+$G$2,'Data 2'!$A$7:$BJ$1126,7)</f>
        <v>25</v>
      </c>
      <c r="J7" s="51">
        <f>IF($D$5&gt;0,I7/$D$5*100,"")</f>
        <v>5.3533190578158463</v>
      </c>
      <c r="K7" s="36"/>
      <c r="M7" s="87" t="s">
        <v>185</v>
      </c>
      <c r="N7" s="89">
        <f>VLOOKUP($F$2*35-35+$G$2,'Data 2'!$A$7:$BJ$1126,7)</f>
        <v>25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48.608137044967883</v>
      </c>
      <c r="E8" s="34"/>
      <c r="F8" s="34"/>
      <c r="G8" s="34"/>
      <c r="H8" s="49" t="s">
        <v>157</v>
      </c>
      <c r="I8" s="50">
        <f>VLOOKUP($F$2*35-35+$G$2,'Data 2'!$A$7:$BJ$1126,8)</f>
        <v>376</v>
      </c>
      <c r="J8" s="51">
        <f>IF($D$5&gt;0,I8/$D$5*100,"")</f>
        <v>80.513918629550318</v>
      </c>
      <c r="K8" s="36"/>
      <c r="M8" s="87" t="s">
        <v>204</v>
      </c>
      <c r="N8" s="89">
        <f>VLOOKUP($F$2*35-35+$G$2,'Data 2'!$A$7:$BK$1126,63)</f>
        <v>376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50</v>
      </c>
      <c r="J9" s="55">
        <f>IF($D$5&gt;0,I9/$D$5*100,"")</f>
        <v>10.706638115631693</v>
      </c>
      <c r="K9" s="36"/>
      <c r="M9" s="87" t="s">
        <v>69</v>
      </c>
      <c r="N9" s="89">
        <f>VLOOKUP($F$2*35-35+$G$2,'Data 2'!$A$7:$BJ$1126,9)</f>
        <v>50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17</v>
      </c>
      <c r="H12" s="48">
        <f>VLOOKUP($F$2*35-35+$G$2,'Data 2'!$A$7:$BJ$1126,12)</f>
        <v>6.3432835820895521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17</v>
      </c>
      <c r="H14" s="60">
        <f>VLOOKUP($F$2*35-35+$G$2,'Data 2'!$A$7:$BJ$1126,16)</f>
        <v>58.82352941176471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39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18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23.109243697478991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60.924369747899156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77.58620689655173</v>
      </c>
      <c r="G26" s="61">
        <f>VLOOKUP($F$2*35-35+$G$2,'Data 2'!$A$7:$BJ$1126,31)</f>
        <v>71.794871794871796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23.404255319148938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42.553191489361701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690.17857142857144</v>
      </c>
      <c r="G29" s="36"/>
      <c r="H29" s="36"/>
      <c r="I29" s="36"/>
      <c r="J29" s="57">
        <f>VLOOKUP($F$2*35-35+$G$2,'Data 2'!$A$7:$BJ$1126,28)</f>
        <v>21</v>
      </c>
      <c r="K29" s="61">
        <f>VLOOKUP($F$2*35-35+$G$2,'Data 2'!$A$7:$BJ$1126,29)</f>
        <v>6.7524115755627019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20.042643923240938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72</v>
      </c>
      <c r="G33" s="48">
        <f t="shared" ref="G33:G38" si="0">F33/SUM(F$33:F$38)*100</f>
        <v>15.65217391304348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102</v>
      </c>
      <c r="G34" s="75">
        <f t="shared" si="0"/>
        <v>22.173913043478262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286</v>
      </c>
      <c r="G38" s="48">
        <f t="shared" si="0"/>
        <v>62.173913043478258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47</v>
      </c>
      <c r="F41" s="48">
        <f>VLOOKUP($F$2*35-35+$G$2,'Data 2'!$A$7:$BJ$1126,45)</f>
        <v>10.06423982869379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72</v>
      </c>
      <c r="E50" s="75">
        <f>VLOOKUP($F$2*35-35+$G$2,'Data 2'!$A$7:$BJ$1126,56)</f>
        <v>15.450643776824036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50</v>
      </c>
      <c r="E52" s="75">
        <f>VLOOKUP($F$2*35-35+$G$2,'Data 2'!$A$7:$BJ$1126,60)</f>
        <v>12.437810945273633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19</v>
      </c>
      <c r="E53" s="75">
        <f>VLOOKUP($F$2*35-35+$G$2,'Data 2'!$A$7:$BJ$1126,62)</f>
        <v>37.254901960784316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E00-000000000000}"/>
    <hyperlink ref="B5" location="'Front (2)'!C1" display="'Front (2)'!C1" xr:uid="{00000000-0004-0000-0E00-000001000000}"/>
    <hyperlink ref="B6" location="'Front (3)'!C1" display="'Front (3)'!C1" xr:uid="{00000000-0004-0000-0E00-000002000000}"/>
    <hyperlink ref="B7" location="'Front (4)'!C1" display="'Front (4)'!C1" xr:uid="{00000000-0004-0000-0E00-000003000000}"/>
    <hyperlink ref="B8" location="'Front (5)'!C1" display="'Front (5)'!C1" xr:uid="{00000000-0004-0000-0E00-000004000000}"/>
    <hyperlink ref="B9" location="'Front (6)'!C1" display="'Front (6)'!C1" xr:uid="{00000000-0004-0000-0E00-000005000000}"/>
    <hyperlink ref="B10" location="'Front (7)'!C1" display="'Front (7)'!C1" xr:uid="{00000000-0004-0000-0E00-000006000000}"/>
    <hyperlink ref="B11" location="'Front (8)'!C1" display="'Front (8)'!C1" xr:uid="{00000000-0004-0000-0E00-000007000000}"/>
    <hyperlink ref="B12" location="'Front (9)'!C1" display="'Front (9)'!C1" xr:uid="{00000000-0004-0000-0E00-000008000000}"/>
    <hyperlink ref="B13" location="'Front (10)'!C1" display="'Front (10)'!C1" xr:uid="{00000000-0004-0000-0E00-000009000000}"/>
    <hyperlink ref="B14" location="'Front (11)'!C1" display="'Front (11)'!C1" xr:uid="{00000000-0004-0000-0E00-00000A000000}"/>
    <hyperlink ref="B15" location="'Front (12)'!C1" display="'Front (12)'!C1" xr:uid="{00000000-0004-0000-0E00-00000B000000}"/>
    <hyperlink ref="B16" location="'Front (13)'!C1" display="'Front (13)'!C1" xr:uid="{00000000-0004-0000-0E00-00000C000000}"/>
    <hyperlink ref="B17" location="'Front (14)'!C1" display="'Front (14)'!C1" xr:uid="{00000000-0004-0000-0E00-00000D000000}"/>
    <hyperlink ref="B18" location="'Front (15)'!C1" display="'Front (15)'!C1" xr:uid="{00000000-0004-0000-0E00-00000E000000}"/>
    <hyperlink ref="B19" location="'Front (16)'!C1" display="'Front (16)'!C1" xr:uid="{00000000-0004-0000-0E00-00000F000000}"/>
    <hyperlink ref="B20" location="'Front (17)'!C1" display="'Front (17)'!C1" xr:uid="{00000000-0004-0000-0E00-000010000000}"/>
    <hyperlink ref="B21" location="'Front (18)'!C1" display="'Front (18)'!C1" xr:uid="{00000000-0004-0000-0E00-000011000000}"/>
    <hyperlink ref="B22" location="'Front (19)'!C1" display="'Front (19)'!C1" xr:uid="{00000000-0004-0000-0E00-000012000000}"/>
    <hyperlink ref="B23" location="'Front (20)'!C1" display="'Front (20)'!C1" xr:uid="{00000000-0004-0000-0E00-000013000000}"/>
    <hyperlink ref="B24" location="'Front (21)'!C1" display="'Front (21)'!C1" xr:uid="{00000000-0004-0000-0E00-000014000000}"/>
    <hyperlink ref="B25" location="'Front (22)'!C1" display="'Front (22)'!C1" xr:uid="{00000000-0004-0000-0E00-000015000000}"/>
    <hyperlink ref="B26" location="'Front (23)'!C1" display="'Front (23)'!C1" xr:uid="{00000000-0004-0000-0E00-000016000000}"/>
    <hyperlink ref="B27" location="'Front (24)'!C1" display="'Front (24)'!C1" xr:uid="{00000000-0004-0000-0E00-000017000000}"/>
    <hyperlink ref="B28" location="'Front (25)'!C1" display="'Front (25)'!C1" xr:uid="{00000000-0004-0000-0E00-000018000000}"/>
    <hyperlink ref="B29" location="'Front (26)'!C1" display="'Front (26)'!C1" xr:uid="{00000000-0004-0000-0E00-000019000000}"/>
    <hyperlink ref="B30" location="'Front (27)'!C1" display="'Front (27)'!C1" xr:uid="{00000000-0004-0000-0E00-00001A000000}"/>
    <hyperlink ref="B31" location="'Front (28)'!C1" display="'Front (28)'!C1" xr:uid="{00000000-0004-0000-0E00-00001B000000}"/>
    <hyperlink ref="B32" location="'Front (29)'!C1" display="'Front (29)'!C1" xr:uid="{00000000-0004-0000-0E00-00001C000000}"/>
    <hyperlink ref="B33" location="'Front (30)'!C1" display="'Front (30)'!C1" xr:uid="{00000000-0004-0000-0E00-00001D000000}"/>
    <hyperlink ref="B34" location="'Front (31)'!C1" display="'Front (31)'!C1" xr:uid="{00000000-0004-0000-0E00-00001E000000}"/>
    <hyperlink ref="B35" location="'Front (32)'!C1" display="'Front (32)'!C1" xr:uid="{00000000-0004-0000-0E00-00001F000000}"/>
    <hyperlink ref="B36" location="'Front (33)'!C1" display="'Front (33)'!C1" xr:uid="{00000000-0004-0000-0E00-000020000000}"/>
    <hyperlink ref="B37" location="'Front (34)'!C1" display="'Front (34)'!C1" xr:uid="{00000000-0004-0000-0E00-000021000000}"/>
    <hyperlink ref="B1:B3" location="Frontpage!A1" display="PROFILES OF CULTURAL DIVERSITY_x000a_Social statistics about residents from major birthplaces, _x000a_in metropolitan municipalities" xr:uid="{00000000-0004-0000-0E00-000022000000}"/>
    <hyperlink ref="L1:N4" location="Sheet1!A1" display="Sheet1!A1" xr:uid="{00000000-0004-0000-0E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54"/>
  <sheetViews>
    <sheetView showGridLines="0" showRowColHeaders="0" zoomScale="95" zoomScaleNormal="95" workbookViewId="0">
      <selection activeCell="O20" sqref="O20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",B17)</f>
        <v>Residents of Greater Dandenong who were born in India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11898</v>
      </c>
      <c r="E5" s="34"/>
      <c r="F5" s="34"/>
      <c r="G5" s="46"/>
      <c r="H5" s="34" t="s">
        <v>155</v>
      </c>
      <c r="I5" s="47">
        <f>VLOOKUP($F$2*35-35+$G$2,'Data 2'!$A$7:$BJ$1126,5)</f>
        <v>163</v>
      </c>
      <c r="J5" s="48">
        <f>IF($D$5&gt;0,I5/$D$5*100,"")</f>
        <v>1.3699781475878299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519</v>
      </c>
      <c r="J6" s="51">
        <f>IF($D$5&gt;0,I6/$D$5*100,"")</f>
        <v>4.362077660110943</v>
      </c>
      <c r="K6" s="36"/>
      <c r="M6" s="87" t="s">
        <v>203</v>
      </c>
      <c r="N6" s="89">
        <f>VLOOKUP($F$2*35-35+$G$2,'Data 2'!$A$7:$BJ$1126,6)</f>
        <v>519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44.839468818288786</v>
      </c>
      <c r="E7" s="34"/>
      <c r="F7" s="34"/>
      <c r="G7" s="34"/>
      <c r="H7" s="49" t="s">
        <v>65</v>
      </c>
      <c r="I7" s="50">
        <f>VLOOKUP($F$2*35-35+$G$2,'Data 2'!$A$7:$BJ$1126,7)</f>
        <v>1831</v>
      </c>
      <c r="J7" s="51">
        <f>IF($D$5&gt;0,I7/$D$5*100,"")</f>
        <v>15.389141032106235</v>
      </c>
      <c r="K7" s="36"/>
      <c r="M7" s="87" t="s">
        <v>185</v>
      </c>
      <c r="N7" s="89">
        <f>VLOOKUP($F$2*35-35+$G$2,'Data 2'!$A$7:$BJ$1126,7)</f>
        <v>1831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55.160531181711214</v>
      </c>
      <c r="E8" s="34"/>
      <c r="F8" s="34"/>
      <c r="G8" s="34"/>
      <c r="H8" s="49" t="s">
        <v>157</v>
      </c>
      <c r="I8" s="50">
        <f>VLOOKUP($F$2*35-35+$G$2,'Data 2'!$A$7:$BJ$1126,8)</f>
        <v>8589</v>
      </c>
      <c r="J8" s="51">
        <f>IF($D$5&gt;0,I8/$D$5*100,"")</f>
        <v>72.188603126575885</v>
      </c>
      <c r="K8" s="36"/>
      <c r="M8" s="87" t="s">
        <v>204</v>
      </c>
      <c r="N8" s="89">
        <f>VLOOKUP($F$2*35-35+$G$2,'Data 2'!$A$7:$BK$1126,63)</f>
        <v>8589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955</v>
      </c>
      <c r="J9" s="55">
        <f>IF($D$5&gt;0,I9/$D$5*100,"")</f>
        <v>8.0265590855605993</v>
      </c>
      <c r="K9" s="36"/>
      <c r="M9" s="87" t="s">
        <v>69</v>
      </c>
      <c r="N9" s="89">
        <f>VLOOKUP($F$2*35-35+$G$2,'Data 2'!$A$7:$BJ$1126,9)</f>
        <v>955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341</v>
      </c>
      <c r="H12" s="48">
        <f>VLOOKUP($F$2*35-35+$G$2,'Data 2'!$A$7:$BJ$1126,12)</f>
        <v>4.437792816241541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21</v>
      </c>
      <c r="H13" s="59">
        <f>VLOOKUP($F$2*35-35+$G$2,'Data 2'!$A$7:$BJ$1126,14)</f>
        <v>3.0172413793103448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254</v>
      </c>
      <c r="H14" s="60">
        <f>VLOOKUP($F$2*35-35+$G$2,'Data 2'!$A$7:$BJ$1126,16)</f>
        <v>79.527559055118118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39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22.1505376344086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26</v>
      </c>
      <c r="I18" s="59">
        <f>VLOOKUP($F$2*35-35+$G$2,'Data 2'!$A$7:$BJ$1126,19)</f>
        <v>1.772324471710975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28</v>
      </c>
      <c r="I19" s="64">
        <f>VLOOKUP($F$2*35-35+$G$2,'Data 2'!$A$7:$BJ$1126,21)</f>
        <v>3.1425364758698096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27</v>
      </c>
      <c r="I20" s="59">
        <f>VLOOKUP($F$2*35-35+$G$2,'Data 2'!$A$7:$BJ$1126,23)</f>
        <v>4.7872340425531918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55</v>
      </c>
      <c r="I21" s="67">
        <f>VLOOKUP($F$2*35-35+$G$2,'Data 2'!$A$7:$BJ$1126,25)</f>
        <v>3.7826685006877581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24.969325153374232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61.426380368098151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87.275449101796411</v>
      </c>
      <c r="G26" s="61">
        <f>VLOOKUP($F$2*35-35+$G$2,'Data 2'!$A$7:$BJ$1126,31)</f>
        <v>72.63826409102937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46.059765477241207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24.99054343714538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616.30966952264384</v>
      </c>
      <c r="G29" s="36"/>
      <c r="H29" s="36"/>
      <c r="I29" s="36"/>
      <c r="J29" s="57">
        <f>VLOOKUP($F$2*35-35+$G$2,'Data 2'!$A$7:$BJ$1126,28)</f>
        <v>408</v>
      </c>
      <c r="K29" s="61">
        <f>VLOOKUP($F$2*35-35+$G$2,'Data 2'!$A$7:$BJ$1126,29)</f>
        <v>4.7791964390301045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57.394972451790636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25</v>
      </c>
      <c r="G33" s="48">
        <f t="shared" ref="G33:G38" si="0">F33/SUM(F$33:F$38)*100</f>
        <v>0.21385799828913601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2582</v>
      </c>
      <c r="G34" s="75">
        <f t="shared" si="0"/>
        <v>22.087254063301966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4585</v>
      </c>
      <c r="G35" s="75">
        <f t="shared" si="0"/>
        <v>39.221556886227546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431</v>
      </c>
      <c r="G36" s="75">
        <f t="shared" si="0"/>
        <v>3.6869118905047049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3776</v>
      </c>
      <c r="G37" s="75">
        <f t="shared" si="0"/>
        <v>32.301112061591105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291</v>
      </c>
      <c r="G38" s="48">
        <f t="shared" si="0"/>
        <v>2.4893071000855431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3785</v>
      </c>
      <c r="F41" s="48">
        <f>VLOOKUP($F$2*35-35+$G$2,'Data 2'!$A$7:$BJ$1126,45)</f>
        <v>31.812069255337033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29</v>
      </c>
      <c r="G44" s="61">
        <f>VLOOKUP($F$2*35-35+$G$2,'Data 2'!$A$7:$BJ$1126,53)</f>
        <v>0.43694440259153228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187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473</v>
      </c>
      <c r="E50" s="75">
        <f>VLOOKUP($F$2*35-35+$G$2,'Data 2'!$A$7:$BJ$1126,56)</f>
        <v>3.9935832489023979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9</v>
      </c>
      <c r="E51" s="75">
        <f>VLOOKUP($F$2*35-35+$G$2,'Data 2'!$A$7:$BJ$1126,58)</f>
        <v>0.49315068493150682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324</v>
      </c>
      <c r="E52" s="75">
        <f>VLOOKUP($F$2*35-35+$G$2,'Data 2'!$A$7:$BJ$1126,60)</f>
        <v>3.1174829211969595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104</v>
      </c>
      <c r="E53" s="75">
        <f>VLOOKUP($F$2*35-35+$G$2,'Data 2'!$A$7:$BJ$1126,62)</f>
        <v>10.92436974789916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F00-000000000000}"/>
    <hyperlink ref="B5" location="'Front (2)'!C1" display="'Front (2)'!C1" xr:uid="{00000000-0004-0000-0F00-000001000000}"/>
    <hyperlink ref="B6" location="'Front (3)'!C1" display="'Front (3)'!C1" xr:uid="{00000000-0004-0000-0F00-000002000000}"/>
    <hyperlink ref="B7" location="'Front (4)'!C1" display="'Front (4)'!C1" xr:uid="{00000000-0004-0000-0F00-000003000000}"/>
    <hyperlink ref="B8" location="'Front (5)'!C1" display="'Front (5)'!C1" xr:uid="{00000000-0004-0000-0F00-000004000000}"/>
    <hyperlink ref="B9" location="'Front (6)'!C1" display="'Front (6)'!C1" xr:uid="{00000000-0004-0000-0F00-000005000000}"/>
    <hyperlink ref="B10" location="'Front (7)'!C1" display="'Front (7)'!C1" xr:uid="{00000000-0004-0000-0F00-000006000000}"/>
    <hyperlink ref="B11" location="'Front (8)'!C1" display="'Front (8)'!C1" xr:uid="{00000000-0004-0000-0F00-000007000000}"/>
    <hyperlink ref="B12" location="'Front (9)'!C1" display="'Front (9)'!C1" xr:uid="{00000000-0004-0000-0F00-000008000000}"/>
    <hyperlink ref="B13" location="'Front (10)'!C1" display="'Front (10)'!C1" xr:uid="{00000000-0004-0000-0F00-000009000000}"/>
    <hyperlink ref="B14" location="'Front (11)'!C1" display="'Front (11)'!C1" xr:uid="{00000000-0004-0000-0F00-00000A000000}"/>
    <hyperlink ref="B15" location="'Front (12)'!C1" display="'Front (12)'!C1" xr:uid="{00000000-0004-0000-0F00-00000B000000}"/>
    <hyperlink ref="B16" location="'Front (13)'!C1" display="'Front (13)'!C1" xr:uid="{00000000-0004-0000-0F00-00000C000000}"/>
    <hyperlink ref="B17" location="'Front (14)'!C1" display="'Front (14)'!C1" xr:uid="{00000000-0004-0000-0F00-00000D000000}"/>
    <hyperlink ref="B18" location="'Front (15)'!C1" display="'Front (15)'!C1" xr:uid="{00000000-0004-0000-0F00-00000E000000}"/>
    <hyperlink ref="B19" location="'Front (16)'!C1" display="'Front (16)'!C1" xr:uid="{00000000-0004-0000-0F00-00000F000000}"/>
    <hyperlink ref="B20" location="'Front (17)'!C1" display="'Front (17)'!C1" xr:uid="{00000000-0004-0000-0F00-000010000000}"/>
    <hyperlink ref="B21" location="'Front (18)'!C1" display="'Front (18)'!C1" xr:uid="{00000000-0004-0000-0F00-000011000000}"/>
    <hyperlink ref="B22" location="'Front (19)'!C1" display="'Front (19)'!C1" xr:uid="{00000000-0004-0000-0F00-000012000000}"/>
    <hyperlink ref="B23" location="'Front (20)'!C1" display="'Front (20)'!C1" xr:uid="{00000000-0004-0000-0F00-000013000000}"/>
    <hyperlink ref="B24" location="'Front (21)'!C1" display="'Front (21)'!C1" xr:uid="{00000000-0004-0000-0F00-000014000000}"/>
    <hyperlink ref="B25" location="'Front (22)'!C1" display="'Front (22)'!C1" xr:uid="{00000000-0004-0000-0F00-000015000000}"/>
    <hyperlink ref="B26" location="'Front (23)'!C1" display="'Front (23)'!C1" xr:uid="{00000000-0004-0000-0F00-000016000000}"/>
    <hyperlink ref="B27" location="'Front (24)'!C1" display="'Front (24)'!C1" xr:uid="{00000000-0004-0000-0F00-000017000000}"/>
    <hyperlink ref="B28" location="'Front (25)'!C1" display="'Front (25)'!C1" xr:uid="{00000000-0004-0000-0F00-000018000000}"/>
    <hyperlink ref="B29" location="'Front (26)'!C1" display="'Front (26)'!C1" xr:uid="{00000000-0004-0000-0F00-000019000000}"/>
    <hyperlink ref="B30" location="'Front (27)'!C1" display="'Front (27)'!C1" xr:uid="{00000000-0004-0000-0F00-00001A000000}"/>
    <hyperlink ref="B31" location="'Front (28)'!C1" display="'Front (28)'!C1" xr:uid="{00000000-0004-0000-0F00-00001B000000}"/>
    <hyperlink ref="B32" location="'Front (29)'!C1" display="'Front (29)'!C1" xr:uid="{00000000-0004-0000-0F00-00001C000000}"/>
    <hyperlink ref="B33" location="'Front (30)'!C1" display="'Front (30)'!C1" xr:uid="{00000000-0004-0000-0F00-00001D000000}"/>
    <hyperlink ref="B34" location="'Front (31)'!C1" display="'Front (31)'!C1" xr:uid="{00000000-0004-0000-0F00-00001E000000}"/>
    <hyperlink ref="B35" location="'Front (32)'!C1" display="'Front (32)'!C1" xr:uid="{00000000-0004-0000-0F00-00001F000000}"/>
    <hyperlink ref="B36" location="'Front (33)'!C1" display="'Front (33)'!C1" xr:uid="{00000000-0004-0000-0F00-000020000000}"/>
    <hyperlink ref="B37" location="'Front (34)'!C1" display="'Front (34)'!C1" xr:uid="{00000000-0004-0000-0F00-000021000000}"/>
    <hyperlink ref="B1:B3" location="Frontpage!A1" display="PROFILES OF CULTURAL DIVERSITY_x000a_Social statistics about residents from major birthplaces, _x000a_in metropolitan municipalities" xr:uid="{00000000-0004-0000-0F00-000022000000}"/>
    <hyperlink ref="L1:N4" location="Sheet1!A1" display="Sheet1!A1" xr:uid="{00000000-0004-0000-0F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54"/>
  <sheetViews>
    <sheetView showGridLines="0" showRowColHeaders="0" zoomScale="95" zoomScaleNormal="95" workbookViewId="0">
      <selection activeCell="O24" sqref="O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",B18)</f>
        <v>Residents of Greater Dandenong who were born in Indonesia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942</v>
      </c>
      <c r="E5" s="34"/>
      <c r="F5" s="34"/>
      <c r="G5" s="46"/>
      <c r="H5" s="34" t="s">
        <v>155</v>
      </c>
      <c r="I5" s="47">
        <f>VLOOKUP($F$2*35-35+$G$2,'Data 2'!$A$7:$BJ$1126,5)</f>
        <v>19</v>
      </c>
      <c r="J5" s="48">
        <f>IF($D$5&gt;0,I5/$D$5*100,"")</f>
        <v>2.0169851380042463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47</v>
      </c>
      <c r="J6" s="51">
        <f>IF($D$5&gt;0,I6/$D$5*100,"")</f>
        <v>4.9893842887473463</v>
      </c>
      <c r="K6" s="36"/>
      <c r="M6" s="87" t="s">
        <v>203</v>
      </c>
      <c r="N6" s="89">
        <f>VLOOKUP($F$2*35-35+$G$2,'Data 2'!$A$7:$BJ$1126,6)</f>
        <v>47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52.653927813163484</v>
      </c>
      <c r="E7" s="34"/>
      <c r="F7" s="34"/>
      <c r="G7" s="34"/>
      <c r="H7" s="49" t="s">
        <v>65</v>
      </c>
      <c r="I7" s="50">
        <f>VLOOKUP($F$2*35-35+$G$2,'Data 2'!$A$7:$BJ$1126,7)</f>
        <v>78</v>
      </c>
      <c r="J7" s="51">
        <f>IF($D$5&gt;0,I7/$D$5*100,"")</f>
        <v>8.2802547770700627</v>
      </c>
      <c r="K7" s="36"/>
      <c r="M7" s="87" t="s">
        <v>185</v>
      </c>
      <c r="N7" s="89">
        <f>VLOOKUP($F$2*35-35+$G$2,'Data 2'!$A$7:$BJ$1126,7)</f>
        <v>78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47.346072186836516</v>
      </c>
      <c r="E8" s="34"/>
      <c r="F8" s="34"/>
      <c r="G8" s="34"/>
      <c r="H8" s="49" t="s">
        <v>157</v>
      </c>
      <c r="I8" s="50">
        <f>VLOOKUP($F$2*35-35+$G$2,'Data 2'!$A$7:$BJ$1126,8)</f>
        <v>727</v>
      </c>
      <c r="J8" s="51">
        <f>IF($D$5&gt;0,I8/$D$5*100,"")</f>
        <v>77.176220806794063</v>
      </c>
      <c r="K8" s="36"/>
      <c r="M8" s="87" t="s">
        <v>204</v>
      </c>
      <c r="N8" s="89">
        <f>VLOOKUP($F$2*35-35+$G$2,'Data 2'!$A$7:$BK$1126,63)</f>
        <v>727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94</v>
      </c>
      <c r="J9" s="55">
        <f>IF($D$5&gt;0,I9/$D$5*100,"")</f>
        <v>9.9787685774946926</v>
      </c>
      <c r="K9" s="36"/>
      <c r="M9" s="87" t="s">
        <v>69</v>
      </c>
      <c r="N9" s="89">
        <f>VLOOKUP($F$2*35-35+$G$2,'Data 2'!$A$7:$BJ$1126,9)</f>
        <v>94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38</v>
      </c>
      <c r="H12" s="48">
        <f>VLOOKUP($F$2*35-35+$G$2,'Data 2'!$A$7:$BJ$1126,12)</f>
        <v>7.3643410852713185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9</v>
      </c>
      <c r="H13" s="59">
        <f>VLOOKUP($F$2*35-35+$G$2,'Data 2'!$A$7:$BJ$1126,14)</f>
        <v>23.076923076923077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37</v>
      </c>
      <c r="H14" s="60">
        <f>VLOOKUP($F$2*35-35+$G$2,'Data 2'!$A$7:$BJ$1126,16)</f>
        <v>81.081081081081081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22.727272727272727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39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5.2631578947368416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16.666666666666664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9.5238095238095237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19.696969696969695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47.402597402597401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85.885885885885884</v>
      </c>
      <c r="G26" s="61">
        <f>VLOOKUP($F$2*35-35+$G$2,'Data 2'!$A$7:$BJ$1126,31)</f>
        <v>63.212435233160626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50.262697022767078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26.094570928196148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564.59854014598545</v>
      </c>
      <c r="G29" s="36"/>
      <c r="H29" s="36"/>
      <c r="I29" s="36"/>
      <c r="J29" s="57">
        <f>VLOOKUP($F$2*35-35+$G$2,'Data 2'!$A$7:$BJ$1126,28)</f>
        <v>37</v>
      </c>
      <c r="K29" s="61">
        <f>VLOOKUP($F$2*35-35+$G$2,'Data 2'!$A$7:$BJ$1126,29)</f>
        <v>6.0260586319218241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51.697699890470972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74</v>
      </c>
      <c r="G33" s="48">
        <f t="shared" ref="G33:G38" si="0">F33/SUM(F$33:F$38)*100</f>
        <v>7.939914163090128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434</v>
      </c>
      <c r="G34" s="75">
        <f t="shared" si="0"/>
        <v>46.566523605150209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54</v>
      </c>
      <c r="G35" s="75">
        <f t="shared" si="0"/>
        <v>5.7939914163090123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307</v>
      </c>
      <c r="G36" s="75">
        <f t="shared" si="0"/>
        <v>32.93991416309013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63</v>
      </c>
      <c r="G38" s="48">
        <f t="shared" si="0"/>
        <v>6.7596566523605155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241</v>
      </c>
      <c r="F41" s="48">
        <f>VLOOKUP($F$2*35-35+$G$2,'Data 2'!$A$7:$BJ$1126,45)</f>
        <v>25.583864118895967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173</v>
      </c>
      <c r="E50" s="75">
        <f>VLOOKUP($F$2*35-35+$G$2,'Data 2'!$A$7:$BJ$1126,56)</f>
        <v>18.582169709989259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144</v>
      </c>
      <c r="E52" s="75">
        <f>VLOOKUP($F$2*35-35+$G$2,'Data 2'!$A$7:$BJ$1126,60)</f>
        <v>18.022528160200249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27</v>
      </c>
      <c r="E53" s="75">
        <f>VLOOKUP($F$2*35-35+$G$2,'Data 2'!$A$7:$BJ$1126,62)</f>
        <v>29.032258064516132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000-000000000000}"/>
    <hyperlink ref="B5" location="'Front (2)'!C1" display="'Front (2)'!C1" xr:uid="{00000000-0004-0000-1000-000001000000}"/>
    <hyperlink ref="B6" location="'Front (3)'!C1" display="'Front (3)'!C1" xr:uid="{00000000-0004-0000-1000-000002000000}"/>
    <hyperlink ref="B7" location="'Front (4)'!C1" display="'Front (4)'!C1" xr:uid="{00000000-0004-0000-1000-000003000000}"/>
    <hyperlink ref="B8" location="'Front (5)'!C1" display="'Front (5)'!C1" xr:uid="{00000000-0004-0000-1000-000004000000}"/>
    <hyperlink ref="B9" location="'Front (6)'!C1" display="'Front (6)'!C1" xr:uid="{00000000-0004-0000-1000-000005000000}"/>
    <hyperlink ref="B10" location="'Front (7)'!C1" display="'Front (7)'!C1" xr:uid="{00000000-0004-0000-1000-000006000000}"/>
    <hyperlink ref="B11" location="'Front (8)'!C1" display="'Front (8)'!C1" xr:uid="{00000000-0004-0000-1000-000007000000}"/>
    <hyperlink ref="B12" location="'Front (9)'!C1" display="'Front (9)'!C1" xr:uid="{00000000-0004-0000-1000-000008000000}"/>
    <hyperlink ref="B13" location="'Front (10)'!C1" display="'Front (10)'!C1" xr:uid="{00000000-0004-0000-1000-000009000000}"/>
    <hyperlink ref="B14" location="'Front (11)'!C1" display="'Front (11)'!C1" xr:uid="{00000000-0004-0000-1000-00000A000000}"/>
    <hyperlink ref="B15" location="'Front (12)'!C1" display="'Front (12)'!C1" xr:uid="{00000000-0004-0000-1000-00000B000000}"/>
    <hyperlink ref="B16" location="'Front (13)'!C1" display="'Front (13)'!C1" xr:uid="{00000000-0004-0000-1000-00000C000000}"/>
    <hyperlink ref="B17" location="'Front (14)'!C1" display="'Front (14)'!C1" xr:uid="{00000000-0004-0000-1000-00000D000000}"/>
    <hyperlink ref="B18" location="'Front (15)'!C1" display="'Front (15)'!C1" xr:uid="{00000000-0004-0000-1000-00000E000000}"/>
    <hyperlink ref="B19" location="'Front (16)'!C1" display="'Front (16)'!C1" xr:uid="{00000000-0004-0000-1000-00000F000000}"/>
    <hyperlink ref="B20" location="'Front (17)'!C1" display="'Front (17)'!C1" xr:uid="{00000000-0004-0000-1000-000010000000}"/>
    <hyperlink ref="B21" location="'Front (18)'!C1" display="'Front (18)'!C1" xr:uid="{00000000-0004-0000-1000-000011000000}"/>
    <hyperlink ref="B22" location="'Front (19)'!C1" display="'Front (19)'!C1" xr:uid="{00000000-0004-0000-1000-000012000000}"/>
    <hyperlink ref="B23" location="'Front (20)'!C1" display="'Front (20)'!C1" xr:uid="{00000000-0004-0000-1000-000013000000}"/>
    <hyperlink ref="B24" location="'Front (21)'!C1" display="'Front (21)'!C1" xr:uid="{00000000-0004-0000-1000-000014000000}"/>
    <hyperlink ref="B25" location="'Front (22)'!C1" display="'Front (22)'!C1" xr:uid="{00000000-0004-0000-1000-000015000000}"/>
    <hyperlink ref="B26" location="'Front (23)'!C1" display="'Front (23)'!C1" xr:uid="{00000000-0004-0000-1000-000016000000}"/>
    <hyperlink ref="B27" location="'Front (24)'!C1" display="'Front (24)'!C1" xr:uid="{00000000-0004-0000-1000-000017000000}"/>
    <hyperlink ref="B28" location="'Front (25)'!C1" display="'Front (25)'!C1" xr:uid="{00000000-0004-0000-1000-000018000000}"/>
    <hyperlink ref="B29" location="'Front (26)'!C1" display="'Front (26)'!C1" xr:uid="{00000000-0004-0000-1000-000019000000}"/>
    <hyperlink ref="B30" location="'Front (27)'!C1" display="'Front (27)'!C1" xr:uid="{00000000-0004-0000-1000-00001A000000}"/>
    <hyperlink ref="B31" location="'Front (28)'!C1" display="'Front (28)'!C1" xr:uid="{00000000-0004-0000-1000-00001B000000}"/>
    <hyperlink ref="B32" location="'Front (29)'!C1" display="'Front (29)'!C1" xr:uid="{00000000-0004-0000-1000-00001C000000}"/>
    <hyperlink ref="B33" location="'Front (30)'!C1" display="'Front (30)'!C1" xr:uid="{00000000-0004-0000-1000-00001D000000}"/>
    <hyperlink ref="B34" location="'Front (31)'!C1" display="'Front (31)'!C1" xr:uid="{00000000-0004-0000-1000-00001E000000}"/>
    <hyperlink ref="B35" location="'Front (32)'!C1" display="'Front (32)'!C1" xr:uid="{00000000-0004-0000-1000-00001F000000}"/>
    <hyperlink ref="B36" location="'Front (33)'!C1" display="'Front (33)'!C1" xr:uid="{00000000-0004-0000-1000-000020000000}"/>
    <hyperlink ref="B37" location="'Front (34)'!C1" display="'Front (34)'!C1" xr:uid="{00000000-0004-0000-1000-000021000000}"/>
    <hyperlink ref="B1:B3" location="Frontpage!A1" display="PROFILES OF CULTURAL DIVERSITY_x000a_Social statistics about residents from major birthplaces, _x000a_in metropolitan municipalities" xr:uid="{00000000-0004-0000-1000-000022000000}"/>
    <hyperlink ref="L1:N4" location="Sheet1!A1" display="Sheet1!A1" xr:uid="{00000000-0004-0000-10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54"/>
  <sheetViews>
    <sheetView showGridLines="0" showRowColHeaders="0" zoomScale="95" zoomScaleNormal="95" workbookViewId="0">
      <selection activeCell="P23" sqref="P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",B19)</f>
        <v>Residents of Greater Dandenong who were born in Iran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723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0.69156293222683263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92</v>
      </c>
      <c r="J6" s="51">
        <f>IF($D$5&gt;0,I6/$D$5*100,"")</f>
        <v>12.72475795297372</v>
      </c>
      <c r="K6" s="36"/>
      <c r="M6" s="87" t="s">
        <v>203</v>
      </c>
      <c r="N6" s="89">
        <f>VLOOKUP($F$2*35-35+$G$2,'Data 2'!$A$7:$BJ$1126,6)</f>
        <v>92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45.643153526970956</v>
      </c>
      <c r="E7" s="34"/>
      <c r="F7" s="34"/>
      <c r="G7" s="34"/>
      <c r="H7" s="49" t="s">
        <v>65</v>
      </c>
      <c r="I7" s="50">
        <f>VLOOKUP($F$2*35-35+$G$2,'Data 2'!$A$7:$BJ$1126,7)</f>
        <v>180</v>
      </c>
      <c r="J7" s="51">
        <f>IF($D$5&gt;0,I7/$D$5*100,"")</f>
        <v>24.896265560165975</v>
      </c>
      <c r="K7" s="36"/>
      <c r="M7" s="87" t="s">
        <v>185</v>
      </c>
      <c r="N7" s="89">
        <f>VLOOKUP($F$2*35-35+$G$2,'Data 2'!$A$7:$BJ$1126,7)</f>
        <v>180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54.356846473029044</v>
      </c>
      <c r="E8" s="34"/>
      <c r="F8" s="34"/>
      <c r="G8" s="34"/>
      <c r="H8" s="49" t="s">
        <v>157</v>
      </c>
      <c r="I8" s="50">
        <f>VLOOKUP($F$2*35-35+$G$2,'Data 2'!$A$7:$BJ$1126,8)</f>
        <v>425</v>
      </c>
      <c r="J8" s="51">
        <f>IF($D$5&gt;0,I8/$D$5*100,"")</f>
        <v>58.782849239280779</v>
      </c>
      <c r="K8" s="36"/>
      <c r="M8" s="87" t="s">
        <v>204</v>
      </c>
      <c r="N8" s="89">
        <f>VLOOKUP($F$2*35-35+$G$2,'Data 2'!$A$7:$BK$1126,63)</f>
        <v>425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23</v>
      </c>
      <c r="J9" s="55">
        <f>IF($D$5&gt;0,I9/$D$5*100,"")</f>
        <v>3.18118948824343</v>
      </c>
      <c r="K9" s="36"/>
      <c r="M9" s="87" t="s">
        <v>69</v>
      </c>
      <c r="N9" s="89">
        <f>VLOOKUP($F$2*35-35+$G$2,'Data 2'!$A$7:$BJ$1126,9)</f>
        <v>23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56</v>
      </c>
      <c r="H12" s="48">
        <f>VLOOKUP($F$2*35-35+$G$2,'Data 2'!$A$7:$BJ$1126,12)</f>
        <v>15.135135135135137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</v>
      </c>
      <c r="H13" s="59">
        <f>VLOOKUP($F$2*35-35+$G$2,'Data 2'!$A$7:$BJ$1126,14)</f>
        <v>3.4482758620689653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37</v>
      </c>
      <c r="H14" s="60">
        <f>VLOOKUP($F$2*35-35+$G$2,'Data 2'!$A$7:$BJ$1126,16)</f>
        <v>89.189189189189193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41.09195402298851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10</v>
      </c>
      <c r="I18" s="59">
        <f>VLOOKUP($F$2*35-35+$G$2,'Data 2'!$A$7:$BJ$1126,19)</f>
        <v>12.195121951219512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39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16</v>
      </c>
      <c r="I19" s="64">
        <f>VLOOKUP($F$2*35-35+$G$2,'Data 2'!$A$7:$BJ$1126,21)</f>
        <v>32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6</v>
      </c>
      <c r="I20" s="59">
        <f>VLOOKUP($F$2*35-35+$G$2,'Data 2'!$A$7:$BJ$1126,23)</f>
        <v>18.75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22</v>
      </c>
      <c r="I21" s="67">
        <f>VLOOKUP($F$2*35-35+$G$2,'Data 2'!$A$7:$BJ$1126,25)</f>
        <v>27.160493827160494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25.77639751552795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24.534161490683228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59.055118110236215</v>
      </c>
      <c r="G26" s="61">
        <f>VLOOKUP($F$2*35-35+$G$2,'Data 2'!$A$7:$BJ$1126,31)</f>
        <v>36.144578313253014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61.354581673306775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16.733067729083665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418.18181818181819</v>
      </c>
      <c r="G29" s="36"/>
      <c r="H29" s="36"/>
      <c r="I29" s="36"/>
      <c r="J29" s="57">
        <f>VLOOKUP($F$2*35-35+$G$2,'Data 2'!$A$7:$BJ$1126,28)</f>
        <v>63</v>
      </c>
      <c r="K29" s="61">
        <f>VLOOKUP($F$2*35-35+$G$2,'Data 2'!$A$7:$BJ$1126,29)</f>
        <v>19.811320754716981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76.504297994269336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98</v>
      </c>
      <c r="G34" s="75">
        <f t="shared" si="0"/>
        <v>13.96011396011396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418</v>
      </c>
      <c r="G36" s="75">
        <f t="shared" si="0"/>
        <v>59.544159544159548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81</v>
      </c>
      <c r="G37" s="75">
        <f t="shared" si="0"/>
        <v>11.538461538461538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105</v>
      </c>
      <c r="G38" s="48">
        <f t="shared" si="0"/>
        <v>14.957264957264957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129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136</v>
      </c>
      <c r="F41" s="48">
        <f>VLOOKUP($F$2*35-35+$G$2,'Data 2'!$A$7:$BJ$1126,45)</f>
        <v>18.810511756569849</v>
      </c>
      <c r="G41" s="36"/>
      <c r="H41" s="129"/>
      <c r="I41" s="129"/>
      <c r="J41" s="129"/>
      <c r="K41" s="129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129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129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10</v>
      </c>
      <c r="G44" s="61">
        <f>VLOOKUP($F$2*35-35+$G$2,'Data 2'!$A$7:$BJ$1126,53)</f>
        <v>3.0674846625766872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140</v>
      </c>
      <c r="E50" s="75">
        <f>VLOOKUP($F$2*35-35+$G$2,'Data 2'!$A$7:$BJ$1126,56)</f>
        <v>19.553072625698324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1.7241379310344827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125</v>
      </c>
      <c r="E52" s="75">
        <f>VLOOKUP($F$2*35-35+$G$2,'Data 2'!$A$7:$BJ$1126,60)</f>
        <v>20.729684908789388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</v>
      </c>
      <c r="E53" s="75">
        <f>VLOOKUP($F$2*35-35+$G$2,'Data 2'!$A$7:$BJ$1126,62)</f>
        <v>47.826086956521742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100-000000000000}"/>
    <hyperlink ref="B5" location="'Front (2)'!C1" display="'Front (2)'!C1" xr:uid="{00000000-0004-0000-1100-000001000000}"/>
    <hyperlink ref="B6" location="'Front (3)'!C1" display="'Front (3)'!C1" xr:uid="{00000000-0004-0000-1100-000002000000}"/>
    <hyperlink ref="B7" location="'Front (4)'!C1" display="'Front (4)'!C1" xr:uid="{00000000-0004-0000-1100-000003000000}"/>
    <hyperlink ref="B8" location="'Front (5)'!C1" display="'Front (5)'!C1" xr:uid="{00000000-0004-0000-1100-000004000000}"/>
    <hyperlink ref="B9" location="'Front (6)'!C1" display="'Front (6)'!C1" xr:uid="{00000000-0004-0000-1100-000005000000}"/>
    <hyperlink ref="B10" location="'Front (7)'!C1" display="'Front (7)'!C1" xr:uid="{00000000-0004-0000-1100-000006000000}"/>
    <hyperlink ref="B11" location="'Front (8)'!C1" display="'Front (8)'!C1" xr:uid="{00000000-0004-0000-1100-000007000000}"/>
    <hyperlink ref="B12" location="'Front (9)'!C1" display="'Front (9)'!C1" xr:uid="{00000000-0004-0000-1100-000008000000}"/>
    <hyperlink ref="B13" location="'Front (10)'!C1" display="'Front (10)'!C1" xr:uid="{00000000-0004-0000-1100-000009000000}"/>
    <hyperlink ref="B14" location="'Front (11)'!C1" display="'Front (11)'!C1" xr:uid="{00000000-0004-0000-1100-00000A000000}"/>
    <hyperlink ref="B15" location="'Front (12)'!C1" display="'Front (12)'!C1" xr:uid="{00000000-0004-0000-1100-00000B000000}"/>
    <hyperlink ref="B16" location="'Front (13)'!C1" display="'Front (13)'!C1" xr:uid="{00000000-0004-0000-1100-00000C000000}"/>
    <hyperlink ref="B17" location="'Front (14)'!C1" display="'Front (14)'!C1" xr:uid="{00000000-0004-0000-1100-00000D000000}"/>
    <hyperlink ref="B18" location="'Front (15)'!C1" display="'Front (15)'!C1" xr:uid="{00000000-0004-0000-1100-00000E000000}"/>
    <hyperlink ref="B19" location="'Front (16)'!C1" display="'Front (16)'!C1" xr:uid="{00000000-0004-0000-1100-00000F000000}"/>
    <hyperlink ref="B20" location="'Front (17)'!C1" display="'Front (17)'!C1" xr:uid="{00000000-0004-0000-1100-000010000000}"/>
    <hyperlink ref="B21" location="'Front (18)'!C1" display="'Front (18)'!C1" xr:uid="{00000000-0004-0000-1100-000011000000}"/>
    <hyperlink ref="B22" location="'Front (19)'!C1" display="'Front (19)'!C1" xr:uid="{00000000-0004-0000-1100-000012000000}"/>
    <hyperlink ref="B23" location="'Front (20)'!C1" display="'Front (20)'!C1" xr:uid="{00000000-0004-0000-1100-000013000000}"/>
    <hyperlink ref="B24" location="'Front (21)'!C1" display="'Front (21)'!C1" xr:uid="{00000000-0004-0000-1100-000014000000}"/>
    <hyperlink ref="B25" location="'Front (22)'!C1" display="'Front (22)'!C1" xr:uid="{00000000-0004-0000-1100-000015000000}"/>
    <hyperlink ref="B26" location="'Front (23)'!C1" display="'Front (23)'!C1" xr:uid="{00000000-0004-0000-1100-000016000000}"/>
    <hyperlink ref="B27" location="'Front (24)'!C1" display="'Front (24)'!C1" xr:uid="{00000000-0004-0000-1100-000017000000}"/>
    <hyperlink ref="B28" location="'Front (25)'!C1" display="'Front (25)'!C1" xr:uid="{00000000-0004-0000-1100-000018000000}"/>
    <hyperlink ref="B29" location="'Front (26)'!C1" display="'Front (26)'!C1" xr:uid="{00000000-0004-0000-1100-000019000000}"/>
    <hyperlink ref="B30" location="'Front (27)'!C1" display="'Front (27)'!C1" xr:uid="{00000000-0004-0000-1100-00001A000000}"/>
    <hyperlink ref="B31" location="'Front (28)'!C1" display="'Front (28)'!C1" xr:uid="{00000000-0004-0000-1100-00001B000000}"/>
    <hyperlink ref="B32" location="'Front (29)'!C1" display="'Front (29)'!C1" xr:uid="{00000000-0004-0000-1100-00001C000000}"/>
    <hyperlink ref="B33" location="'Front (30)'!C1" display="'Front (30)'!C1" xr:uid="{00000000-0004-0000-1100-00001D000000}"/>
    <hyperlink ref="B34" location="'Front (31)'!C1" display="'Front (31)'!C1" xr:uid="{00000000-0004-0000-1100-00001E000000}"/>
    <hyperlink ref="B35" location="'Front (32)'!C1" display="'Front (32)'!C1" xr:uid="{00000000-0004-0000-1100-00001F000000}"/>
    <hyperlink ref="B36" location="'Front (33)'!C1" display="'Front (33)'!C1" xr:uid="{00000000-0004-0000-1100-000020000000}"/>
    <hyperlink ref="B37" location="'Front (34)'!C1" display="'Front (34)'!C1" xr:uid="{00000000-0004-0000-1100-000021000000}"/>
    <hyperlink ref="B1:B3" location="Frontpage!A1" display="PROFILES OF CULTURAL DIVERSITY_x000a_Social statistics about residents from major birthplaces, _x000a_in metropolitan municipalities" xr:uid="{00000000-0004-0000-1100-000022000000}"/>
    <hyperlink ref="L1:N4" location="Sheet1!A1" display="Sheet1!A1" xr:uid="{00000000-0004-0000-11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54"/>
  <sheetViews>
    <sheetView showGridLines="0" showRowColHeaders="0" zoomScale="95" zoomScaleNormal="95" workbookViewId="0">
      <selection activeCell="P23" sqref="P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",B20)</f>
        <v>Residents of Greater Dandenong who were born in Iraq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315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1.5873015873015872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27</v>
      </c>
      <c r="J6" s="51">
        <f>IF($D$5&gt;0,I6/$D$5*100,"")</f>
        <v>8.5714285714285712</v>
      </c>
      <c r="K6" s="36"/>
      <c r="M6" s="87" t="s">
        <v>203</v>
      </c>
      <c r="N6" s="89">
        <f>VLOOKUP($F$2*35-35+$G$2,'Data 2'!$A$7:$BJ$1126,6)</f>
        <v>27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48.571428571428569</v>
      </c>
      <c r="E7" s="34"/>
      <c r="F7" s="34"/>
      <c r="G7" s="34"/>
      <c r="H7" s="49" t="s">
        <v>65</v>
      </c>
      <c r="I7" s="50">
        <f>VLOOKUP($F$2*35-35+$G$2,'Data 2'!$A$7:$BJ$1126,7)</f>
        <v>37</v>
      </c>
      <c r="J7" s="51">
        <f>IF($D$5&gt;0,I7/$D$5*100,"")</f>
        <v>11.746031746031745</v>
      </c>
      <c r="K7" s="36"/>
      <c r="M7" s="87" t="s">
        <v>185</v>
      </c>
      <c r="N7" s="89">
        <f>VLOOKUP($F$2*35-35+$G$2,'Data 2'!$A$7:$BJ$1126,7)</f>
        <v>37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51.428571428571431</v>
      </c>
      <c r="E8" s="34"/>
      <c r="F8" s="34"/>
      <c r="G8" s="34"/>
      <c r="H8" s="49" t="s">
        <v>157</v>
      </c>
      <c r="I8" s="50">
        <f>VLOOKUP($F$2*35-35+$G$2,'Data 2'!$A$7:$BJ$1126,8)</f>
        <v>215</v>
      </c>
      <c r="J8" s="51">
        <f>IF($D$5&gt;0,I8/$D$5*100,"")</f>
        <v>68.253968253968253</v>
      </c>
      <c r="K8" s="36"/>
      <c r="M8" s="87" t="s">
        <v>204</v>
      </c>
      <c r="N8" s="89">
        <f>VLOOKUP($F$2*35-35+$G$2,'Data 2'!$A$7:$BK$1126,63)</f>
        <v>215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38</v>
      </c>
      <c r="J9" s="55">
        <f>IF($D$5&gt;0,I9/$D$5*100,"")</f>
        <v>12.063492063492063</v>
      </c>
      <c r="K9" s="36"/>
      <c r="M9" s="87" t="s">
        <v>69</v>
      </c>
      <c r="N9" s="89">
        <f>VLOOKUP($F$2*35-35+$G$2,'Data 2'!$A$7:$BJ$1126,9)</f>
        <v>38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8</v>
      </c>
      <c r="H12" s="48">
        <f>VLOOKUP($F$2*35-35+$G$2,'Data 2'!$A$7:$BJ$1126,12)</f>
        <v>7.2072072072072073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17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20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39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22.448979591836736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26.530612244897959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48.245614035087719</v>
      </c>
      <c r="G26" s="61">
        <f>VLOOKUP($F$2*35-35+$G$2,'Data 2'!$A$7:$BJ$1126,31)</f>
        <v>23.655913978494624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22.61904761904762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251.61290322580646</v>
      </c>
      <c r="G29" s="36"/>
      <c r="H29" s="36"/>
      <c r="I29" s="36"/>
      <c r="J29" s="57">
        <f>VLOOKUP($F$2*35-35+$G$2,'Data 2'!$A$7:$BJ$1126,28)</f>
        <v>13</v>
      </c>
      <c r="K29" s="61">
        <f>VLOOKUP($F$2*35-35+$G$2,'Data 2'!$A$7:$BJ$1126,29)</f>
        <v>12.037037037037036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68.16608996539793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115</v>
      </c>
      <c r="G34" s="75">
        <f t="shared" si="0"/>
        <v>38.205980066445186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176</v>
      </c>
      <c r="G36" s="75">
        <f t="shared" si="0"/>
        <v>58.471760797342199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</v>
      </c>
      <c r="G38" s="48">
        <f t="shared" si="0"/>
        <v>3.322259136212625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11.111111111111111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4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75</v>
      </c>
      <c r="E50" s="75">
        <f>VLOOKUP($F$2*35-35+$G$2,'Data 2'!$A$7:$BJ$1126,56)</f>
        <v>24.03846153846154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53</v>
      </c>
      <c r="E52" s="75">
        <f>VLOOKUP($F$2*35-35+$G$2,'Data 2'!$A$7:$BJ$1126,60)</f>
        <v>21.285140562248998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</v>
      </c>
      <c r="E53" s="75">
        <f>VLOOKUP($F$2*35-35+$G$2,'Data 2'!$A$7:$BJ$1126,62)</f>
        <v>56.09756097560976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200-000000000000}"/>
    <hyperlink ref="B5" location="'Front (2)'!C1" display="'Front (2)'!C1" xr:uid="{00000000-0004-0000-1200-000001000000}"/>
    <hyperlink ref="B6" location="'Front (3)'!C1" display="'Front (3)'!C1" xr:uid="{00000000-0004-0000-1200-000002000000}"/>
    <hyperlink ref="B7" location="'Front (4)'!C1" display="'Front (4)'!C1" xr:uid="{00000000-0004-0000-1200-000003000000}"/>
    <hyperlink ref="B8" location="'Front (5)'!C1" display="'Front (5)'!C1" xr:uid="{00000000-0004-0000-1200-000004000000}"/>
    <hyperlink ref="B9" location="'Front (6)'!C1" display="'Front (6)'!C1" xr:uid="{00000000-0004-0000-1200-000005000000}"/>
    <hyperlink ref="B10" location="'Front (7)'!C1" display="'Front (7)'!C1" xr:uid="{00000000-0004-0000-1200-000006000000}"/>
    <hyperlink ref="B11" location="'Front (8)'!C1" display="'Front (8)'!C1" xr:uid="{00000000-0004-0000-1200-000007000000}"/>
    <hyperlink ref="B12" location="'Front (9)'!C1" display="'Front (9)'!C1" xr:uid="{00000000-0004-0000-1200-000008000000}"/>
    <hyperlink ref="B13" location="'Front (10)'!C1" display="'Front (10)'!C1" xr:uid="{00000000-0004-0000-1200-000009000000}"/>
    <hyperlink ref="B14" location="'Front (11)'!C1" display="'Front (11)'!C1" xr:uid="{00000000-0004-0000-1200-00000A000000}"/>
    <hyperlink ref="B15" location="'Front (12)'!C1" display="'Front (12)'!C1" xr:uid="{00000000-0004-0000-1200-00000B000000}"/>
    <hyperlink ref="B16" location="'Front (13)'!C1" display="'Front (13)'!C1" xr:uid="{00000000-0004-0000-1200-00000C000000}"/>
    <hyperlink ref="B17" location="'Front (14)'!C1" display="'Front (14)'!C1" xr:uid="{00000000-0004-0000-1200-00000D000000}"/>
    <hyperlink ref="B18" location="'Front (15)'!C1" display="'Front (15)'!C1" xr:uid="{00000000-0004-0000-1200-00000E000000}"/>
    <hyperlink ref="B19" location="'Front (16)'!C1" display="'Front (16)'!C1" xr:uid="{00000000-0004-0000-1200-00000F000000}"/>
    <hyperlink ref="B20" location="'Front (17)'!C1" display="'Front (17)'!C1" xr:uid="{00000000-0004-0000-1200-000010000000}"/>
    <hyperlink ref="B21" location="'Front (18)'!C1" display="'Front (18)'!C1" xr:uid="{00000000-0004-0000-1200-000011000000}"/>
    <hyperlink ref="B22" location="'Front (19)'!C1" display="'Front (19)'!C1" xr:uid="{00000000-0004-0000-1200-000012000000}"/>
    <hyperlink ref="B23" location="'Front (20)'!C1" display="'Front (20)'!C1" xr:uid="{00000000-0004-0000-1200-000013000000}"/>
    <hyperlink ref="B24" location="'Front (21)'!C1" display="'Front (21)'!C1" xr:uid="{00000000-0004-0000-1200-000014000000}"/>
    <hyperlink ref="B25" location="'Front (22)'!C1" display="'Front (22)'!C1" xr:uid="{00000000-0004-0000-1200-000015000000}"/>
    <hyperlink ref="B26" location="'Front (23)'!C1" display="'Front (23)'!C1" xr:uid="{00000000-0004-0000-1200-000016000000}"/>
    <hyperlink ref="B27" location="'Front (24)'!C1" display="'Front (24)'!C1" xr:uid="{00000000-0004-0000-1200-000017000000}"/>
    <hyperlink ref="B28" location="'Front (25)'!C1" display="'Front (25)'!C1" xr:uid="{00000000-0004-0000-1200-000018000000}"/>
    <hyperlink ref="B29" location="'Front (26)'!C1" display="'Front (26)'!C1" xr:uid="{00000000-0004-0000-1200-000019000000}"/>
    <hyperlink ref="B30" location="'Front (27)'!C1" display="'Front (27)'!C1" xr:uid="{00000000-0004-0000-1200-00001A000000}"/>
    <hyperlink ref="B31" location="'Front (28)'!C1" display="'Front (28)'!C1" xr:uid="{00000000-0004-0000-1200-00001B000000}"/>
    <hyperlink ref="B32" location="'Front (29)'!C1" display="'Front (29)'!C1" xr:uid="{00000000-0004-0000-1200-00001C000000}"/>
    <hyperlink ref="B33" location="'Front (30)'!C1" display="'Front (30)'!C1" xr:uid="{00000000-0004-0000-1200-00001D000000}"/>
    <hyperlink ref="B34" location="'Front (31)'!C1" display="'Front (31)'!C1" xr:uid="{00000000-0004-0000-1200-00001E000000}"/>
    <hyperlink ref="B35" location="'Front (32)'!C1" display="'Front (32)'!C1" xr:uid="{00000000-0004-0000-1200-00001F000000}"/>
    <hyperlink ref="B36" location="'Front (33)'!C1" display="'Front (33)'!C1" xr:uid="{00000000-0004-0000-1200-000020000000}"/>
    <hyperlink ref="B37" location="'Front (34)'!C1" display="'Front (34)'!C1" xr:uid="{00000000-0004-0000-1200-000021000000}"/>
    <hyperlink ref="B1:B3" location="Frontpage!A1" display="PROFILES OF CULTURAL DIVERSITY_x000a_Social statistics about residents from major birthplaces, _x000a_in metropolitan municipalities" xr:uid="{00000000-0004-0000-1200-000022000000}"/>
    <hyperlink ref="L1:N4" location="Sheet1!A1" display="Sheet1!A1" xr:uid="{00000000-0004-0000-12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4"/>
  <sheetViews>
    <sheetView showGridLines="0" showRowColHeaders="0" tabSelected="1" zoomScale="85" zoomScaleNormal="85" workbookViewId="0">
      <selection sqref="A1:H1"/>
    </sheetView>
  </sheetViews>
  <sheetFormatPr defaultColWidth="9.06640625" defaultRowHeight="14.25" x14ac:dyDescent="0.45"/>
  <cols>
    <col min="1" max="8" width="12" style="101" customWidth="1"/>
    <col min="9" max="16384" width="9.06640625" style="101"/>
  </cols>
  <sheetData>
    <row r="1" spans="1:14" ht="76.5" customHeight="1" x14ac:dyDescent="0.7">
      <c r="A1" s="136" t="s">
        <v>279</v>
      </c>
      <c r="B1" s="136"/>
      <c r="C1" s="136"/>
      <c r="D1" s="136"/>
      <c r="E1" s="136"/>
      <c r="F1" s="136"/>
      <c r="G1" s="136"/>
      <c r="H1" s="136"/>
      <c r="I1" s="114"/>
      <c r="J1" s="114"/>
      <c r="K1" s="114"/>
      <c r="L1" s="114"/>
      <c r="M1" s="114"/>
      <c r="N1" s="114"/>
    </row>
    <row r="2" spans="1:14" ht="33" customHeight="1" x14ac:dyDescent="0.45">
      <c r="A2" s="138" t="s">
        <v>280</v>
      </c>
      <c r="B2" s="138"/>
      <c r="C2" s="138"/>
      <c r="D2" s="138"/>
      <c r="E2" s="138"/>
      <c r="F2" s="138"/>
      <c r="G2" s="138"/>
      <c r="H2" s="138"/>
      <c r="I2" s="114"/>
      <c r="J2" s="114"/>
      <c r="K2" s="114"/>
      <c r="L2" s="114"/>
      <c r="M2" s="114"/>
      <c r="N2" s="114"/>
    </row>
    <row r="3" spans="1:14" ht="15" customHeight="1" x14ac:dyDescent="0.45">
      <c r="A3" s="139" t="s">
        <v>268</v>
      </c>
      <c r="B3" s="139"/>
      <c r="C3" s="139"/>
      <c r="D3" s="139"/>
      <c r="E3" s="139"/>
      <c r="F3" s="139"/>
      <c r="G3" s="139"/>
      <c r="H3" s="139"/>
      <c r="I3" s="114"/>
      <c r="J3" s="114"/>
      <c r="K3" s="114"/>
      <c r="L3" s="114"/>
      <c r="M3" s="114"/>
      <c r="N3" s="114"/>
    </row>
    <row r="4" spans="1:14" ht="15.4" x14ac:dyDescent="0.45">
      <c r="A4" s="114"/>
      <c r="B4" s="137"/>
      <c r="C4" s="137"/>
      <c r="D4" s="137"/>
      <c r="E4" s="137"/>
      <c r="F4" s="137"/>
      <c r="G4" s="137"/>
      <c r="H4" s="114"/>
      <c r="I4" s="114"/>
      <c r="J4" s="114"/>
      <c r="K4" s="114"/>
      <c r="L4" s="114"/>
      <c r="M4" s="114"/>
      <c r="N4" s="114"/>
    </row>
    <row r="5" spans="1:14" x14ac:dyDescent="0.45">
      <c r="A5" s="114"/>
      <c r="B5" s="115"/>
      <c r="C5" s="115"/>
      <c r="D5" s="115"/>
      <c r="E5" s="115"/>
      <c r="F5" s="115"/>
      <c r="G5" s="115"/>
      <c r="H5" s="114"/>
      <c r="I5" s="114"/>
      <c r="J5" s="114"/>
      <c r="K5" s="114"/>
      <c r="L5" s="114"/>
      <c r="M5" s="114"/>
      <c r="N5" s="114"/>
    </row>
    <row r="6" spans="1:14" x14ac:dyDescent="0.4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x14ac:dyDescent="0.45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</row>
    <row r="8" spans="1:14" x14ac:dyDescent="0.4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x14ac:dyDescent="0.45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 x14ac:dyDescent="0.45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x14ac:dyDescent="0.45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x14ac:dyDescent="0.4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14" x14ac:dyDescent="0.4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x14ac:dyDescent="0.4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x14ac:dyDescent="0.4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x14ac:dyDescent="0.4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x14ac:dyDescent="0.4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 x14ac:dyDescent="0.45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14" x14ac:dyDescent="0.4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  <row r="20" spans="1:14" x14ac:dyDescent="0.4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</row>
    <row r="21" spans="1:14" x14ac:dyDescent="0.4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pans="1:14" x14ac:dyDescent="0.4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</row>
    <row r="23" spans="1:14" x14ac:dyDescent="0.4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</row>
    <row r="24" spans="1:14" x14ac:dyDescent="0.4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</row>
    <row r="25" spans="1:14" x14ac:dyDescent="0.4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</row>
    <row r="26" spans="1:14" x14ac:dyDescent="0.4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</row>
    <row r="27" spans="1:14" x14ac:dyDescent="0.4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</row>
    <row r="28" spans="1:14" x14ac:dyDescent="0.4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</row>
    <row r="29" spans="1:14" x14ac:dyDescent="0.4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</row>
    <row r="30" spans="1:14" x14ac:dyDescent="0.4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</row>
    <row r="31" spans="1:14" x14ac:dyDescent="0.4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</row>
    <row r="32" spans="1:14" x14ac:dyDescent="0.4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</row>
    <row r="33" spans="1:14" x14ac:dyDescent="0.45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</row>
    <row r="34" spans="1:14" x14ac:dyDescent="0.4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</row>
  </sheetData>
  <sheetProtection sheet="1" selectLockedCells="1" selectUnlockedCells="1"/>
  <mergeCells count="4">
    <mergeCell ref="A1:H1"/>
    <mergeCell ref="B4:G4"/>
    <mergeCell ref="A2:H2"/>
    <mergeCell ref="A3:H3"/>
  </mergeCells>
  <pageMargins left="0.39370078740157483" right="0.39370078740157483" top="0.39370078740157483" bottom="0.39370078740157483" header="0.39370078740157483" footer="0.31496062992125984"/>
  <pageSetup paperSize="9" scale="9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",B21)</f>
        <v>Residents of Greater Dandenong who were born in Italy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1478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0.2706359945872801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0.20297699594046006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51.826792963464143</v>
      </c>
      <c r="E7" s="34"/>
      <c r="F7" s="34"/>
      <c r="G7" s="34"/>
      <c r="H7" s="49" t="s">
        <v>65</v>
      </c>
      <c r="I7" s="50">
        <f>VLOOKUP($F$2*35-35+$G$2,'Data 2'!$A$7:$BJ$1126,7)</f>
        <v>13</v>
      </c>
      <c r="J7" s="51">
        <f>IF($D$5&gt;0,I7/$D$5*100,"")</f>
        <v>0.87956698240866038</v>
      </c>
      <c r="K7" s="36"/>
      <c r="M7" s="87" t="s">
        <v>185</v>
      </c>
      <c r="N7" s="89">
        <f>VLOOKUP($F$2*35-35+$G$2,'Data 2'!$A$7:$BJ$1126,7)</f>
        <v>13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48.173207036535857</v>
      </c>
      <c r="E8" s="34"/>
      <c r="F8" s="34"/>
      <c r="G8" s="34"/>
      <c r="H8" s="49" t="s">
        <v>157</v>
      </c>
      <c r="I8" s="50">
        <f>VLOOKUP($F$2*35-35+$G$2,'Data 2'!$A$7:$BJ$1126,8)</f>
        <v>248</v>
      </c>
      <c r="J8" s="51">
        <f>IF($D$5&gt;0,I8/$D$5*100,"")</f>
        <v>16.779431664411369</v>
      </c>
      <c r="K8" s="36"/>
      <c r="M8" s="87" t="s">
        <v>204</v>
      </c>
      <c r="N8" s="89">
        <f>VLOOKUP($F$2*35-35+$G$2,'Data 2'!$A$7:$BK$1126,63)</f>
        <v>248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1213</v>
      </c>
      <c r="J9" s="55">
        <f>IF($D$5&gt;0,I9/$D$5*100,"")</f>
        <v>82.070365358592696</v>
      </c>
      <c r="K9" s="36"/>
      <c r="M9" s="87" t="s">
        <v>69</v>
      </c>
      <c r="N9" s="89">
        <f>VLOOKUP($F$2*35-35+$G$2,'Data 2'!$A$7:$BJ$1126,9)</f>
        <v>1213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130</v>
      </c>
      <c r="H14" s="60">
        <f>VLOOKUP($F$2*35-35+$G$2,'Data 2'!$A$7:$BJ$1126,16)</f>
        <v>77.692307692307693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56.104651162790695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39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39.705882352941174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32.352941176470587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81.632653061224488</v>
      </c>
      <c r="G26" s="61">
        <f>VLOOKUP($F$2*35-35+$G$2,'Data 2'!$A$7:$BJ$1126,31)</f>
        <v>62.376237623762378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47.120418848167539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22.513089005235599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228.06603773584908</v>
      </c>
      <c r="G29" s="36"/>
      <c r="H29" s="36"/>
      <c r="I29" s="36"/>
      <c r="J29" s="57">
        <f>VLOOKUP($F$2*35-35+$G$2,'Data 2'!$A$7:$BJ$1126,28)</f>
        <v>0</v>
      </c>
      <c r="K29" s="61">
        <f>VLOOKUP($F$2*35-35+$G$2,'Data 2'!$A$7:$BJ$1126,29)</f>
        <v>0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6.8215892053973004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16</v>
      </c>
      <c r="G33" s="48">
        <f t="shared" ref="G33:G38" si="0">F33/SUM(F$33:F$38)*100</f>
        <v>1.1019283746556474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1359</v>
      </c>
      <c r="G34" s="75">
        <f t="shared" si="0"/>
        <v>93.59504132231406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10</v>
      </c>
      <c r="G36" s="75">
        <f t="shared" si="0"/>
        <v>0.68870523415977969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67</v>
      </c>
      <c r="G38" s="48">
        <f t="shared" si="0"/>
        <v>4.6143250688705235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24</v>
      </c>
      <c r="F41" s="48">
        <f>VLOOKUP($F$2*35-35+$G$2,'Data 2'!$A$7:$BJ$1126,45)</f>
        <v>1.6238159675236805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325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355</v>
      </c>
      <c r="E50" s="75">
        <f>VLOOKUP($F$2*35-35+$G$2,'Data 2'!$A$7:$BJ$1126,56)</f>
        <v>24.116847826086957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</v>
      </c>
      <c r="E52" s="75">
        <f>VLOOKUP($F$2*35-35+$G$2,'Data 2'!$A$7:$BJ$1126,60)</f>
        <v>5.5335968379446641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338</v>
      </c>
      <c r="E53" s="75">
        <f>VLOOKUP($F$2*35-35+$G$2,'Data 2'!$A$7:$BJ$1126,62)</f>
        <v>28.073089700996679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300-000000000000}"/>
    <hyperlink ref="B5" location="'Front (2)'!C1" display="'Front (2)'!C1" xr:uid="{00000000-0004-0000-1300-000001000000}"/>
    <hyperlink ref="B6" location="'Front (3)'!C1" display="'Front (3)'!C1" xr:uid="{00000000-0004-0000-1300-000002000000}"/>
    <hyperlink ref="B7" location="'Front (4)'!C1" display="'Front (4)'!C1" xr:uid="{00000000-0004-0000-1300-000003000000}"/>
    <hyperlink ref="B8" location="'Front (5)'!C1" display="'Front (5)'!C1" xr:uid="{00000000-0004-0000-1300-000004000000}"/>
    <hyperlink ref="B9" location="'Front (6)'!C1" display="'Front (6)'!C1" xr:uid="{00000000-0004-0000-1300-000005000000}"/>
    <hyperlink ref="B10" location="'Front (7)'!C1" display="'Front (7)'!C1" xr:uid="{00000000-0004-0000-1300-000006000000}"/>
    <hyperlink ref="B11" location="'Front (8)'!C1" display="'Front (8)'!C1" xr:uid="{00000000-0004-0000-1300-000007000000}"/>
    <hyperlink ref="B12" location="'Front (9)'!C1" display="'Front (9)'!C1" xr:uid="{00000000-0004-0000-1300-000008000000}"/>
    <hyperlink ref="B13" location="'Front (10)'!C1" display="'Front (10)'!C1" xr:uid="{00000000-0004-0000-1300-000009000000}"/>
    <hyperlink ref="B14" location="'Front (11)'!C1" display="'Front (11)'!C1" xr:uid="{00000000-0004-0000-1300-00000A000000}"/>
    <hyperlink ref="B15" location="'Front (12)'!C1" display="'Front (12)'!C1" xr:uid="{00000000-0004-0000-1300-00000B000000}"/>
    <hyperlink ref="B16" location="'Front (13)'!C1" display="'Front (13)'!C1" xr:uid="{00000000-0004-0000-1300-00000C000000}"/>
    <hyperlink ref="B17" location="'Front (14)'!C1" display="'Front (14)'!C1" xr:uid="{00000000-0004-0000-1300-00000D000000}"/>
    <hyperlink ref="B18" location="'Front (15)'!C1" display="'Front (15)'!C1" xr:uid="{00000000-0004-0000-1300-00000E000000}"/>
    <hyperlink ref="B19" location="'Front (16)'!C1" display="'Front (16)'!C1" xr:uid="{00000000-0004-0000-1300-00000F000000}"/>
    <hyperlink ref="B20" location="'Front (17)'!C1" display="'Front (17)'!C1" xr:uid="{00000000-0004-0000-1300-000010000000}"/>
    <hyperlink ref="B21" location="'Front (18)'!C1" display="'Front (18)'!C1" xr:uid="{00000000-0004-0000-1300-000011000000}"/>
    <hyperlink ref="B22" location="'Front (19)'!C1" display="'Front (19)'!C1" xr:uid="{00000000-0004-0000-1300-000012000000}"/>
    <hyperlink ref="B23" location="'Front (20)'!C1" display="'Front (20)'!C1" xr:uid="{00000000-0004-0000-1300-000013000000}"/>
    <hyperlink ref="B24" location="'Front (21)'!C1" display="'Front (21)'!C1" xr:uid="{00000000-0004-0000-1300-000014000000}"/>
    <hyperlink ref="B25" location="'Front (22)'!C1" display="'Front (22)'!C1" xr:uid="{00000000-0004-0000-1300-000015000000}"/>
    <hyperlink ref="B26" location="'Front (23)'!C1" display="'Front (23)'!C1" xr:uid="{00000000-0004-0000-1300-000016000000}"/>
    <hyperlink ref="B27" location="'Front (24)'!C1" display="'Front (24)'!C1" xr:uid="{00000000-0004-0000-1300-000017000000}"/>
    <hyperlink ref="B28" location="'Front (25)'!C1" display="'Front (25)'!C1" xr:uid="{00000000-0004-0000-1300-000018000000}"/>
    <hyperlink ref="B29" location="'Front (26)'!C1" display="'Front (26)'!C1" xr:uid="{00000000-0004-0000-1300-000019000000}"/>
    <hyperlink ref="B30" location="'Front (27)'!C1" display="'Front (27)'!C1" xr:uid="{00000000-0004-0000-1300-00001A000000}"/>
    <hyperlink ref="B31" location="'Front (28)'!C1" display="'Front (28)'!C1" xr:uid="{00000000-0004-0000-1300-00001B000000}"/>
    <hyperlink ref="B32" location="'Front (29)'!C1" display="'Front (29)'!C1" xr:uid="{00000000-0004-0000-1300-00001C000000}"/>
    <hyperlink ref="B33" location="'Front (30)'!C1" display="'Front (30)'!C1" xr:uid="{00000000-0004-0000-1300-00001D000000}"/>
    <hyperlink ref="B34" location="'Front (31)'!C1" display="'Front (31)'!C1" xr:uid="{00000000-0004-0000-1300-00001E000000}"/>
    <hyperlink ref="B35" location="'Front (32)'!C1" display="'Front (32)'!C1" xr:uid="{00000000-0004-0000-1300-00001F000000}"/>
    <hyperlink ref="B36" location="'Front (33)'!C1" display="'Front (33)'!C1" xr:uid="{00000000-0004-0000-1300-000020000000}"/>
    <hyperlink ref="B37" location="'Front (34)'!C1" display="'Front (34)'!C1" xr:uid="{00000000-0004-0000-1300-000021000000}"/>
    <hyperlink ref="B1:B3" location="Frontpage!A1" display="PROFILES OF CULTURAL DIVERSITY_x000a_Social statistics about residents from major birthplaces, _x000a_in metropolitan municipalities" xr:uid="{00000000-0004-0000-1300-000022000000}"/>
    <hyperlink ref="L1:N4" location="Sheet1!A1" display="Sheet1!A1" xr:uid="{00000000-0004-0000-1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54"/>
  <sheetViews>
    <sheetView showGridLines="0" showRowColHeaders="0" zoomScale="95" zoomScaleNormal="95" workbookViewId="0">
      <selection activeCell="B27" sqref="B27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",B22)</f>
        <v>Residents of Greater Dandenong who were born in Korea, South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554</v>
      </c>
      <c r="E5" s="34"/>
      <c r="F5" s="34"/>
      <c r="G5" s="46"/>
      <c r="H5" s="34" t="s">
        <v>155</v>
      </c>
      <c r="I5" s="47">
        <f>VLOOKUP($F$2*35-35+$G$2,'Data 2'!$A$7:$BJ$1126,5)</f>
        <v>13</v>
      </c>
      <c r="J5" s="48">
        <f>IF($D$5&gt;0,I5/$D$5*100,"")</f>
        <v>2.3465703971119134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33</v>
      </c>
      <c r="J6" s="51">
        <f>IF($D$5&gt;0,I6/$D$5*100,"")</f>
        <v>5.9566787003610111</v>
      </c>
      <c r="K6" s="36"/>
      <c r="M6" s="87" t="s">
        <v>203</v>
      </c>
      <c r="N6" s="89">
        <f>VLOOKUP($F$2*35-35+$G$2,'Data 2'!$A$7:$BJ$1126,6)</f>
        <v>33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50.541516245487358</v>
      </c>
      <c r="E7" s="34"/>
      <c r="F7" s="34"/>
      <c r="G7" s="34"/>
      <c r="H7" s="49" t="s">
        <v>65</v>
      </c>
      <c r="I7" s="50">
        <f>VLOOKUP($F$2*35-35+$G$2,'Data 2'!$A$7:$BJ$1126,7)</f>
        <v>41</v>
      </c>
      <c r="J7" s="51">
        <f>IF($D$5&gt;0,I7/$D$5*100,"")</f>
        <v>7.4007220216606493</v>
      </c>
      <c r="K7" s="36"/>
      <c r="M7" s="87" t="s">
        <v>185</v>
      </c>
      <c r="N7" s="89">
        <f>VLOOKUP($F$2*35-35+$G$2,'Data 2'!$A$7:$BJ$1126,7)</f>
        <v>41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49.458483754512642</v>
      </c>
      <c r="E8" s="34"/>
      <c r="F8" s="34"/>
      <c r="G8" s="34"/>
      <c r="H8" s="49" t="s">
        <v>157</v>
      </c>
      <c r="I8" s="50">
        <f>VLOOKUP($F$2*35-35+$G$2,'Data 2'!$A$7:$BJ$1126,8)</f>
        <v>445</v>
      </c>
      <c r="J8" s="51">
        <f>IF($D$5&gt;0,I8/$D$5*100,"")</f>
        <v>80.324909747292423</v>
      </c>
      <c r="K8" s="36"/>
      <c r="M8" s="87" t="s">
        <v>204</v>
      </c>
      <c r="N8" s="89">
        <f>VLOOKUP($F$2*35-35+$G$2,'Data 2'!$A$7:$BK$1126,63)</f>
        <v>445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28</v>
      </c>
      <c r="J9" s="55">
        <f>IF($D$5&gt;0,I9/$D$5*100,"")</f>
        <v>5.0541516245487363</v>
      </c>
      <c r="K9" s="36"/>
      <c r="M9" s="87" t="s">
        <v>69</v>
      </c>
      <c r="N9" s="89">
        <f>VLOOKUP($F$2*35-35+$G$2,'Data 2'!$A$7:$BJ$1126,9)</f>
        <v>28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11</v>
      </c>
      <c r="H12" s="48">
        <f>VLOOKUP($F$2*35-35+$G$2,'Data 2'!$A$7:$BJ$1126,12)</f>
        <v>3.151862464183381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14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71.05263157894737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39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35.962145110410091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43.533123028391167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85.844748858447488</v>
      </c>
      <c r="G26" s="61">
        <f>VLOOKUP($F$2*35-35+$G$2,'Data 2'!$A$7:$BJ$1126,31)</f>
        <v>63.228699551569512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41.379310344827587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32.758620689655174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612.97468354430384</v>
      </c>
      <c r="G29" s="36"/>
      <c r="H29" s="36"/>
      <c r="I29" s="36"/>
      <c r="J29" s="57">
        <f>VLOOKUP($F$2*35-35+$G$2,'Data 2'!$A$7:$BJ$1126,28)</f>
        <v>25</v>
      </c>
      <c r="K29" s="61">
        <f>VLOOKUP($F$2*35-35+$G$2,'Data 2'!$A$7:$BJ$1126,29)</f>
        <v>6.5616797900262469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43.115942028985508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24</v>
      </c>
      <c r="G33" s="48">
        <f t="shared" ref="G33:G38" si="0">F33/SUM(F$33:F$38)*100</f>
        <v>4.4362292051756009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331</v>
      </c>
      <c r="G34" s="75">
        <f t="shared" si="0"/>
        <v>61.182994454713494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186</v>
      </c>
      <c r="G38" s="48">
        <f t="shared" si="0"/>
        <v>34.380776340110906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75</v>
      </c>
      <c r="F41" s="48">
        <f>VLOOKUP($F$2*35-35+$G$2,'Data 2'!$A$7:$BJ$1126,45)</f>
        <v>13.537906137184116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152</v>
      </c>
      <c r="E50" s="75">
        <f>VLOOKUP($F$2*35-35+$G$2,'Data 2'!$A$7:$BJ$1126,56)</f>
        <v>27.289048473967686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6.9767441860465116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117</v>
      </c>
      <c r="E52" s="75">
        <f>VLOOKUP($F$2*35-35+$G$2,'Data 2'!$A$7:$BJ$1126,60)</f>
        <v>24.074074074074073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24</v>
      </c>
      <c r="E53" s="75">
        <f>VLOOKUP($F$2*35-35+$G$2,'Data 2'!$A$7:$BJ$1126,62)</f>
        <v>75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400-000000000000}"/>
    <hyperlink ref="B5" location="'Front (2)'!C1" display="'Front (2)'!C1" xr:uid="{00000000-0004-0000-1400-000001000000}"/>
    <hyperlink ref="B6" location="'Front (3)'!C1" display="'Front (3)'!C1" xr:uid="{00000000-0004-0000-1400-000002000000}"/>
    <hyperlink ref="B7" location="'Front (4)'!C1" display="'Front (4)'!C1" xr:uid="{00000000-0004-0000-1400-000003000000}"/>
    <hyperlink ref="B8" location="'Front (5)'!C1" display="'Front (5)'!C1" xr:uid="{00000000-0004-0000-1400-000004000000}"/>
    <hyperlink ref="B9" location="'Front (6)'!C1" display="'Front (6)'!C1" xr:uid="{00000000-0004-0000-1400-000005000000}"/>
    <hyperlink ref="B10" location="'Front (7)'!C1" display="'Front (7)'!C1" xr:uid="{00000000-0004-0000-1400-000006000000}"/>
    <hyperlink ref="B11" location="'Front (8)'!C1" display="'Front (8)'!C1" xr:uid="{00000000-0004-0000-1400-000007000000}"/>
    <hyperlink ref="B12" location="'Front (9)'!C1" display="'Front (9)'!C1" xr:uid="{00000000-0004-0000-1400-000008000000}"/>
    <hyperlink ref="B13" location="'Front (10)'!C1" display="'Front (10)'!C1" xr:uid="{00000000-0004-0000-1400-000009000000}"/>
    <hyperlink ref="B14" location="'Front (11)'!C1" display="'Front (11)'!C1" xr:uid="{00000000-0004-0000-1400-00000A000000}"/>
    <hyperlink ref="B15" location="'Front (12)'!C1" display="'Front (12)'!C1" xr:uid="{00000000-0004-0000-1400-00000B000000}"/>
    <hyperlink ref="B16" location="'Front (13)'!C1" display="'Front (13)'!C1" xr:uid="{00000000-0004-0000-1400-00000C000000}"/>
    <hyperlink ref="B17" location="'Front (14)'!C1" display="'Front (14)'!C1" xr:uid="{00000000-0004-0000-1400-00000D000000}"/>
    <hyperlink ref="B18" location="'Front (15)'!C1" display="'Front (15)'!C1" xr:uid="{00000000-0004-0000-1400-00000E000000}"/>
    <hyperlink ref="B19" location="'Front (16)'!C1" display="'Front (16)'!C1" xr:uid="{00000000-0004-0000-1400-00000F000000}"/>
    <hyperlink ref="B20" location="'Front (17)'!C1" display="'Front (17)'!C1" xr:uid="{00000000-0004-0000-1400-000010000000}"/>
    <hyperlink ref="B21" location="'Front (18)'!C1" display="'Front (18)'!C1" xr:uid="{00000000-0004-0000-1400-000011000000}"/>
    <hyperlink ref="B22" location="'Front (19)'!C1" display="'Front (19)'!C1" xr:uid="{00000000-0004-0000-1400-000012000000}"/>
    <hyperlink ref="B23" location="'Front (20)'!C1" display="'Front (20)'!C1" xr:uid="{00000000-0004-0000-1400-000013000000}"/>
    <hyperlink ref="B24" location="'Front (21)'!C1" display="'Front (21)'!C1" xr:uid="{00000000-0004-0000-1400-000014000000}"/>
    <hyperlink ref="B25" location="'Front (22)'!C1" display="'Front (22)'!C1" xr:uid="{00000000-0004-0000-1400-000015000000}"/>
    <hyperlink ref="B26" location="'Front (23)'!C1" display="'Front (23)'!C1" xr:uid="{00000000-0004-0000-1400-000016000000}"/>
    <hyperlink ref="B27" location="'Front (24)'!C1" display="'Front (24)'!C1" xr:uid="{00000000-0004-0000-1400-000017000000}"/>
    <hyperlink ref="B28" location="'Front (25)'!C1" display="'Front (25)'!C1" xr:uid="{00000000-0004-0000-1400-000018000000}"/>
    <hyperlink ref="B29" location="'Front (26)'!C1" display="'Front (26)'!C1" xr:uid="{00000000-0004-0000-1400-000019000000}"/>
    <hyperlink ref="B30" location="'Front (27)'!C1" display="'Front (27)'!C1" xr:uid="{00000000-0004-0000-1400-00001A000000}"/>
    <hyperlink ref="B31" location="'Front (28)'!C1" display="'Front (28)'!C1" xr:uid="{00000000-0004-0000-1400-00001B000000}"/>
    <hyperlink ref="B32" location="'Front (29)'!C1" display="'Front (29)'!C1" xr:uid="{00000000-0004-0000-1400-00001C000000}"/>
    <hyperlink ref="B33" location="'Front (30)'!C1" display="'Front (30)'!C1" xr:uid="{00000000-0004-0000-1400-00001D000000}"/>
    <hyperlink ref="B34" location="'Front (31)'!C1" display="'Front (31)'!C1" xr:uid="{00000000-0004-0000-1400-00001E000000}"/>
    <hyperlink ref="B35" location="'Front (32)'!C1" display="'Front (32)'!C1" xr:uid="{00000000-0004-0000-1400-00001F000000}"/>
    <hyperlink ref="B36" location="'Front (33)'!C1" display="'Front (33)'!C1" xr:uid="{00000000-0004-0000-1400-000020000000}"/>
    <hyperlink ref="B37" location="'Front (34)'!C1" display="'Front (34)'!C1" xr:uid="{00000000-0004-0000-1400-000021000000}"/>
    <hyperlink ref="B1:B3" location="Frontpage!A1" display="PROFILES OF CULTURAL DIVERSITY_x000a_Social statistics about residents from major birthplaces, _x000a_in metropolitan municipalities" xr:uid="{00000000-0004-0000-1400-000022000000}"/>
    <hyperlink ref="L1:N4" location="Sheet1!A1" display="Sheet1!A1" xr:uid="{00000000-0004-0000-14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54"/>
  <sheetViews>
    <sheetView showGridLines="0" showRowColHeaders="0" zoomScale="95" zoomScaleNormal="95" workbookViewId="0">
      <selection activeCell="L1" sqref="L1:N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",B23)</f>
        <v>Residents of Greater Dandenong who were born in Lebanon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595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0.67226890756302526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12</v>
      </c>
      <c r="J6" s="51">
        <f>IF($D$5&gt;0,I6/$D$5*100,"")</f>
        <v>2.0168067226890756</v>
      </c>
      <c r="K6" s="36"/>
      <c r="M6" s="87" t="s">
        <v>203</v>
      </c>
      <c r="N6" s="89">
        <f>VLOOKUP($F$2*35-35+$G$2,'Data 2'!$A$7:$BJ$1126,6)</f>
        <v>12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52.605042016806728</v>
      </c>
      <c r="E7" s="34"/>
      <c r="F7" s="34"/>
      <c r="G7" s="34"/>
      <c r="H7" s="49" t="s">
        <v>65</v>
      </c>
      <c r="I7" s="50">
        <f>VLOOKUP($F$2*35-35+$G$2,'Data 2'!$A$7:$BJ$1126,7)</f>
        <v>26</v>
      </c>
      <c r="J7" s="51">
        <f>IF($D$5&gt;0,I7/$D$5*100,"")</f>
        <v>4.3697478991596634</v>
      </c>
      <c r="K7" s="36"/>
      <c r="M7" s="87" t="s">
        <v>185</v>
      </c>
      <c r="N7" s="89">
        <f>VLOOKUP($F$2*35-35+$G$2,'Data 2'!$A$7:$BJ$1126,7)</f>
        <v>26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47.394957983193272</v>
      </c>
      <c r="E8" s="34"/>
      <c r="F8" s="34"/>
      <c r="G8" s="34"/>
      <c r="H8" s="49" t="s">
        <v>157</v>
      </c>
      <c r="I8" s="50">
        <f>VLOOKUP($F$2*35-35+$G$2,'Data 2'!$A$7:$BJ$1126,8)</f>
        <v>369</v>
      </c>
      <c r="J8" s="51">
        <f>IF($D$5&gt;0,I8/$D$5*100,"")</f>
        <v>62.016806722689076</v>
      </c>
      <c r="K8" s="36"/>
      <c r="M8" s="87" t="s">
        <v>204</v>
      </c>
      <c r="N8" s="89">
        <f>VLOOKUP($F$2*35-35+$G$2,'Data 2'!$A$7:$BK$1126,63)</f>
        <v>369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191</v>
      </c>
      <c r="J9" s="55">
        <f>IF($D$5&gt;0,I9/$D$5*100,"")</f>
        <v>32.100840336134453</v>
      </c>
      <c r="K9" s="36"/>
      <c r="M9" s="87" t="s">
        <v>69</v>
      </c>
      <c r="N9" s="89">
        <f>VLOOKUP($F$2*35-35+$G$2,'Data 2'!$A$7:$BJ$1126,9)</f>
        <v>191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19</v>
      </c>
      <c r="H12" s="48">
        <f>VLOOKUP($F$2*35-35+$G$2,'Data 2'!$A$7:$BJ$1126,12)</f>
        <v>15.833333333333332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52</v>
      </c>
      <c r="H14" s="60">
        <f>VLOOKUP($F$2*35-35+$G$2,'Data 2'!$A$7:$BJ$1126,16)</f>
        <v>86.538461538461547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56.186317321688506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15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24.786324786324787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39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33.333333333333329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67.251461988304101</v>
      </c>
      <c r="G26" s="61">
        <f>VLOOKUP($F$2*35-35+$G$2,'Data 2'!$A$7:$BJ$1126,31)</f>
        <v>31.937172774869111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36.868686868686865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36.868686868686865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273.91304347826087</v>
      </c>
      <c r="G29" s="36"/>
      <c r="H29" s="36"/>
      <c r="I29" s="36"/>
      <c r="J29" s="57">
        <f>VLOOKUP($F$2*35-35+$G$2,'Data 2'!$A$7:$BJ$1126,28)</f>
        <v>17</v>
      </c>
      <c r="K29" s="61">
        <f>VLOOKUP($F$2*35-35+$G$2,'Data 2'!$A$7:$BJ$1126,29)</f>
        <v>8.0568720379146921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29.930795847750861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202</v>
      </c>
      <c r="G34" s="75">
        <f t="shared" si="0"/>
        <v>34.707903780068726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253</v>
      </c>
      <c r="G36" s="75">
        <f t="shared" si="0"/>
        <v>43.470790378006875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99</v>
      </c>
      <c r="G37" s="75">
        <f t="shared" si="0"/>
        <v>17.010309278350515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28</v>
      </c>
      <c r="G38" s="48">
        <f t="shared" si="0"/>
        <v>4.8109965635738838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5.8823529411764701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2.5641025641025639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105</v>
      </c>
      <c r="E50" s="75">
        <f>VLOOKUP($F$2*35-35+$G$2,'Data 2'!$A$7:$BJ$1126,56)</f>
        <v>17.826825127334462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51</v>
      </c>
      <c r="E52" s="75">
        <f>VLOOKUP($F$2*35-35+$G$2,'Data 2'!$A$7:$BJ$1126,60)</f>
        <v>12.944162436548224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50</v>
      </c>
      <c r="E53" s="75">
        <f>VLOOKUP($F$2*35-35+$G$2,'Data 2'!$A$7:$BJ$1126,62)</f>
        <v>26.737967914438503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500-000000000000}"/>
    <hyperlink ref="B5" location="'Front (2)'!C1" display="'Front (2)'!C1" xr:uid="{00000000-0004-0000-1500-000001000000}"/>
    <hyperlink ref="B6" location="'Front (3)'!C1" display="'Front (3)'!C1" xr:uid="{00000000-0004-0000-1500-000002000000}"/>
    <hyperlink ref="B7" location="'Front (4)'!C1" display="'Front (4)'!C1" xr:uid="{00000000-0004-0000-1500-000003000000}"/>
    <hyperlink ref="B8" location="'Front (5)'!C1" display="'Front (5)'!C1" xr:uid="{00000000-0004-0000-1500-000004000000}"/>
    <hyperlink ref="B9" location="'Front (6)'!C1" display="'Front (6)'!C1" xr:uid="{00000000-0004-0000-1500-000005000000}"/>
    <hyperlink ref="B10" location="'Front (7)'!C1" display="'Front (7)'!C1" xr:uid="{00000000-0004-0000-1500-000006000000}"/>
    <hyperlink ref="B11" location="'Front (8)'!C1" display="'Front (8)'!C1" xr:uid="{00000000-0004-0000-1500-000007000000}"/>
    <hyperlink ref="B12" location="'Front (9)'!C1" display="'Front (9)'!C1" xr:uid="{00000000-0004-0000-1500-000008000000}"/>
    <hyperlink ref="B13" location="'Front (10)'!C1" display="'Front (10)'!C1" xr:uid="{00000000-0004-0000-1500-000009000000}"/>
    <hyperlink ref="B14" location="'Front (11)'!C1" display="'Front (11)'!C1" xr:uid="{00000000-0004-0000-1500-00000A000000}"/>
    <hyperlink ref="B15" location="'Front (12)'!C1" display="'Front (12)'!C1" xr:uid="{00000000-0004-0000-1500-00000B000000}"/>
    <hyperlink ref="B16" location="'Front (13)'!C1" display="'Front (13)'!C1" xr:uid="{00000000-0004-0000-1500-00000C000000}"/>
    <hyperlink ref="B17" location="'Front (14)'!C1" display="'Front (14)'!C1" xr:uid="{00000000-0004-0000-1500-00000D000000}"/>
    <hyperlink ref="B18" location="'Front (15)'!C1" display="'Front (15)'!C1" xr:uid="{00000000-0004-0000-1500-00000E000000}"/>
    <hyperlink ref="B19" location="'Front (16)'!C1" display="'Front (16)'!C1" xr:uid="{00000000-0004-0000-1500-00000F000000}"/>
    <hyperlink ref="B20" location="'Front (17)'!C1" display="'Front (17)'!C1" xr:uid="{00000000-0004-0000-1500-000010000000}"/>
    <hyperlink ref="B21" location="'Front (18)'!C1" display="'Front (18)'!C1" xr:uid="{00000000-0004-0000-1500-000011000000}"/>
    <hyperlink ref="B22" location="'Front (19)'!C1" display="'Front (19)'!C1" xr:uid="{00000000-0004-0000-1500-000012000000}"/>
    <hyperlink ref="B23" location="'Front (20)'!C1" display="'Front (20)'!C1" xr:uid="{00000000-0004-0000-1500-000013000000}"/>
    <hyperlink ref="B24" location="'Front (21)'!C1" display="'Front (21)'!C1" xr:uid="{00000000-0004-0000-1500-000014000000}"/>
    <hyperlink ref="B25" location="'Front (22)'!C1" display="'Front (22)'!C1" xr:uid="{00000000-0004-0000-1500-000015000000}"/>
    <hyperlink ref="B26" location="'Front (23)'!C1" display="'Front (23)'!C1" xr:uid="{00000000-0004-0000-1500-000016000000}"/>
    <hyperlink ref="B27" location="'Front (24)'!C1" display="'Front (24)'!C1" xr:uid="{00000000-0004-0000-1500-000017000000}"/>
    <hyperlink ref="B28" location="'Front (25)'!C1" display="'Front (25)'!C1" xr:uid="{00000000-0004-0000-1500-000018000000}"/>
    <hyperlink ref="B29" location="'Front (26)'!C1" display="'Front (26)'!C1" xr:uid="{00000000-0004-0000-1500-000019000000}"/>
    <hyperlink ref="B30" location="'Front (27)'!C1" display="'Front (27)'!C1" xr:uid="{00000000-0004-0000-1500-00001A000000}"/>
    <hyperlink ref="B31" location="'Front (28)'!C1" display="'Front (28)'!C1" xr:uid="{00000000-0004-0000-1500-00001B000000}"/>
    <hyperlink ref="B32" location="'Front (29)'!C1" display="'Front (29)'!C1" xr:uid="{00000000-0004-0000-1500-00001C000000}"/>
    <hyperlink ref="B33" location="'Front (30)'!C1" display="'Front (30)'!C1" xr:uid="{00000000-0004-0000-1500-00001D000000}"/>
    <hyperlink ref="B34" location="'Front (31)'!C1" display="'Front (31)'!C1" xr:uid="{00000000-0004-0000-1500-00001E000000}"/>
    <hyperlink ref="B35" location="'Front (32)'!C1" display="'Front (32)'!C1" xr:uid="{00000000-0004-0000-1500-00001F000000}"/>
    <hyperlink ref="B36" location="'Front (33)'!C1" display="'Front (33)'!C1" xr:uid="{00000000-0004-0000-1500-000020000000}"/>
    <hyperlink ref="B37" location="'Front (34)'!C1" display="'Front (34)'!C1" xr:uid="{00000000-0004-0000-1500-000021000000}"/>
    <hyperlink ref="B1:B3" location="Frontpage!A1" display="PROFILES OF CULTURAL DIVERSITY_x000a_Social statistics about residents from major birthplaces, _x000a_in metropolitan municipalities" xr:uid="{00000000-0004-0000-1500-000022000000}"/>
    <hyperlink ref="L1:N4" location="Sheet1!A1" display="Sheet1!A1" xr:uid="{00000000-0004-0000-15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",B24)</f>
        <v>Residents of Greater Dandenong who were born in Macedonia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3407</v>
      </c>
      <c r="E5" s="34"/>
      <c r="F5" s="34"/>
      <c r="G5" s="46"/>
      <c r="H5" s="34" t="s">
        <v>155</v>
      </c>
      <c r="I5" s="47">
        <f>VLOOKUP($F$2*35-35+$G$2,'Data 2'!$A$7:$BJ$1126,5)</f>
        <v>86</v>
      </c>
      <c r="J5" s="48">
        <f>IF($D$5&gt;0,I5/$D$5*100,"")</f>
        <v>2.5242148517757559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265</v>
      </c>
      <c r="J6" s="51">
        <f>IF($D$5&gt;0,I6/$D$5*100,"")</f>
        <v>7.7781039037276196</v>
      </c>
      <c r="K6" s="36"/>
      <c r="M6" s="87" t="s">
        <v>203</v>
      </c>
      <c r="N6" s="89">
        <f>VLOOKUP($F$2*35-35+$G$2,'Data 2'!$A$7:$BJ$1126,6)</f>
        <v>265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46.521866744936894</v>
      </c>
      <c r="E7" s="34"/>
      <c r="F7" s="34"/>
      <c r="G7" s="34"/>
      <c r="H7" s="49" t="s">
        <v>65</v>
      </c>
      <c r="I7" s="50">
        <f>VLOOKUP($F$2*35-35+$G$2,'Data 2'!$A$7:$BJ$1126,7)</f>
        <v>427</v>
      </c>
      <c r="J7" s="51">
        <f>IF($D$5&gt;0,I7/$D$5*100,"")</f>
        <v>12.533020252421483</v>
      </c>
      <c r="K7" s="36"/>
      <c r="M7" s="87" t="s">
        <v>185</v>
      </c>
      <c r="N7" s="89">
        <f>VLOOKUP($F$2*35-35+$G$2,'Data 2'!$A$7:$BJ$1126,7)</f>
        <v>427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53.478133255063106</v>
      </c>
      <c r="E8" s="34"/>
      <c r="F8" s="34"/>
      <c r="G8" s="34"/>
      <c r="H8" s="49" t="s">
        <v>157</v>
      </c>
      <c r="I8" s="50">
        <f>VLOOKUP($F$2*35-35+$G$2,'Data 2'!$A$7:$BJ$1126,8)</f>
        <v>2533</v>
      </c>
      <c r="J8" s="51">
        <f>IF($D$5&gt;0,I8/$D$5*100,"")</f>
        <v>74.346932785441737</v>
      </c>
      <c r="K8" s="36"/>
      <c r="M8" s="87" t="s">
        <v>204</v>
      </c>
      <c r="N8" s="89">
        <f>VLOOKUP($F$2*35-35+$G$2,'Data 2'!$A$7:$BK$1126,63)</f>
        <v>2533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183</v>
      </c>
      <c r="J9" s="55">
        <f>IF($D$5&gt;0,I9/$D$5*100,"")</f>
        <v>5.3712943938949227</v>
      </c>
      <c r="K9" s="36"/>
      <c r="M9" s="87" t="s">
        <v>69</v>
      </c>
      <c r="N9" s="89">
        <f>VLOOKUP($F$2*35-35+$G$2,'Data 2'!$A$7:$BJ$1126,9)</f>
        <v>183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142</v>
      </c>
      <c r="H12" s="48">
        <f>VLOOKUP($F$2*35-35+$G$2,'Data 2'!$A$7:$BJ$1126,12)</f>
        <v>6.2226117440841371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32</v>
      </c>
      <c r="H13" s="59">
        <f>VLOOKUP($F$2*35-35+$G$2,'Data 2'!$A$7:$BJ$1126,14)</f>
        <v>17.391304347826086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107</v>
      </c>
      <c r="H14" s="60">
        <f>VLOOKUP($F$2*35-35+$G$2,'Data 2'!$A$7:$BJ$1126,16)</f>
        <v>82.242990654205599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58.585858585858588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77</v>
      </c>
      <c r="I18" s="59">
        <f>VLOOKUP($F$2*35-35+$G$2,'Data 2'!$A$7:$BJ$1126,19)</f>
        <v>24.137931034482758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100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50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10.743801652892563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4.5454545454545459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39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74.590163934426229</v>
      </c>
      <c r="G26" s="61">
        <f>VLOOKUP($F$2*35-35+$G$2,'Data 2'!$A$7:$BJ$1126,31)</f>
        <v>45.299145299145302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64.252336448598129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21.962616822429908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558.01886792452831</v>
      </c>
      <c r="G29" s="36"/>
      <c r="H29" s="36"/>
      <c r="I29" s="36"/>
      <c r="J29" s="57">
        <f>VLOOKUP($F$2*35-35+$G$2,'Data 2'!$A$7:$BJ$1126,28)</f>
        <v>10</v>
      </c>
      <c r="K29" s="61">
        <f>VLOOKUP($F$2*35-35+$G$2,'Data 2'!$A$7:$BJ$1126,29)</f>
        <v>2.2371364653243848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6.4581231079717458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500</v>
      </c>
      <c r="G33" s="48">
        <f t="shared" ref="G33:G38" si="0">F33/SUM(F$33:F$38)*100</f>
        <v>15.006002400960384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773</v>
      </c>
      <c r="G34" s="75">
        <f t="shared" si="0"/>
        <v>23.199279711884753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111</v>
      </c>
      <c r="G35" s="75">
        <f t="shared" si="0"/>
        <v>3.3313325330132053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1512</v>
      </c>
      <c r="G36" s="75">
        <f t="shared" si="0"/>
        <v>45.378151260504204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45</v>
      </c>
      <c r="G37" s="75">
        <f t="shared" si="0"/>
        <v>1.3505402160864346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391</v>
      </c>
      <c r="G38" s="48">
        <f t="shared" si="0"/>
        <v>11.73469387755102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1639</v>
      </c>
      <c r="F41" s="48">
        <f>VLOOKUP($F$2*35-35+$G$2,'Data 2'!$A$7:$BJ$1126,45)</f>
        <v>48.106838861168185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14</v>
      </c>
      <c r="G44" s="61">
        <f>VLOOKUP($F$2*35-35+$G$2,'Data 2'!$A$7:$BJ$1126,53)</f>
        <v>0.69965017491254378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825</v>
      </c>
      <c r="E50" s="75">
        <f>VLOOKUP($F$2*35-35+$G$2,'Data 2'!$A$7:$BJ$1126,56)</f>
        <v>24.314765694076037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118</v>
      </c>
      <c r="E51" s="75">
        <f>VLOOKUP($F$2*35-35+$G$2,'Data 2'!$A$7:$BJ$1126,58)</f>
        <v>27.764705882352942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760</v>
      </c>
      <c r="E52" s="75">
        <f>VLOOKUP($F$2*35-35+$G$2,'Data 2'!$A$7:$BJ$1126,60)</f>
        <v>25.797691785471827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33</v>
      </c>
      <c r="E53" s="75">
        <f>VLOOKUP($F$2*35-35+$G$2,'Data 2'!$A$7:$BJ$1126,62)</f>
        <v>18.232044198895029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600-000000000000}"/>
    <hyperlink ref="B5" location="'Front (2)'!C1" display="'Front (2)'!C1" xr:uid="{00000000-0004-0000-1600-000001000000}"/>
    <hyperlink ref="B6" location="'Front (3)'!C1" display="'Front (3)'!C1" xr:uid="{00000000-0004-0000-1600-000002000000}"/>
    <hyperlink ref="B7" location="'Front (4)'!C1" display="'Front (4)'!C1" xr:uid="{00000000-0004-0000-1600-000003000000}"/>
    <hyperlink ref="B8" location="'Front (5)'!C1" display="'Front (5)'!C1" xr:uid="{00000000-0004-0000-1600-000004000000}"/>
    <hyperlink ref="B9" location="'Front (6)'!C1" display="'Front (6)'!C1" xr:uid="{00000000-0004-0000-1600-000005000000}"/>
    <hyperlink ref="B10" location="'Front (7)'!C1" display="'Front (7)'!C1" xr:uid="{00000000-0004-0000-1600-000006000000}"/>
    <hyperlink ref="B11" location="'Front (8)'!C1" display="'Front (8)'!C1" xr:uid="{00000000-0004-0000-1600-000007000000}"/>
    <hyperlink ref="B12" location="'Front (9)'!C1" display="'Front (9)'!C1" xr:uid="{00000000-0004-0000-1600-000008000000}"/>
    <hyperlink ref="B13" location="'Front (10)'!C1" display="'Front (10)'!C1" xr:uid="{00000000-0004-0000-1600-000009000000}"/>
    <hyperlink ref="B14" location="'Front (11)'!C1" display="'Front (11)'!C1" xr:uid="{00000000-0004-0000-1600-00000A000000}"/>
    <hyperlink ref="B15" location="'Front (12)'!C1" display="'Front (12)'!C1" xr:uid="{00000000-0004-0000-1600-00000B000000}"/>
    <hyperlink ref="B16" location="'Front (13)'!C1" display="'Front (13)'!C1" xr:uid="{00000000-0004-0000-1600-00000C000000}"/>
    <hyperlink ref="B17" location="'Front (14)'!C1" display="'Front (14)'!C1" xr:uid="{00000000-0004-0000-1600-00000D000000}"/>
    <hyperlink ref="B18" location="'Front (15)'!C1" display="'Front (15)'!C1" xr:uid="{00000000-0004-0000-1600-00000E000000}"/>
    <hyperlink ref="B19" location="'Front (16)'!C1" display="'Front (16)'!C1" xr:uid="{00000000-0004-0000-1600-00000F000000}"/>
    <hyperlink ref="B20" location="'Front (17)'!C1" display="'Front (17)'!C1" xr:uid="{00000000-0004-0000-1600-000010000000}"/>
    <hyperlink ref="B21" location="'Front (18)'!C1" display="'Front (18)'!C1" xr:uid="{00000000-0004-0000-1600-000011000000}"/>
    <hyperlink ref="B22" location="'Front (19)'!C1" display="'Front (19)'!C1" xr:uid="{00000000-0004-0000-1600-000012000000}"/>
    <hyperlink ref="B23" location="'Front (20)'!C1" display="'Front (20)'!C1" xr:uid="{00000000-0004-0000-1600-000013000000}"/>
    <hyperlink ref="B24" location="'Front (21)'!C1" display="'Front (21)'!C1" xr:uid="{00000000-0004-0000-1600-000014000000}"/>
    <hyperlink ref="B25" location="'Front (22)'!C1" display="'Front (22)'!C1" xr:uid="{00000000-0004-0000-1600-000015000000}"/>
    <hyperlink ref="B26" location="'Front (23)'!C1" display="'Front (23)'!C1" xr:uid="{00000000-0004-0000-1600-000016000000}"/>
    <hyperlink ref="B27" location="'Front (24)'!C1" display="'Front (24)'!C1" xr:uid="{00000000-0004-0000-1600-000017000000}"/>
    <hyperlink ref="B28" location="'Front (25)'!C1" display="'Front (25)'!C1" xr:uid="{00000000-0004-0000-1600-000018000000}"/>
    <hyperlink ref="B29" location="'Front (26)'!C1" display="'Front (26)'!C1" xr:uid="{00000000-0004-0000-1600-000019000000}"/>
    <hyperlink ref="B30" location="'Front (27)'!C1" display="'Front (27)'!C1" xr:uid="{00000000-0004-0000-1600-00001A000000}"/>
    <hyperlink ref="B31" location="'Front (28)'!C1" display="'Front (28)'!C1" xr:uid="{00000000-0004-0000-1600-00001B000000}"/>
    <hyperlink ref="B32" location="'Front (29)'!C1" display="'Front (29)'!C1" xr:uid="{00000000-0004-0000-1600-00001C000000}"/>
    <hyperlink ref="B33" location="'Front (30)'!C1" display="'Front (30)'!C1" xr:uid="{00000000-0004-0000-1600-00001D000000}"/>
    <hyperlink ref="B34" location="'Front (31)'!C1" display="'Front (31)'!C1" xr:uid="{00000000-0004-0000-1600-00001E000000}"/>
    <hyperlink ref="B35" location="'Front (32)'!C1" display="'Front (32)'!C1" xr:uid="{00000000-0004-0000-1600-00001F000000}"/>
    <hyperlink ref="B36" location="'Front (33)'!C1" display="'Front (33)'!C1" xr:uid="{00000000-0004-0000-1600-000020000000}"/>
    <hyperlink ref="B37" location="'Front (34)'!C1" display="'Front (34)'!C1" xr:uid="{00000000-0004-0000-1600-000021000000}"/>
    <hyperlink ref="B1:B3" location="Frontpage!A1" display="PROFILES OF CULTURAL DIVERSITY_x000a_Social statistics about residents from major birthplaces, _x000a_in metropolitan municipalities" xr:uid="{00000000-0004-0000-1600-000022000000}"/>
    <hyperlink ref="L1:N4" location="Sheet1!A1" display="Sheet1!A1" xr:uid="{00000000-0004-0000-16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54"/>
  <sheetViews>
    <sheetView showGridLines="0" showRowColHeaders="0" zoomScale="95" zoomScaleNormal="95" workbookViewId="0">
      <selection activeCell="N25" sqref="N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",B25)</f>
        <v>Residents of Greater Dandenong who were born in Malaysia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1195</v>
      </c>
      <c r="E5" s="34"/>
      <c r="F5" s="34"/>
      <c r="G5" s="46"/>
      <c r="H5" s="34" t="s">
        <v>155</v>
      </c>
      <c r="I5" s="47">
        <f>VLOOKUP($F$2*35-35+$G$2,'Data 2'!$A$7:$BJ$1126,5)</f>
        <v>6</v>
      </c>
      <c r="J5" s="48">
        <f>IF($D$5&gt;0,I5/$D$5*100,"")</f>
        <v>0.502092050209205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8</v>
      </c>
      <c r="J6" s="51">
        <f>IF($D$5&gt;0,I6/$D$5*100,"")</f>
        <v>0.66945606694560666</v>
      </c>
      <c r="K6" s="36"/>
      <c r="M6" s="87" t="s">
        <v>203</v>
      </c>
      <c r="N6" s="89">
        <f>VLOOKUP($F$2*35-35+$G$2,'Data 2'!$A$7:$BJ$1126,6)</f>
        <v>8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49.9581589958159</v>
      </c>
      <c r="E7" s="34"/>
      <c r="F7" s="34"/>
      <c r="G7" s="34"/>
      <c r="H7" s="49" t="s">
        <v>65</v>
      </c>
      <c r="I7" s="50">
        <f>VLOOKUP($F$2*35-35+$G$2,'Data 2'!$A$7:$BJ$1126,7)</f>
        <v>37</v>
      </c>
      <c r="J7" s="51">
        <f>IF($D$5&gt;0,I7/$D$5*100,"")</f>
        <v>3.0962343096234308</v>
      </c>
      <c r="K7" s="36"/>
      <c r="M7" s="87" t="s">
        <v>185</v>
      </c>
      <c r="N7" s="89">
        <f>VLOOKUP($F$2*35-35+$G$2,'Data 2'!$A$7:$BJ$1126,7)</f>
        <v>37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50.0418410041841</v>
      </c>
      <c r="E8" s="34"/>
      <c r="F8" s="34"/>
      <c r="G8" s="34"/>
      <c r="H8" s="49" t="s">
        <v>157</v>
      </c>
      <c r="I8" s="50">
        <f>VLOOKUP($F$2*35-35+$G$2,'Data 2'!$A$7:$BJ$1126,8)</f>
        <v>590</v>
      </c>
      <c r="J8" s="51">
        <f>IF($D$5&gt;0,I8/$D$5*100,"")</f>
        <v>49.372384937238493</v>
      </c>
      <c r="K8" s="36"/>
      <c r="M8" s="87" t="s">
        <v>204</v>
      </c>
      <c r="N8" s="89">
        <f>VLOOKUP($F$2*35-35+$G$2,'Data 2'!$A$7:$BK$1126,63)</f>
        <v>590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557</v>
      </c>
      <c r="J9" s="55">
        <f>IF($D$5&gt;0,I9/$D$5*100,"")</f>
        <v>46.610878661087867</v>
      </c>
      <c r="K9" s="36"/>
      <c r="M9" s="87" t="s">
        <v>69</v>
      </c>
      <c r="N9" s="89">
        <f>VLOOKUP($F$2*35-35+$G$2,'Data 2'!$A$7:$BJ$1126,9)</f>
        <v>557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22</v>
      </c>
      <c r="H12" s="48">
        <f>VLOOKUP($F$2*35-35+$G$2,'Data 2'!$A$7:$BJ$1126,12)</f>
        <v>8.2089552238805972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81</v>
      </c>
      <c r="H14" s="60">
        <f>VLOOKUP($F$2*35-35+$G$2,'Data 2'!$A$7:$BJ$1126,16)</f>
        <v>80.246913580246911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57.221609702315327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13.043478260869565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33</v>
      </c>
      <c r="I19" s="64">
        <f>VLOOKUP($F$2*35-35+$G$2,'Data 2'!$A$7:$BJ$1126,21)</f>
        <v>18.75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39</v>
      </c>
      <c r="I20" s="59">
        <f>VLOOKUP($F$2*35-35+$G$2,'Data 2'!$A$7:$BJ$1126,23)</f>
        <v>27.083333333333332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72</v>
      </c>
      <c r="I21" s="67">
        <f>VLOOKUP($F$2*35-35+$G$2,'Data 2'!$A$7:$BJ$1126,25)</f>
        <v>22.291021671826623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22.280609563846557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20.599054125065685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39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80.3951367781155</v>
      </c>
      <c r="G26" s="61">
        <f>VLOOKUP($F$2*35-35+$G$2,'Data 2'!$A$7:$BJ$1126,31)</f>
        <v>68.081343943412904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68.008048289738426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18.460764587525151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414.19753086419752</v>
      </c>
      <c r="G29" s="36"/>
      <c r="H29" s="36"/>
      <c r="I29" s="36"/>
      <c r="J29" s="57">
        <f>VLOOKUP($F$2*35-35+$G$2,'Data 2'!$A$7:$BJ$1126,28)</f>
        <v>147</v>
      </c>
      <c r="K29" s="61">
        <f>VLOOKUP($F$2*35-35+$G$2,'Data 2'!$A$7:$BJ$1126,29)</f>
        <v>6.5889735544598826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71.606060606060609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5</v>
      </c>
      <c r="G33" s="48">
        <f t="shared" ref="G33:G38" si="0">F33/SUM(F$33:F$38)*100</f>
        <v>0.42992261392949271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1029</v>
      </c>
      <c r="G34" s="75">
        <f t="shared" si="0"/>
        <v>88.478073946689591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60</v>
      </c>
      <c r="G35" s="75">
        <f t="shared" si="0"/>
        <v>5.1590713671539126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17</v>
      </c>
      <c r="G36" s="75">
        <f t="shared" si="0"/>
        <v>1.4617368873602752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52</v>
      </c>
      <c r="G38" s="48">
        <f t="shared" si="0"/>
        <v>4.4711951848667244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50</v>
      </c>
      <c r="F41" s="48">
        <f>VLOOKUP($F$2*35-35+$G$2,'Data 2'!$A$7:$BJ$1126,45)</f>
        <v>4.1841004184100417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1.2096774193548387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132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61</v>
      </c>
      <c r="E50" s="75">
        <f>VLOOKUP($F$2*35-35+$G$2,'Data 2'!$A$7:$BJ$1126,56)</f>
        <v>5.1260504201680668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9</v>
      </c>
      <c r="E52" s="75">
        <f>VLOOKUP($F$2*35-35+$G$2,'Data 2'!$A$7:$BJ$1126,60)</f>
        <v>1.4423076923076923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51</v>
      </c>
      <c r="E53" s="75">
        <f>VLOOKUP($F$2*35-35+$G$2,'Data 2'!$A$7:$BJ$1126,62)</f>
        <v>9.2558983666061696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700-000000000000}"/>
    <hyperlink ref="B5" location="'Front (2)'!C1" display="'Front (2)'!C1" xr:uid="{00000000-0004-0000-1700-000001000000}"/>
    <hyperlink ref="B6" location="'Front (3)'!C1" display="'Front (3)'!C1" xr:uid="{00000000-0004-0000-1700-000002000000}"/>
    <hyperlink ref="B7" location="'Front (4)'!C1" display="'Front (4)'!C1" xr:uid="{00000000-0004-0000-1700-000003000000}"/>
    <hyperlink ref="B8" location="'Front (5)'!C1" display="'Front (5)'!C1" xr:uid="{00000000-0004-0000-1700-000004000000}"/>
    <hyperlink ref="B9" location="'Front (6)'!C1" display="'Front (6)'!C1" xr:uid="{00000000-0004-0000-1700-000005000000}"/>
    <hyperlink ref="B10" location="'Front (7)'!C1" display="'Front (7)'!C1" xr:uid="{00000000-0004-0000-1700-000006000000}"/>
    <hyperlink ref="B11" location="'Front (8)'!C1" display="'Front (8)'!C1" xr:uid="{00000000-0004-0000-1700-000007000000}"/>
    <hyperlink ref="B12" location="'Front (9)'!C1" display="'Front (9)'!C1" xr:uid="{00000000-0004-0000-1700-000008000000}"/>
    <hyperlink ref="B13" location="'Front (10)'!C1" display="'Front (10)'!C1" xr:uid="{00000000-0004-0000-1700-000009000000}"/>
    <hyperlink ref="B14" location="'Front (11)'!C1" display="'Front (11)'!C1" xr:uid="{00000000-0004-0000-1700-00000A000000}"/>
    <hyperlink ref="B15" location="'Front (12)'!C1" display="'Front (12)'!C1" xr:uid="{00000000-0004-0000-1700-00000B000000}"/>
    <hyperlink ref="B16" location="'Front (13)'!C1" display="'Front (13)'!C1" xr:uid="{00000000-0004-0000-1700-00000C000000}"/>
    <hyperlink ref="B17" location="'Front (14)'!C1" display="'Front (14)'!C1" xr:uid="{00000000-0004-0000-1700-00000D000000}"/>
    <hyperlink ref="B18" location="'Front (15)'!C1" display="'Front (15)'!C1" xr:uid="{00000000-0004-0000-1700-00000E000000}"/>
    <hyperlink ref="B19" location="'Front (16)'!C1" display="'Front (16)'!C1" xr:uid="{00000000-0004-0000-1700-00000F000000}"/>
    <hyperlink ref="B20" location="'Front (17)'!C1" display="'Front (17)'!C1" xr:uid="{00000000-0004-0000-1700-000010000000}"/>
    <hyperlink ref="B21" location="'Front (18)'!C1" display="'Front (18)'!C1" xr:uid="{00000000-0004-0000-1700-000011000000}"/>
    <hyperlink ref="B22" location="'Front (19)'!C1" display="'Front (19)'!C1" xr:uid="{00000000-0004-0000-1700-000012000000}"/>
    <hyperlink ref="B23" location="'Front (20)'!C1" display="'Front (20)'!C1" xr:uid="{00000000-0004-0000-1700-000013000000}"/>
    <hyperlink ref="B24" location="'Front (21)'!C1" display="'Front (21)'!C1" xr:uid="{00000000-0004-0000-1700-000014000000}"/>
    <hyperlink ref="B25" location="'Front (22)'!C1" display="'Front (22)'!C1" xr:uid="{00000000-0004-0000-1700-000015000000}"/>
    <hyperlink ref="B26" location="'Front (23)'!C1" display="'Front (23)'!C1" xr:uid="{00000000-0004-0000-1700-000016000000}"/>
    <hyperlink ref="B27" location="'Front (24)'!C1" display="'Front (24)'!C1" xr:uid="{00000000-0004-0000-1700-000017000000}"/>
    <hyperlink ref="B28" location="'Front (25)'!C1" display="'Front (25)'!C1" xr:uid="{00000000-0004-0000-1700-000018000000}"/>
    <hyperlink ref="B29" location="'Front (26)'!C1" display="'Front (26)'!C1" xr:uid="{00000000-0004-0000-1700-000019000000}"/>
    <hyperlink ref="B30" location="'Front (27)'!C1" display="'Front (27)'!C1" xr:uid="{00000000-0004-0000-1700-00001A000000}"/>
    <hyperlink ref="B31" location="'Front (28)'!C1" display="'Front (28)'!C1" xr:uid="{00000000-0004-0000-1700-00001B000000}"/>
    <hyperlink ref="B32" location="'Front (29)'!C1" display="'Front (29)'!C1" xr:uid="{00000000-0004-0000-1700-00001C000000}"/>
    <hyperlink ref="B33" location="'Front (30)'!C1" display="'Front (30)'!C1" xr:uid="{00000000-0004-0000-1700-00001D000000}"/>
    <hyperlink ref="B34" location="'Front (31)'!C1" display="'Front (31)'!C1" xr:uid="{00000000-0004-0000-1700-00001E000000}"/>
    <hyperlink ref="B35" location="'Front (32)'!C1" display="'Front (32)'!C1" xr:uid="{00000000-0004-0000-1700-00001F000000}"/>
    <hyperlink ref="B36" location="'Front (33)'!C1" display="'Front (33)'!C1" xr:uid="{00000000-0004-0000-1700-000020000000}"/>
    <hyperlink ref="B37" location="'Front (34)'!C1" display="'Front (34)'!C1" xr:uid="{00000000-0004-0000-1700-000021000000}"/>
    <hyperlink ref="B1:B3" location="Frontpage!A1" display="PROFILES OF CULTURAL DIVERSITY_x000a_Social statistics about residents from major birthplaces, _x000a_in metropolitan municipalities" xr:uid="{00000000-0004-0000-1700-000022000000}"/>
    <hyperlink ref="L1:N4" location="Sheet1!A1" display="Sheet1!A1" xr:uid="{00000000-0004-0000-17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54"/>
  <sheetViews>
    <sheetView showGridLines="0" showRowColHeaders="0" zoomScale="95" zoomScaleNormal="95" workbookViewId="0">
      <selection activeCell="M26" sqref="M26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",B26)</f>
        <v>Residents of Greater Dandenong who were born in Mauritius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1023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0.2932551319648094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50.635386119257085</v>
      </c>
      <c r="E7" s="34"/>
      <c r="F7" s="34"/>
      <c r="G7" s="34"/>
      <c r="H7" s="49" t="s">
        <v>65</v>
      </c>
      <c r="I7" s="50">
        <f>VLOOKUP($F$2*35-35+$G$2,'Data 2'!$A$7:$BJ$1126,7)</f>
        <v>18</v>
      </c>
      <c r="J7" s="51">
        <f>IF($D$5&gt;0,I7/$D$5*100,"")</f>
        <v>1.7595307917888565</v>
      </c>
      <c r="K7" s="36"/>
      <c r="M7" s="87" t="s">
        <v>185</v>
      </c>
      <c r="N7" s="89">
        <f>VLOOKUP($F$2*35-35+$G$2,'Data 2'!$A$7:$BJ$1126,7)</f>
        <v>18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49.364613880742915</v>
      </c>
      <c r="E8" s="34"/>
      <c r="F8" s="34"/>
      <c r="G8" s="34"/>
      <c r="H8" s="49" t="s">
        <v>157</v>
      </c>
      <c r="I8" s="50">
        <f>VLOOKUP($F$2*35-35+$G$2,'Data 2'!$A$7:$BJ$1126,8)</f>
        <v>721</v>
      </c>
      <c r="J8" s="51">
        <f>IF($D$5&gt;0,I8/$D$5*100,"")</f>
        <v>70.478983382209194</v>
      </c>
      <c r="K8" s="36"/>
      <c r="M8" s="87" t="s">
        <v>204</v>
      </c>
      <c r="N8" s="89">
        <f>VLOOKUP($F$2*35-35+$G$2,'Data 2'!$A$7:$BK$1126,63)</f>
        <v>721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289</v>
      </c>
      <c r="J9" s="55">
        <f>IF($D$5&gt;0,I9/$D$5*100,"")</f>
        <v>28.250244379276641</v>
      </c>
      <c r="K9" s="36"/>
      <c r="M9" s="87" t="s">
        <v>69</v>
      </c>
      <c r="N9" s="89">
        <f>VLOOKUP($F$2*35-35+$G$2,'Data 2'!$A$7:$BJ$1126,9)</f>
        <v>289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20</v>
      </c>
      <c r="H12" s="48">
        <f>VLOOKUP($F$2*35-35+$G$2,'Data 2'!$A$7:$BJ$1126,12)</f>
        <v>7.6045627376425857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100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60</v>
      </c>
      <c r="H14" s="60">
        <f>VLOOKUP($F$2*35-35+$G$2,'Data 2'!$A$7:$BJ$1126,16)</f>
        <v>78.333333333333329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60.953608247422686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36.363636363636367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26.666666666666668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43.089430894308947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37.804878048780488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39" t="s">
        <v>29</v>
      </c>
      <c r="C26" s="69" t="s">
        <v>192</v>
      </c>
      <c r="D26" s="36"/>
      <c r="E26" s="36"/>
      <c r="F26" s="57">
        <f>VLOOKUP($F$2*35-35+$G$2,'Data 2'!$A$7:$BJ$1126,30)</f>
        <v>78.274760383386578</v>
      </c>
      <c r="G26" s="61">
        <f>VLOOKUP($F$2*35-35+$G$2,'Data 2'!$A$7:$BJ$1126,31)</f>
        <v>68.679245283018858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38.86363636363636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23.40909090909091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421.875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6.0796645702306078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28.000000000000004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172</v>
      </c>
      <c r="G34" s="75">
        <f t="shared" si="0"/>
        <v>17.269076305220885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776</v>
      </c>
      <c r="G36" s="75">
        <f t="shared" si="0"/>
        <v>77.911646586345384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48</v>
      </c>
      <c r="G38" s="48">
        <f t="shared" si="0"/>
        <v>4.8192771084337354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</v>
      </c>
      <c r="F41" s="48">
        <f>VLOOKUP($F$2*35-35+$G$2,'Data 2'!$A$7:$BJ$1126,45)</f>
        <v>1.270772238514174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8</v>
      </c>
      <c r="G44" s="61">
        <f>VLOOKUP($F$2*35-35+$G$2,'Data 2'!$A$7:$BJ$1126,53)</f>
        <v>3.1872509960159361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314</v>
      </c>
      <c r="E50" s="75">
        <f>VLOOKUP($F$2*35-35+$G$2,'Data 2'!$A$7:$BJ$1126,56)</f>
        <v>30.754162585700296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148</v>
      </c>
      <c r="E52" s="75">
        <f>VLOOKUP($F$2*35-35+$G$2,'Data 2'!$A$7:$BJ$1126,60)</f>
        <v>20.357634112792297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157</v>
      </c>
      <c r="E53" s="75">
        <f>VLOOKUP($F$2*35-35+$G$2,'Data 2'!$A$7:$BJ$1126,62)</f>
        <v>55.281690140845072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800-000000000000}"/>
    <hyperlink ref="B5" location="'Front (2)'!C1" display="'Front (2)'!C1" xr:uid="{00000000-0004-0000-1800-000001000000}"/>
    <hyperlink ref="B6" location="'Front (3)'!C1" display="'Front (3)'!C1" xr:uid="{00000000-0004-0000-1800-000002000000}"/>
    <hyperlink ref="B7" location="'Front (4)'!C1" display="'Front (4)'!C1" xr:uid="{00000000-0004-0000-1800-000003000000}"/>
    <hyperlink ref="B8" location="'Front (5)'!C1" display="'Front (5)'!C1" xr:uid="{00000000-0004-0000-1800-000004000000}"/>
    <hyperlink ref="B9" location="'Front (6)'!C1" display="'Front (6)'!C1" xr:uid="{00000000-0004-0000-1800-000005000000}"/>
    <hyperlink ref="B10" location="'Front (7)'!C1" display="'Front (7)'!C1" xr:uid="{00000000-0004-0000-1800-000006000000}"/>
    <hyperlink ref="B11" location="'Front (8)'!C1" display="'Front (8)'!C1" xr:uid="{00000000-0004-0000-1800-000007000000}"/>
    <hyperlink ref="B12" location="'Front (9)'!C1" display="'Front (9)'!C1" xr:uid="{00000000-0004-0000-1800-000008000000}"/>
    <hyperlink ref="B13" location="'Front (10)'!C1" display="'Front (10)'!C1" xr:uid="{00000000-0004-0000-1800-000009000000}"/>
    <hyperlink ref="B14" location="'Front (11)'!C1" display="'Front (11)'!C1" xr:uid="{00000000-0004-0000-1800-00000A000000}"/>
    <hyperlink ref="B15" location="'Front (12)'!C1" display="'Front (12)'!C1" xr:uid="{00000000-0004-0000-1800-00000B000000}"/>
    <hyperlink ref="B16" location="'Front (13)'!C1" display="'Front (13)'!C1" xr:uid="{00000000-0004-0000-1800-00000C000000}"/>
    <hyperlink ref="B17" location="'Front (14)'!C1" display="'Front (14)'!C1" xr:uid="{00000000-0004-0000-1800-00000D000000}"/>
    <hyperlink ref="B18" location="'Front (15)'!C1" display="'Front (15)'!C1" xr:uid="{00000000-0004-0000-1800-00000E000000}"/>
    <hyperlink ref="B19" location="'Front (16)'!C1" display="'Front (16)'!C1" xr:uid="{00000000-0004-0000-1800-00000F000000}"/>
    <hyperlink ref="B20" location="'Front (17)'!C1" display="'Front (17)'!C1" xr:uid="{00000000-0004-0000-1800-000010000000}"/>
    <hyperlink ref="B21" location="'Front (18)'!C1" display="'Front (18)'!C1" xr:uid="{00000000-0004-0000-1800-000011000000}"/>
    <hyperlink ref="B22" location="'Front (19)'!C1" display="'Front (19)'!C1" xr:uid="{00000000-0004-0000-1800-000012000000}"/>
    <hyperlink ref="B23" location="'Front (20)'!C1" display="'Front (20)'!C1" xr:uid="{00000000-0004-0000-1800-000013000000}"/>
    <hyperlink ref="B24" location="'Front (21)'!C1" display="'Front (21)'!C1" xr:uid="{00000000-0004-0000-1800-000014000000}"/>
    <hyperlink ref="B25" location="'Front (22)'!C1" display="'Front (22)'!C1" xr:uid="{00000000-0004-0000-1800-000015000000}"/>
    <hyperlink ref="B26" location="'Front (23)'!C1" display="'Front (23)'!C1" xr:uid="{00000000-0004-0000-1800-000016000000}"/>
    <hyperlink ref="B27" location="'Front (24)'!C1" display="'Front (24)'!C1" xr:uid="{00000000-0004-0000-1800-000017000000}"/>
    <hyperlink ref="B28" location="'Front (25)'!C1" display="'Front (25)'!C1" xr:uid="{00000000-0004-0000-1800-000018000000}"/>
    <hyperlink ref="B29" location="'Front (26)'!C1" display="'Front (26)'!C1" xr:uid="{00000000-0004-0000-1800-000019000000}"/>
    <hyperlink ref="B30" location="'Front (27)'!C1" display="'Front (27)'!C1" xr:uid="{00000000-0004-0000-1800-00001A000000}"/>
    <hyperlink ref="B31" location="'Front (28)'!C1" display="'Front (28)'!C1" xr:uid="{00000000-0004-0000-1800-00001B000000}"/>
    <hyperlink ref="B32" location="'Front (29)'!C1" display="'Front (29)'!C1" xr:uid="{00000000-0004-0000-1800-00001C000000}"/>
    <hyperlink ref="B33" location="'Front (30)'!C1" display="'Front (30)'!C1" xr:uid="{00000000-0004-0000-1800-00001D000000}"/>
    <hyperlink ref="B34" location="'Front (31)'!C1" display="'Front (31)'!C1" xr:uid="{00000000-0004-0000-1800-00001E000000}"/>
    <hyperlink ref="B35" location="'Front (32)'!C1" display="'Front (32)'!C1" xr:uid="{00000000-0004-0000-1800-00001F000000}"/>
    <hyperlink ref="B36" location="'Front (33)'!C1" display="'Front (33)'!C1" xr:uid="{00000000-0004-0000-1800-000020000000}"/>
    <hyperlink ref="B37" location="'Front (34)'!C1" display="'Front (34)'!C1" xr:uid="{00000000-0004-0000-1800-000021000000}"/>
    <hyperlink ref="B1:B3" location="Frontpage!A1" display="PROFILES OF CULTURAL DIVERSITY_x000a_Social statistics about residents from major birthplaces, _x000a_in metropolitan municipalities" xr:uid="{00000000-0004-0000-1800-000022000000}"/>
    <hyperlink ref="L1:N4" location="Sheet1!A1" display="Sheet1!A1" xr:uid="{00000000-0004-0000-18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",B27)</f>
        <v>Residents of Greater Dandenong who were born in Pakistan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2388</v>
      </c>
      <c r="E5" s="34"/>
      <c r="F5" s="34"/>
      <c r="G5" s="46"/>
      <c r="H5" s="34" t="s">
        <v>155</v>
      </c>
      <c r="I5" s="47">
        <f>VLOOKUP($F$2*35-35+$G$2,'Data 2'!$A$7:$BJ$1126,5)</f>
        <v>100</v>
      </c>
      <c r="J5" s="48">
        <f>IF($D$5&gt;0,I5/$D$5*100,"")</f>
        <v>4.1876046901172534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436</v>
      </c>
      <c r="J6" s="51">
        <f>IF($D$5&gt;0,I6/$D$5*100,"")</f>
        <v>18.257956448911223</v>
      </c>
      <c r="K6" s="36"/>
      <c r="M6" s="87" t="s">
        <v>203</v>
      </c>
      <c r="N6" s="89">
        <f>VLOOKUP($F$2*35-35+$G$2,'Data 2'!$A$7:$BJ$1126,6)</f>
        <v>436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41.792294807370183</v>
      </c>
      <c r="E7" s="34"/>
      <c r="F7" s="34"/>
      <c r="G7" s="34"/>
      <c r="H7" s="49" t="s">
        <v>65</v>
      </c>
      <c r="I7" s="50">
        <f>VLOOKUP($F$2*35-35+$G$2,'Data 2'!$A$7:$BJ$1126,7)</f>
        <v>413</v>
      </c>
      <c r="J7" s="51">
        <f>IF($D$5&gt;0,I7/$D$5*100,"")</f>
        <v>17.294807370184255</v>
      </c>
      <c r="K7" s="36"/>
      <c r="M7" s="87" t="s">
        <v>185</v>
      </c>
      <c r="N7" s="89">
        <f>VLOOKUP($F$2*35-35+$G$2,'Data 2'!$A$7:$BJ$1126,7)</f>
        <v>413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58.207705192629817</v>
      </c>
      <c r="E8" s="34"/>
      <c r="F8" s="34"/>
      <c r="G8" s="34"/>
      <c r="H8" s="49" t="s">
        <v>157</v>
      </c>
      <c r="I8" s="50">
        <f>VLOOKUP($F$2*35-35+$G$2,'Data 2'!$A$7:$BJ$1126,8)</f>
        <v>1483</v>
      </c>
      <c r="J8" s="51">
        <f>IF($D$5&gt;0,I8/$D$5*100,"")</f>
        <v>62.102177554438867</v>
      </c>
      <c r="K8" s="36"/>
      <c r="M8" s="87" t="s">
        <v>204</v>
      </c>
      <c r="N8" s="89">
        <f>VLOOKUP($F$2*35-35+$G$2,'Data 2'!$A$7:$BK$1126,63)</f>
        <v>1483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54</v>
      </c>
      <c r="J9" s="55">
        <f>IF($D$5&gt;0,I9/$D$5*100,"")</f>
        <v>2.2613065326633168</v>
      </c>
      <c r="K9" s="36"/>
      <c r="M9" s="87" t="s">
        <v>69</v>
      </c>
      <c r="N9" s="89">
        <f>VLOOKUP($F$2*35-35+$G$2,'Data 2'!$A$7:$BJ$1126,9)</f>
        <v>54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55</v>
      </c>
      <c r="H12" s="48">
        <f>VLOOKUP($F$2*35-35+$G$2,'Data 2'!$A$7:$BJ$1126,12)</f>
        <v>4.0058266569555716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19</v>
      </c>
      <c r="H13" s="59">
        <f>VLOOKUP($F$2*35-35+$G$2,'Data 2'!$A$7:$BJ$1126,14)</f>
        <v>10.919540229885058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58</v>
      </c>
      <c r="H14" s="60">
        <f>VLOOKUP($F$2*35-35+$G$2,'Data 2'!$A$7:$BJ$1126,16)</f>
        <v>75.862068965517238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70.954045954045952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31</v>
      </c>
      <c r="I18" s="59">
        <f>VLOOKUP($F$2*35-35+$G$2,'Data 2'!$A$7:$BJ$1126,19)</f>
        <v>15.121951219512194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4.3859649122807012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20</v>
      </c>
      <c r="I20" s="59">
        <f>VLOOKUP($F$2*35-35+$G$2,'Data 2'!$A$7:$BJ$1126,23)</f>
        <v>22.727272727272727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25</v>
      </c>
      <c r="I21" s="67">
        <f>VLOOKUP($F$2*35-35+$G$2,'Data 2'!$A$7:$BJ$1126,25)</f>
        <v>12.315270935960591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15.012510425354462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52.210175145954963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80.586907449209932</v>
      </c>
      <c r="G26" s="61">
        <f>VLOOKUP($F$2*35-35+$G$2,'Data 2'!$A$7:$BJ$1126,31)</f>
        <v>30.579964850615116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39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49.052841475573281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24.127617148554336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607.8125</v>
      </c>
      <c r="G29" s="36"/>
      <c r="H29" s="36"/>
      <c r="I29" s="36"/>
      <c r="J29" s="57">
        <f>VLOOKUP($F$2*35-35+$G$2,'Data 2'!$A$7:$BJ$1126,28)</f>
        <v>159</v>
      </c>
      <c r="K29" s="61">
        <f>VLOOKUP($F$2*35-35+$G$2,'Data 2'!$A$7:$BJ$1126,29)</f>
        <v>13.283208020050125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78.623655913978496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92</v>
      </c>
      <c r="G34" s="75">
        <f t="shared" si="0"/>
        <v>3.9282664389410762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9</v>
      </c>
      <c r="G35" s="75">
        <f t="shared" si="0"/>
        <v>0.38428693424423571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2208</v>
      </c>
      <c r="G36" s="75">
        <f t="shared" si="0"/>
        <v>94.278394534585814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33</v>
      </c>
      <c r="G38" s="48">
        <f t="shared" si="0"/>
        <v>1.4090520922288641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803</v>
      </c>
      <c r="F41" s="48">
        <f>VLOOKUP($F$2*35-35+$G$2,'Data 2'!$A$7:$BJ$1126,45)</f>
        <v>33.626465661641539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15</v>
      </c>
      <c r="G44" s="61">
        <f>VLOOKUP($F$2*35-35+$G$2,'Data 2'!$A$7:$BJ$1126,53)</f>
        <v>1.2315270935960592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281</v>
      </c>
      <c r="E50" s="75">
        <f>VLOOKUP($F$2*35-35+$G$2,'Data 2'!$A$7:$BJ$1126,56)</f>
        <v>11.826599326599327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25</v>
      </c>
      <c r="E51" s="75">
        <f>VLOOKUP($F$2*35-35+$G$2,'Data 2'!$A$7:$BJ$1126,58)</f>
        <v>6.0386473429951693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211</v>
      </c>
      <c r="E52" s="75">
        <f>VLOOKUP($F$2*35-35+$G$2,'Data 2'!$A$7:$BJ$1126,60)</f>
        <v>11.199575371549894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13</v>
      </c>
      <c r="E53" s="75">
        <f>VLOOKUP($F$2*35-35+$G$2,'Data 2'!$A$7:$BJ$1126,62)</f>
        <v>24.528301886792452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900-000000000000}"/>
    <hyperlink ref="B5" location="'Front (2)'!C1" display="'Front (2)'!C1" xr:uid="{00000000-0004-0000-1900-000001000000}"/>
    <hyperlink ref="B6" location="'Front (3)'!C1" display="'Front (3)'!C1" xr:uid="{00000000-0004-0000-1900-000002000000}"/>
    <hyperlink ref="B7" location="'Front (4)'!C1" display="'Front (4)'!C1" xr:uid="{00000000-0004-0000-1900-000003000000}"/>
    <hyperlink ref="B8" location="'Front (5)'!C1" display="'Front (5)'!C1" xr:uid="{00000000-0004-0000-1900-000004000000}"/>
    <hyperlink ref="B9" location="'Front (6)'!C1" display="'Front (6)'!C1" xr:uid="{00000000-0004-0000-1900-000005000000}"/>
    <hyperlink ref="B10" location="'Front (7)'!C1" display="'Front (7)'!C1" xr:uid="{00000000-0004-0000-1900-000006000000}"/>
    <hyperlink ref="B11" location="'Front (8)'!C1" display="'Front (8)'!C1" xr:uid="{00000000-0004-0000-1900-000007000000}"/>
    <hyperlink ref="B12" location="'Front (9)'!C1" display="'Front (9)'!C1" xr:uid="{00000000-0004-0000-1900-000008000000}"/>
    <hyperlink ref="B13" location="'Front (10)'!C1" display="'Front (10)'!C1" xr:uid="{00000000-0004-0000-1900-000009000000}"/>
    <hyperlink ref="B14" location="'Front (11)'!C1" display="'Front (11)'!C1" xr:uid="{00000000-0004-0000-1900-00000A000000}"/>
    <hyperlink ref="B15" location="'Front (12)'!C1" display="'Front (12)'!C1" xr:uid="{00000000-0004-0000-1900-00000B000000}"/>
    <hyperlink ref="B16" location="'Front (13)'!C1" display="'Front (13)'!C1" xr:uid="{00000000-0004-0000-1900-00000C000000}"/>
    <hyperlink ref="B17" location="'Front (14)'!C1" display="'Front (14)'!C1" xr:uid="{00000000-0004-0000-1900-00000D000000}"/>
    <hyperlink ref="B18" location="'Front (15)'!C1" display="'Front (15)'!C1" xr:uid="{00000000-0004-0000-1900-00000E000000}"/>
    <hyperlink ref="B19" location="'Front (16)'!C1" display="'Front (16)'!C1" xr:uid="{00000000-0004-0000-1900-00000F000000}"/>
    <hyperlink ref="B20" location="'Front (17)'!C1" display="'Front (17)'!C1" xr:uid="{00000000-0004-0000-1900-000010000000}"/>
    <hyperlink ref="B21" location="'Front (18)'!C1" display="'Front (18)'!C1" xr:uid="{00000000-0004-0000-1900-000011000000}"/>
    <hyperlink ref="B22" location="'Front (19)'!C1" display="'Front (19)'!C1" xr:uid="{00000000-0004-0000-1900-000012000000}"/>
    <hyperlink ref="B23" location="'Front (20)'!C1" display="'Front (20)'!C1" xr:uid="{00000000-0004-0000-1900-000013000000}"/>
    <hyperlink ref="B24" location="'Front (21)'!C1" display="'Front (21)'!C1" xr:uid="{00000000-0004-0000-1900-000014000000}"/>
    <hyperlink ref="B25" location="'Front (22)'!C1" display="'Front (22)'!C1" xr:uid="{00000000-0004-0000-1900-000015000000}"/>
    <hyperlink ref="B26" location="'Front (23)'!C1" display="'Front (23)'!C1" xr:uid="{00000000-0004-0000-1900-000016000000}"/>
    <hyperlink ref="B27" location="'Front (24)'!C1" display="'Front (24)'!C1" xr:uid="{00000000-0004-0000-1900-000017000000}"/>
    <hyperlink ref="B28" location="'Front (25)'!C1" display="'Front (25)'!C1" xr:uid="{00000000-0004-0000-1900-000018000000}"/>
    <hyperlink ref="B29" location="'Front (26)'!C1" display="'Front (26)'!C1" xr:uid="{00000000-0004-0000-1900-000019000000}"/>
    <hyperlink ref="B30" location="'Front (27)'!C1" display="'Front (27)'!C1" xr:uid="{00000000-0004-0000-1900-00001A000000}"/>
    <hyperlink ref="B31" location="'Front (28)'!C1" display="'Front (28)'!C1" xr:uid="{00000000-0004-0000-1900-00001B000000}"/>
    <hyperlink ref="B32" location="'Front (29)'!C1" display="'Front (29)'!C1" xr:uid="{00000000-0004-0000-1900-00001C000000}"/>
    <hyperlink ref="B33" location="'Front (30)'!C1" display="'Front (30)'!C1" xr:uid="{00000000-0004-0000-1900-00001D000000}"/>
    <hyperlink ref="B34" location="'Front (31)'!C1" display="'Front (31)'!C1" xr:uid="{00000000-0004-0000-1900-00001E000000}"/>
    <hyperlink ref="B35" location="'Front (32)'!C1" display="'Front (32)'!C1" xr:uid="{00000000-0004-0000-1900-00001F000000}"/>
    <hyperlink ref="B36" location="'Front (33)'!C1" display="'Front (33)'!C1" xr:uid="{00000000-0004-0000-1900-000020000000}"/>
    <hyperlink ref="B37" location="'Front (34)'!C1" display="'Front (34)'!C1" xr:uid="{00000000-0004-0000-1900-000021000000}"/>
    <hyperlink ref="B1:B3" location="Frontpage!A1" display="PROFILES OF CULTURAL DIVERSITY_x000a_Social statistics about residents from major birthplaces, _x000a_in metropolitan municipalities" xr:uid="{00000000-0004-0000-1900-000022000000}"/>
    <hyperlink ref="L1:N4" location="Sheet1!A1" display="Sheet1!A1" xr:uid="{00000000-0004-0000-19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V54"/>
  <sheetViews>
    <sheetView showGridLines="0" showRowColHeaders="0" zoomScale="95" zoomScaleNormal="95" workbookViewId="0">
      <selection activeCell="Q12" sqref="Q1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",B28)</f>
        <v>Residents of Greater Dandenong who were born in Philippines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2662</v>
      </c>
      <c r="E5" s="34"/>
      <c r="F5" s="34"/>
      <c r="G5" s="46"/>
      <c r="H5" s="34" t="s">
        <v>155</v>
      </c>
      <c r="I5" s="47">
        <f>VLOOKUP($F$2*35-35+$G$2,'Data 2'!$A$7:$BJ$1126,5)</f>
        <v>36</v>
      </c>
      <c r="J5" s="48">
        <f>IF($D$5&gt;0,I5/$D$5*100,"")</f>
        <v>1.3523666416228399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151</v>
      </c>
      <c r="J6" s="51">
        <f>IF($D$5&gt;0,I6/$D$5*100,"")</f>
        <v>5.6724267468069121</v>
      </c>
      <c r="K6" s="36"/>
      <c r="M6" s="87" t="s">
        <v>203</v>
      </c>
      <c r="N6" s="89">
        <f>VLOOKUP($F$2*35-35+$G$2,'Data 2'!$A$7:$BJ$1126,6)</f>
        <v>151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58.414725770097675</v>
      </c>
      <c r="E7" s="34"/>
      <c r="F7" s="34"/>
      <c r="G7" s="34"/>
      <c r="H7" s="49" t="s">
        <v>65</v>
      </c>
      <c r="I7" s="50">
        <f>VLOOKUP($F$2*35-35+$G$2,'Data 2'!$A$7:$BJ$1126,7)</f>
        <v>265</v>
      </c>
      <c r="J7" s="51">
        <f>IF($D$5&gt;0,I7/$D$5*100,"")</f>
        <v>9.9549211119459056</v>
      </c>
      <c r="K7" s="36"/>
      <c r="M7" s="87" t="s">
        <v>185</v>
      </c>
      <c r="N7" s="89">
        <f>VLOOKUP($F$2*35-35+$G$2,'Data 2'!$A$7:$BJ$1126,7)</f>
        <v>265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41.585274229902325</v>
      </c>
      <c r="E8" s="34"/>
      <c r="F8" s="34"/>
      <c r="G8" s="34"/>
      <c r="H8" s="49" t="s">
        <v>157</v>
      </c>
      <c r="I8" s="50">
        <f>VLOOKUP($F$2*35-35+$G$2,'Data 2'!$A$7:$BJ$1126,8)</f>
        <v>1989</v>
      </c>
      <c r="J8" s="51">
        <f>IF($D$5&gt;0,I8/$D$5*100,"")</f>
        <v>74.718256949661907</v>
      </c>
      <c r="K8" s="36"/>
      <c r="M8" s="87" t="s">
        <v>204</v>
      </c>
      <c r="N8" s="89">
        <f>VLOOKUP($F$2*35-35+$G$2,'Data 2'!$A$7:$BK$1126,63)</f>
        <v>1989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266</v>
      </c>
      <c r="J9" s="55">
        <f>IF($D$5&gt;0,I9/$D$5*100,"")</f>
        <v>9.992486851990984</v>
      </c>
      <c r="K9" s="36"/>
      <c r="M9" s="87" t="s">
        <v>69</v>
      </c>
      <c r="N9" s="89">
        <f>VLOOKUP($F$2*35-35+$G$2,'Data 2'!$A$7:$BJ$1126,9)</f>
        <v>266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72</v>
      </c>
      <c r="H12" s="48">
        <f>VLOOKUP($F$2*35-35+$G$2,'Data 2'!$A$7:$BJ$1126,12)</f>
        <v>5.625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3.8167938931297711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131</v>
      </c>
      <c r="H14" s="60">
        <f>VLOOKUP($F$2*35-35+$G$2,'Data 2'!$A$7:$BJ$1126,16)</f>
        <v>83.969465648854964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58.373205741626798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4.3209876543209873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11</v>
      </c>
      <c r="I19" s="64">
        <f>VLOOKUP($F$2*35-35+$G$2,'Data 2'!$A$7:$BJ$1126,21)</f>
        <v>17.1875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10</v>
      </c>
      <c r="I20" s="59">
        <f>VLOOKUP($F$2*35-35+$G$2,'Data 2'!$A$7:$BJ$1126,23)</f>
        <v>10.1010101010101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21</v>
      </c>
      <c r="I21" s="67">
        <f>VLOOKUP($F$2*35-35+$G$2,'Data 2'!$A$7:$BJ$1126,25)</f>
        <v>12.574850299401197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26.439790575916227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54.363001745200698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86.58682634730539</v>
      </c>
      <c r="G26" s="61">
        <f>VLOOKUP($F$2*35-35+$G$2,'Data 2'!$A$7:$BJ$1126,31)</f>
        <v>76.807760141093468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40.07113218731476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39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24.836988737403676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624.77678571428578</v>
      </c>
      <c r="G29" s="36"/>
      <c r="H29" s="36"/>
      <c r="I29" s="36"/>
      <c r="J29" s="57">
        <f>VLOOKUP($F$2*35-35+$G$2,'Data 2'!$A$7:$BJ$1126,28)</f>
        <v>83</v>
      </c>
      <c r="K29" s="61">
        <f>VLOOKUP($F$2*35-35+$G$2,'Data 2'!$A$7:$BJ$1126,29)</f>
        <v>4.5907079646017701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54.297774366845744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21</v>
      </c>
      <c r="G33" s="48">
        <f t="shared" ref="G33:G38" si="0">F33/SUM(F$33:F$38)*100</f>
        <v>0.80367393800229625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2454</v>
      </c>
      <c r="G34" s="75">
        <f t="shared" si="0"/>
        <v>93.915040183696902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</v>
      </c>
      <c r="G35" s="75">
        <f t="shared" si="0"/>
        <v>0.11481056257175661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21</v>
      </c>
      <c r="G36" s="75">
        <f t="shared" si="0"/>
        <v>0.80367393800229625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14</v>
      </c>
      <c r="G37" s="75">
        <f t="shared" si="0"/>
        <v>0.53578262533486409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100</v>
      </c>
      <c r="G38" s="48">
        <f t="shared" si="0"/>
        <v>3.8270187523918864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636</v>
      </c>
      <c r="F41" s="48">
        <f>VLOOKUP($F$2*35-35+$G$2,'Data 2'!$A$7:$BJ$1126,45)</f>
        <v>23.891810668670171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7</v>
      </c>
      <c r="G44" s="61">
        <f>VLOOKUP($F$2*35-35+$G$2,'Data 2'!$A$7:$BJ$1126,53)</f>
        <v>0.59726962457337884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57</v>
      </c>
      <c r="E50" s="75">
        <f>VLOOKUP($F$2*35-35+$G$2,'Data 2'!$A$7:$BJ$1126,56)</f>
        <v>2.1550094517958409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26</v>
      </c>
      <c r="E52" s="75">
        <f>VLOOKUP($F$2*35-35+$G$2,'Data 2'!$A$7:$BJ$1126,60)</f>
        <v>1.16227089852481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</v>
      </c>
      <c r="E53" s="75">
        <f>VLOOKUP($F$2*35-35+$G$2,'Data 2'!$A$7:$BJ$1126,62)</f>
        <v>8.984375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A00-000000000000}"/>
    <hyperlink ref="B5" location="'Front (2)'!C1" display="'Front (2)'!C1" xr:uid="{00000000-0004-0000-1A00-000001000000}"/>
    <hyperlink ref="B6" location="'Front (3)'!C1" display="'Front (3)'!C1" xr:uid="{00000000-0004-0000-1A00-000002000000}"/>
    <hyperlink ref="B7" location="'Front (4)'!C1" display="'Front (4)'!C1" xr:uid="{00000000-0004-0000-1A00-000003000000}"/>
    <hyperlink ref="B8" location="'Front (5)'!C1" display="'Front (5)'!C1" xr:uid="{00000000-0004-0000-1A00-000004000000}"/>
    <hyperlink ref="B9" location="'Front (6)'!C1" display="'Front (6)'!C1" xr:uid="{00000000-0004-0000-1A00-000005000000}"/>
    <hyperlink ref="B10" location="'Front (7)'!C1" display="'Front (7)'!C1" xr:uid="{00000000-0004-0000-1A00-000006000000}"/>
    <hyperlink ref="B11" location="'Front (8)'!C1" display="'Front (8)'!C1" xr:uid="{00000000-0004-0000-1A00-000007000000}"/>
    <hyperlink ref="B12" location="'Front (9)'!C1" display="'Front (9)'!C1" xr:uid="{00000000-0004-0000-1A00-000008000000}"/>
    <hyperlink ref="B13" location="'Front (10)'!C1" display="'Front (10)'!C1" xr:uid="{00000000-0004-0000-1A00-000009000000}"/>
    <hyperlink ref="B14" location="'Front (11)'!C1" display="'Front (11)'!C1" xr:uid="{00000000-0004-0000-1A00-00000A000000}"/>
    <hyperlink ref="B15" location="'Front (12)'!C1" display="'Front (12)'!C1" xr:uid="{00000000-0004-0000-1A00-00000B000000}"/>
    <hyperlink ref="B16" location="'Front (13)'!C1" display="'Front (13)'!C1" xr:uid="{00000000-0004-0000-1A00-00000C000000}"/>
    <hyperlink ref="B17" location="'Front (14)'!C1" display="'Front (14)'!C1" xr:uid="{00000000-0004-0000-1A00-00000D000000}"/>
    <hyperlink ref="B18" location="'Front (15)'!C1" display="'Front (15)'!C1" xr:uid="{00000000-0004-0000-1A00-00000E000000}"/>
    <hyperlink ref="B19" location="'Front (16)'!C1" display="'Front (16)'!C1" xr:uid="{00000000-0004-0000-1A00-00000F000000}"/>
    <hyperlink ref="B20" location="'Front (17)'!C1" display="'Front (17)'!C1" xr:uid="{00000000-0004-0000-1A00-000010000000}"/>
    <hyperlink ref="B21" location="'Front (18)'!C1" display="'Front (18)'!C1" xr:uid="{00000000-0004-0000-1A00-000011000000}"/>
    <hyperlink ref="B22" location="'Front (19)'!C1" display="'Front (19)'!C1" xr:uid="{00000000-0004-0000-1A00-000012000000}"/>
    <hyperlink ref="B23" location="'Front (20)'!C1" display="'Front (20)'!C1" xr:uid="{00000000-0004-0000-1A00-000013000000}"/>
    <hyperlink ref="B24" location="'Front (21)'!C1" display="'Front (21)'!C1" xr:uid="{00000000-0004-0000-1A00-000014000000}"/>
    <hyperlink ref="B25" location="'Front (22)'!C1" display="'Front (22)'!C1" xr:uid="{00000000-0004-0000-1A00-000015000000}"/>
    <hyperlink ref="B26" location="'Front (23)'!C1" display="'Front (23)'!C1" xr:uid="{00000000-0004-0000-1A00-000016000000}"/>
    <hyperlink ref="B27" location="'Front (24)'!C1" display="'Front (24)'!C1" xr:uid="{00000000-0004-0000-1A00-000017000000}"/>
    <hyperlink ref="B28" location="'Front (25)'!C1" display="'Front (25)'!C1" xr:uid="{00000000-0004-0000-1A00-000018000000}"/>
    <hyperlink ref="B29" location="'Front (26)'!C1" display="'Front (26)'!C1" xr:uid="{00000000-0004-0000-1A00-000019000000}"/>
    <hyperlink ref="B30" location="'Front (27)'!C1" display="'Front (27)'!C1" xr:uid="{00000000-0004-0000-1A00-00001A000000}"/>
    <hyperlink ref="B31" location="'Front (28)'!C1" display="'Front (28)'!C1" xr:uid="{00000000-0004-0000-1A00-00001B000000}"/>
    <hyperlink ref="B32" location="'Front (29)'!C1" display="'Front (29)'!C1" xr:uid="{00000000-0004-0000-1A00-00001C000000}"/>
    <hyperlink ref="B33" location="'Front (30)'!C1" display="'Front (30)'!C1" xr:uid="{00000000-0004-0000-1A00-00001D000000}"/>
    <hyperlink ref="B34" location="'Front (31)'!C1" display="'Front (31)'!C1" xr:uid="{00000000-0004-0000-1A00-00001E000000}"/>
    <hyperlink ref="B35" location="'Front (32)'!C1" display="'Front (32)'!C1" xr:uid="{00000000-0004-0000-1A00-00001F000000}"/>
    <hyperlink ref="B36" location="'Front (33)'!C1" display="'Front (33)'!C1" xr:uid="{00000000-0004-0000-1A00-000020000000}"/>
    <hyperlink ref="B37" location="'Front (34)'!C1" display="'Front (34)'!C1" xr:uid="{00000000-0004-0000-1A00-000021000000}"/>
    <hyperlink ref="B1:B3" location="Frontpage!A1" display="PROFILES OF CULTURAL DIVERSITY_x000a_Social statistics about residents from major birthplaces, _x000a_in metropolitan municipalities" xr:uid="{00000000-0004-0000-1A00-000022000000}"/>
    <hyperlink ref="L1:N4" location="Sheet1!A1" display="Sheet1!A1" xr:uid="{00000000-0004-0000-1A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V54"/>
  <sheetViews>
    <sheetView showGridLines="0" showRowColHeaders="0" zoomScale="95" zoomScaleNormal="95" workbookViewId="0">
      <selection activeCell="M23" sqref="M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",B29)</f>
        <v>Residents of Greater Dandenong who were born in Poland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592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57.601351351351347</v>
      </c>
      <c r="E7" s="34"/>
      <c r="F7" s="34"/>
      <c r="G7" s="34"/>
      <c r="H7" s="49" t="s">
        <v>65</v>
      </c>
      <c r="I7" s="50">
        <f>VLOOKUP($F$2*35-35+$G$2,'Data 2'!$A$7:$BJ$1126,7)</f>
        <v>5</v>
      </c>
      <c r="J7" s="51">
        <f>IF($D$5&gt;0,I7/$D$5*100,"")</f>
        <v>0.84459459459459463</v>
      </c>
      <c r="K7" s="36"/>
      <c r="M7" s="87" t="s">
        <v>185</v>
      </c>
      <c r="N7" s="89">
        <f>VLOOKUP($F$2*35-35+$G$2,'Data 2'!$A$7:$BJ$1126,7)</f>
        <v>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42.398648648648653</v>
      </c>
      <c r="E8" s="34"/>
      <c r="F8" s="34"/>
      <c r="G8" s="34"/>
      <c r="H8" s="49" t="s">
        <v>157</v>
      </c>
      <c r="I8" s="50">
        <f>VLOOKUP($F$2*35-35+$G$2,'Data 2'!$A$7:$BJ$1126,8)</f>
        <v>247</v>
      </c>
      <c r="J8" s="51">
        <f>IF($D$5&gt;0,I8/$D$5*100,"")</f>
        <v>41.722972972972968</v>
      </c>
      <c r="K8" s="36"/>
      <c r="M8" s="87" t="s">
        <v>204</v>
      </c>
      <c r="N8" s="89">
        <f>VLOOKUP($F$2*35-35+$G$2,'Data 2'!$A$7:$BK$1126,63)</f>
        <v>247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344</v>
      </c>
      <c r="J9" s="55">
        <f>IF($D$5&gt;0,I9/$D$5*100,"")</f>
        <v>58.108108108108105</v>
      </c>
      <c r="K9" s="36"/>
      <c r="M9" s="87" t="s">
        <v>69</v>
      </c>
      <c r="N9" s="89">
        <f>VLOOKUP($F$2*35-35+$G$2,'Data 2'!$A$7:$BJ$1126,9)</f>
        <v>344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</v>
      </c>
      <c r="H12" s="48">
        <f>VLOOKUP($F$2*35-35+$G$2,'Data 2'!$A$7:$BJ$1126,12)</f>
        <v>8.5714285714285712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39</v>
      </c>
      <c r="H14" s="60">
        <f>VLOOKUP($F$2*35-35+$G$2,'Data 2'!$A$7:$BJ$1126,16)</f>
        <v>74.358974358974365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72.172883362936645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28.571428571428569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60.317460317460316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66.666666666666657</v>
      </c>
      <c r="G26" s="61">
        <f>VLOOKUP($F$2*35-35+$G$2,'Data 2'!$A$7:$BJ$1126,31)</f>
        <v>72.592592592592595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31.736526946107784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29.940119760479039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39" t="s">
        <v>9</v>
      </c>
      <c r="C29" s="118" t="s">
        <v>176</v>
      </c>
      <c r="D29" s="116"/>
      <c r="E29" s="116"/>
      <c r="F29" s="117">
        <f>VLOOKUP($F$2*35-35+$G$2,'Data 2'!$A$7:$BJ$1126,36)</f>
        <v>309.67741935483872</v>
      </c>
      <c r="G29" s="36"/>
      <c r="H29" s="36"/>
      <c r="I29" s="36"/>
      <c r="J29" s="57">
        <f>VLOOKUP($F$2*35-35+$G$2,'Data 2'!$A$7:$BJ$1126,28)</f>
        <v>11</v>
      </c>
      <c r="K29" s="61">
        <f>VLOOKUP($F$2*35-35+$G$2,'Data 2'!$A$7:$BJ$1126,29)</f>
        <v>5.9782608695652177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20.107719928186714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499</v>
      </c>
      <c r="G34" s="75">
        <f t="shared" si="0"/>
        <v>86.332179930795846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79</v>
      </c>
      <c r="G38" s="48">
        <f t="shared" si="0"/>
        <v>13.667820069204154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</v>
      </c>
      <c r="F41" s="48">
        <f>VLOOKUP($F$2*35-35+$G$2,'Data 2'!$A$7:$BJ$1126,45)</f>
        <v>1.3513513513513513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6.1538461538461542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118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134</v>
      </c>
      <c r="E50" s="75">
        <f>VLOOKUP($F$2*35-35+$G$2,'Data 2'!$A$7:$BJ$1126,56)</f>
        <v>22.866894197952217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6.8825910931174086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118</v>
      </c>
      <c r="E53" s="75">
        <f>VLOOKUP($F$2*35-35+$G$2,'Data 2'!$A$7:$BJ$1126,62)</f>
        <v>34.202898550724633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B00-000000000000}"/>
    <hyperlink ref="B5" location="'Front (2)'!C1" display="'Front (2)'!C1" xr:uid="{00000000-0004-0000-1B00-000001000000}"/>
    <hyperlink ref="B6" location="'Front (3)'!C1" display="'Front (3)'!C1" xr:uid="{00000000-0004-0000-1B00-000002000000}"/>
    <hyperlink ref="B7" location="'Front (4)'!C1" display="'Front (4)'!C1" xr:uid="{00000000-0004-0000-1B00-000003000000}"/>
    <hyperlink ref="B8" location="'Front (5)'!C1" display="'Front (5)'!C1" xr:uid="{00000000-0004-0000-1B00-000004000000}"/>
    <hyperlink ref="B9" location="'Front (6)'!C1" display="'Front (6)'!C1" xr:uid="{00000000-0004-0000-1B00-000005000000}"/>
    <hyperlink ref="B10" location="'Front (7)'!C1" display="'Front (7)'!C1" xr:uid="{00000000-0004-0000-1B00-000006000000}"/>
    <hyperlink ref="B11" location="'Front (8)'!C1" display="'Front (8)'!C1" xr:uid="{00000000-0004-0000-1B00-000007000000}"/>
    <hyperlink ref="B12" location="'Front (9)'!C1" display="'Front (9)'!C1" xr:uid="{00000000-0004-0000-1B00-000008000000}"/>
    <hyperlink ref="B13" location="'Front (10)'!C1" display="'Front (10)'!C1" xr:uid="{00000000-0004-0000-1B00-000009000000}"/>
    <hyperlink ref="B14" location="'Front (11)'!C1" display="'Front (11)'!C1" xr:uid="{00000000-0004-0000-1B00-00000A000000}"/>
    <hyperlink ref="B15" location="'Front (12)'!C1" display="'Front (12)'!C1" xr:uid="{00000000-0004-0000-1B00-00000B000000}"/>
    <hyperlink ref="B16" location="'Front (13)'!C1" display="'Front (13)'!C1" xr:uid="{00000000-0004-0000-1B00-00000C000000}"/>
    <hyperlink ref="B17" location="'Front (14)'!C1" display="'Front (14)'!C1" xr:uid="{00000000-0004-0000-1B00-00000D000000}"/>
    <hyperlink ref="B18" location="'Front (15)'!C1" display="'Front (15)'!C1" xr:uid="{00000000-0004-0000-1B00-00000E000000}"/>
    <hyperlink ref="B19" location="'Front (16)'!C1" display="'Front (16)'!C1" xr:uid="{00000000-0004-0000-1B00-00000F000000}"/>
    <hyperlink ref="B20" location="'Front (17)'!C1" display="'Front (17)'!C1" xr:uid="{00000000-0004-0000-1B00-000010000000}"/>
    <hyperlink ref="B21" location="'Front (18)'!C1" display="'Front (18)'!C1" xr:uid="{00000000-0004-0000-1B00-000011000000}"/>
    <hyperlink ref="B22" location="'Front (19)'!C1" display="'Front (19)'!C1" xr:uid="{00000000-0004-0000-1B00-000012000000}"/>
    <hyperlink ref="B23" location="'Front (20)'!C1" display="'Front (20)'!C1" xr:uid="{00000000-0004-0000-1B00-000013000000}"/>
    <hyperlink ref="B24" location="'Front (21)'!C1" display="'Front (21)'!C1" xr:uid="{00000000-0004-0000-1B00-000014000000}"/>
    <hyperlink ref="B25" location="'Front (22)'!C1" display="'Front (22)'!C1" xr:uid="{00000000-0004-0000-1B00-000015000000}"/>
    <hyperlink ref="B26" location="'Front (23)'!C1" display="'Front (23)'!C1" xr:uid="{00000000-0004-0000-1B00-000016000000}"/>
    <hyperlink ref="B27" location="'Front (24)'!C1" display="'Front (24)'!C1" xr:uid="{00000000-0004-0000-1B00-000017000000}"/>
    <hyperlink ref="B28" location="'Front (25)'!C1" display="'Front (25)'!C1" xr:uid="{00000000-0004-0000-1B00-000018000000}"/>
    <hyperlink ref="B29" location="'Front (26)'!C1" display="'Front (26)'!C1" xr:uid="{00000000-0004-0000-1B00-000019000000}"/>
    <hyperlink ref="B30" location="'Front (27)'!C1" display="'Front (27)'!C1" xr:uid="{00000000-0004-0000-1B00-00001A000000}"/>
    <hyperlink ref="B31" location="'Front (28)'!C1" display="'Front (28)'!C1" xr:uid="{00000000-0004-0000-1B00-00001B000000}"/>
    <hyperlink ref="B32" location="'Front (29)'!C1" display="'Front (29)'!C1" xr:uid="{00000000-0004-0000-1B00-00001C000000}"/>
    <hyperlink ref="B33" location="'Front (30)'!C1" display="'Front (30)'!C1" xr:uid="{00000000-0004-0000-1B00-00001D000000}"/>
    <hyperlink ref="B34" location="'Front (31)'!C1" display="'Front (31)'!C1" xr:uid="{00000000-0004-0000-1B00-00001E000000}"/>
    <hyperlink ref="B35" location="'Front (32)'!C1" display="'Front (32)'!C1" xr:uid="{00000000-0004-0000-1B00-00001F000000}"/>
    <hyperlink ref="B36" location="'Front (33)'!C1" display="'Front (33)'!C1" xr:uid="{00000000-0004-0000-1B00-000020000000}"/>
    <hyperlink ref="B37" location="'Front (34)'!C1" display="'Front (34)'!C1" xr:uid="{00000000-0004-0000-1B00-000021000000}"/>
    <hyperlink ref="B1:B3" location="Frontpage!A1" display="PROFILES OF CULTURAL DIVERSITY_x000a_Social statistics about residents from major birthplaces, _x000a_in metropolitan municipalities" xr:uid="{00000000-0004-0000-1B00-000022000000}"/>
    <hyperlink ref="L1:N4" location="Sheet1!A1" display="Sheet1!A1" xr:uid="{00000000-0004-0000-1B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54"/>
  <sheetViews>
    <sheetView showGridLines="0" showRowColHeaders="0" zoomScale="95" zoomScaleNormal="95" workbookViewId="0">
      <selection activeCell="N22" sqref="N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",B30)</f>
        <v>Residents of Greater Dandenong who were born in Samoa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302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9</v>
      </c>
      <c r="J6" s="51">
        <f>IF($D$5&gt;0,I6/$D$5*100,"")</f>
        <v>2.9801324503311259</v>
      </c>
      <c r="K6" s="36"/>
      <c r="M6" s="87" t="s">
        <v>203</v>
      </c>
      <c r="N6" s="89">
        <f>VLOOKUP($F$2*35-35+$G$2,'Data 2'!$A$7:$BJ$1126,6)</f>
        <v>9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54.635761589403977</v>
      </c>
      <c r="E7" s="34"/>
      <c r="F7" s="34"/>
      <c r="G7" s="34"/>
      <c r="H7" s="49" t="s">
        <v>65</v>
      </c>
      <c r="I7" s="50">
        <f>VLOOKUP($F$2*35-35+$G$2,'Data 2'!$A$7:$BJ$1126,7)</f>
        <v>26</v>
      </c>
      <c r="J7" s="51">
        <f>IF($D$5&gt;0,I7/$D$5*100,"")</f>
        <v>8.6092715231788084</v>
      </c>
      <c r="K7" s="36"/>
      <c r="M7" s="87" t="s">
        <v>185</v>
      </c>
      <c r="N7" s="89">
        <f>VLOOKUP($F$2*35-35+$G$2,'Data 2'!$A$7:$BJ$1126,7)</f>
        <v>26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45.364238410596023</v>
      </c>
      <c r="E8" s="34"/>
      <c r="F8" s="34"/>
      <c r="G8" s="34"/>
      <c r="H8" s="49" t="s">
        <v>157</v>
      </c>
      <c r="I8" s="50">
        <f>VLOOKUP($F$2*35-35+$G$2,'Data 2'!$A$7:$BJ$1126,8)</f>
        <v>216</v>
      </c>
      <c r="J8" s="51">
        <f>IF($D$5&gt;0,I8/$D$5*100,"")</f>
        <v>71.523178807947019</v>
      </c>
      <c r="K8" s="36"/>
      <c r="M8" s="87" t="s">
        <v>204</v>
      </c>
      <c r="N8" s="89">
        <f>VLOOKUP($F$2*35-35+$G$2,'Data 2'!$A$7:$BK$1126,63)</f>
        <v>216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52</v>
      </c>
      <c r="J9" s="55">
        <f>IF($D$5&gt;0,I9/$D$5*100,"")</f>
        <v>17.218543046357617</v>
      </c>
      <c r="K9" s="36"/>
      <c r="M9" s="87" t="s">
        <v>69</v>
      </c>
      <c r="N9" s="89">
        <f>VLOOKUP($F$2*35-35+$G$2,'Data 2'!$A$7:$BJ$1126,9)</f>
        <v>52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</v>
      </c>
      <c r="H13" s="59">
        <f>VLOOKUP($F$2*35-35+$G$2,'Data 2'!$A$7:$BJ$1126,14)</f>
        <v>25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32</v>
      </c>
      <c r="H14" s="60">
        <f>VLOOKUP($F$2*35-35+$G$2,'Data 2'!$A$7:$BJ$1126,16)</f>
        <v>68.75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68.632435180477884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28.571428571428569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24.285714285714285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5.7142857142857144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79.120879120879124</v>
      </c>
      <c r="G26" s="61">
        <f>VLOOKUP($F$2*35-35+$G$2,'Data 2'!$A$7:$BJ$1126,31)</f>
        <v>49.557522123893804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72.262773722627742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5.8394160583941606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492.39130434782612</v>
      </c>
      <c r="G29" s="36"/>
      <c r="H29" s="36"/>
      <c r="I29" s="36"/>
      <c r="J29" s="57">
        <f>VLOOKUP($F$2*35-35+$G$2,'Data 2'!$A$7:$BJ$1126,28)</f>
        <v>6</v>
      </c>
      <c r="K29" s="61">
        <f>VLOOKUP($F$2*35-35+$G$2,'Data 2'!$A$7:$BJ$1126,29)</f>
        <v>4.0268456375838921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39" t="s">
        <v>3</v>
      </c>
      <c r="C30" s="116" t="s">
        <v>130</v>
      </c>
      <c r="D30" s="116"/>
      <c r="E30" s="116"/>
      <c r="F30" s="58">
        <f>VLOOKUP($F$2*35-35+$G$2,'Data 2'!$A$7:$BJ$1126,51)</f>
        <v>81.533101045296164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271</v>
      </c>
      <c r="G34" s="75">
        <f t="shared" si="0"/>
        <v>94.42508710801394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16</v>
      </c>
      <c r="G38" s="48">
        <f t="shared" si="0"/>
        <v>5.5749128919860631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40</v>
      </c>
      <c r="F41" s="48">
        <f>VLOOKUP($F$2*35-35+$G$2,'Data 2'!$A$7:$BJ$1126,45)</f>
        <v>13.245033112582782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3.6144578313253009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32</v>
      </c>
      <c r="E50" s="75">
        <f>VLOOKUP($F$2*35-35+$G$2,'Data 2'!$A$7:$BJ$1126,56)</f>
        <v>10.457516339869281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7.0247933884297522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16</v>
      </c>
      <c r="E53" s="75">
        <f>VLOOKUP($F$2*35-35+$G$2,'Data 2'!$A$7:$BJ$1126,62)</f>
        <v>33.333333333333329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C00-000000000000}"/>
    <hyperlink ref="B5" location="'Front (2)'!C1" display="'Front (2)'!C1" xr:uid="{00000000-0004-0000-1C00-000001000000}"/>
    <hyperlink ref="B6" location="'Front (3)'!C1" display="'Front (3)'!C1" xr:uid="{00000000-0004-0000-1C00-000002000000}"/>
    <hyperlink ref="B7" location="'Front (4)'!C1" display="'Front (4)'!C1" xr:uid="{00000000-0004-0000-1C00-000003000000}"/>
    <hyperlink ref="B8" location="'Front (5)'!C1" display="'Front (5)'!C1" xr:uid="{00000000-0004-0000-1C00-000004000000}"/>
    <hyperlink ref="B9" location="'Front (6)'!C1" display="'Front (6)'!C1" xr:uid="{00000000-0004-0000-1C00-000005000000}"/>
    <hyperlink ref="B10" location="'Front (7)'!C1" display="'Front (7)'!C1" xr:uid="{00000000-0004-0000-1C00-000006000000}"/>
    <hyperlink ref="B11" location="'Front (8)'!C1" display="'Front (8)'!C1" xr:uid="{00000000-0004-0000-1C00-000007000000}"/>
    <hyperlink ref="B12" location="'Front (9)'!C1" display="'Front (9)'!C1" xr:uid="{00000000-0004-0000-1C00-000008000000}"/>
    <hyperlink ref="B13" location="'Front (10)'!C1" display="'Front (10)'!C1" xr:uid="{00000000-0004-0000-1C00-000009000000}"/>
    <hyperlink ref="B14" location="'Front (11)'!C1" display="'Front (11)'!C1" xr:uid="{00000000-0004-0000-1C00-00000A000000}"/>
    <hyperlink ref="B15" location="'Front (12)'!C1" display="'Front (12)'!C1" xr:uid="{00000000-0004-0000-1C00-00000B000000}"/>
    <hyperlink ref="B16" location="'Front (13)'!C1" display="'Front (13)'!C1" xr:uid="{00000000-0004-0000-1C00-00000C000000}"/>
    <hyperlink ref="B17" location="'Front (14)'!C1" display="'Front (14)'!C1" xr:uid="{00000000-0004-0000-1C00-00000D000000}"/>
    <hyperlink ref="B18" location="'Front (15)'!C1" display="'Front (15)'!C1" xr:uid="{00000000-0004-0000-1C00-00000E000000}"/>
    <hyperlink ref="B19" location="'Front (16)'!C1" display="'Front (16)'!C1" xr:uid="{00000000-0004-0000-1C00-00000F000000}"/>
    <hyperlink ref="B20" location="'Front (17)'!C1" display="'Front (17)'!C1" xr:uid="{00000000-0004-0000-1C00-000010000000}"/>
    <hyperlink ref="B21" location="'Front (18)'!C1" display="'Front (18)'!C1" xr:uid="{00000000-0004-0000-1C00-000011000000}"/>
    <hyperlink ref="B22" location="'Front (19)'!C1" display="'Front (19)'!C1" xr:uid="{00000000-0004-0000-1C00-000012000000}"/>
    <hyperlink ref="B23" location="'Front (20)'!C1" display="'Front (20)'!C1" xr:uid="{00000000-0004-0000-1C00-000013000000}"/>
    <hyperlink ref="B24" location="'Front (21)'!C1" display="'Front (21)'!C1" xr:uid="{00000000-0004-0000-1C00-000014000000}"/>
    <hyperlink ref="B25" location="'Front (22)'!C1" display="'Front (22)'!C1" xr:uid="{00000000-0004-0000-1C00-000015000000}"/>
    <hyperlink ref="B26" location="'Front (23)'!C1" display="'Front (23)'!C1" xr:uid="{00000000-0004-0000-1C00-000016000000}"/>
    <hyperlink ref="B27" location="'Front (24)'!C1" display="'Front (24)'!C1" xr:uid="{00000000-0004-0000-1C00-000017000000}"/>
    <hyperlink ref="B28" location="'Front (25)'!C1" display="'Front (25)'!C1" xr:uid="{00000000-0004-0000-1C00-000018000000}"/>
    <hyperlink ref="B29" location="'Front (26)'!C1" display="'Front (26)'!C1" xr:uid="{00000000-0004-0000-1C00-000019000000}"/>
    <hyperlink ref="B30" location="'Front (27)'!C1" display="'Front (27)'!C1" xr:uid="{00000000-0004-0000-1C00-00001A000000}"/>
    <hyperlink ref="B31" location="'Front (28)'!C1" display="'Front (28)'!C1" xr:uid="{00000000-0004-0000-1C00-00001B000000}"/>
    <hyperlink ref="B32" location="'Front (29)'!C1" display="'Front (29)'!C1" xr:uid="{00000000-0004-0000-1C00-00001C000000}"/>
    <hyperlink ref="B33" location="'Front (30)'!C1" display="'Front (30)'!C1" xr:uid="{00000000-0004-0000-1C00-00001D000000}"/>
    <hyperlink ref="B34" location="'Front (31)'!C1" display="'Front (31)'!C1" xr:uid="{00000000-0004-0000-1C00-00001E000000}"/>
    <hyperlink ref="B35" location="'Front (32)'!C1" display="'Front (32)'!C1" xr:uid="{00000000-0004-0000-1C00-00001F000000}"/>
    <hyperlink ref="B36" location="'Front (33)'!C1" display="'Front (33)'!C1" xr:uid="{00000000-0004-0000-1C00-000020000000}"/>
    <hyperlink ref="B37" location="'Front (34)'!C1" display="'Front (34)'!C1" xr:uid="{00000000-0004-0000-1C00-000021000000}"/>
    <hyperlink ref="B1:B3" location="Frontpage!A1" display="PROFILES OF CULTURAL DIVERSITY_x000a_Social statistics about residents from major birthplaces, _x000a_in metropolitan municipalities" xr:uid="{00000000-0004-0000-1C00-000022000000}"/>
    <hyperlink ref="L1:N4" location="Sheet1!A1" display="Sheet1!A1" xr:uid="{00000000-0004-0000-1C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4"/>
  <sheetViews>
    <sheetView showGridLines="0" showRowColHeaders="0" zoomScale="95" zoomScaleNormal="95" workbookViewId="0">
      <selection activeCell="L1" sqref="L1:N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21" width="9.06640625" style="31"/>
    <col min="22" max="22" width="9.06640625" style="87"/>
    <col min="23" max="16384" width="9.06640625" style="31"/>
  </cols>
  <sheetData>
    <row r="1" spans="1:22" ht="33" customHeight="1" x14ac:dyDescent="0.6">
      <c r="B1" s="83" t="s">
        <v>197</v>
      </c>
      <c r="C1" s="140" t="str">
        <f>CONCATENATE("Residents of ",INDEX(V5:V36,F2)," who were born in ",B4)</f>
        <v>Residents of Greater Dandenong who were born in Afghanistan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81" t="s">
        <v>196</v>
      </c>
      <c r="C2" s="34"/>
      <c r="D2" s="36"/>
      <c r="E2" s="106"/>
      <c r="F2" s="107">
        <v>10</v>
      </c>
      <c r="G2" s="108">
        <v>1</v>
      </c>
      <c r="H2" s="35"/>
      <c r="I2" s="34"/>
      <c r="J2" s="34"/>
      <c r="K2" s="34"/>
      <c r="L2" s="146"/>
      <c r="M2" s="147"/>
      <c r="N2" s="148"/>
    </row>
    <row r="3" spans="1:22" ht="13.5" customHeight="1" x14ac:dyDescent="0.4">
      <c r="B3" s="8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</row>
    <row r="4" spans="1:22" ht="13.5" customHeight="1" thickBot="1" x14ac:dyDescent="0.5">
      <c r="A4" s="85">
        <v>32</v>
      </c>
      <c r="B4" s="39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4820</v>
      </c>
      <c r="E5" s="34"/>
      <c r="F5" s="34"/>
      <c r="G5" s="46"/>
      <c r="H5" s="34" t="s">
        <v>155</v>
      </c>
      <c r="I5" s="47">
        <f>VLOOKUP($F$2*35-35+$G$2,'Data 2'!$A$7:$BJ$1126,5)</f>
        <v>67</v>
      </c>
      <c r="J5" s="48">
        <f>IF($D$5&gt;0,I5/$D$5*100,"")</f>
        <v>1.3900414937759336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393</v>
      </c>
      <c r="J6" s="51">
        <f>IF($D$5&gt;0,I6/$D$5*100,"")</f>
        <v>8.1535269709543563</v>
      </c>
      <c r="K6" s="36"/>
      <c r="M6" s="87" t="s">
        <v>203</v>
      </c>
      <c r="N6" s="89">
        <f>VLOOKUP($F$2*35-35+$G$2,'Data 2'!$A$7:$BJ$1126,6)</f>
        <v>393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38.381742738589217</v>
      </c>
      <c r="E7" s="34"/>
      <c r="F7" s="34"/>
      <c r="G7" s="34"/>
      <c r="H7" s="49" t="s">
        <v>65</v>
      </c>
      <c r="I7" s="50">
        <f>VLOOKUP($F$2*35-35+$G$2,'Data 2'!$A$7:$BJ$1126,7)</f>
        <v>757</v>
      </c>
      <c r="J7" s="51">
        <f>IF($D$5&gt;0,I7/$D$5*100,"")</f>
        <v>15.705394190871369</v>
      </c>
      <c r="K7" s="36"/>
      <c r="M7" s="87" t="s">
        <v>185</v>
      </c>
      <c r="N7" s="89">
        <f>VLOOKUP($F$2*35-35+$G$2,'Data 2'!$A$7:$BJ$1126,7)</f>
        <v>757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61.618257261410783</v>
      </c>
      <c r="E8" s="34"/>
      <c r="F8" s="34"/>
      <c r="G8" s="34"/>
      <c r="H8" s="49" t="s">
        <v>157</v>
      </c>
      <c r="I8" s="50">
        <f>VLOOKUP($F$2*35-35+$G$2,'Data 2'!$A$7:$BJ$1126,8)</f>
        <v>3532</v>
      </c>
      <c r="J8" s="51">
        <f>IF($D$5&gt;0,I8/$D$5*100,"")</f>
        <v>73.278008298755182</v>
      </c>
      <c r="K8" s="36"/>
      <c r="M8" s="87" t="s">
        <v>204</v>
      </c>
      <c r="N8" s="89">
        <f>VLOOKUP($F$2*35-35+$G$2,'Data 2'!$A$7:$BK$1126,63)</f>
        <v>3532</v>
      </c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142</v>
      </c>
      <c r="J9" s="55">
        <f>IF($D$5&gt;0,I9/$D$5*100,"")</f>
        <v>2.9460580912863068</v>
      </c>
      <c r="K9" s="36"/>
      <c r="M9" s="87" t="s">
        <v>69</v>
      </c>
      <c r="N9" s="89">
        <f>VLOOKUP($F$2*35-35+$G$2,'Data 2'!$A$7:$BJ$1126,9)</f>
        <v>142</v>
      </c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133</v>
      </c>
      <c r="H12" s="48">
        <f>VLOOKUP($F$2*35-35+$G$2,'Data 2'!$A$7:$BJ$1126,12)</f>
        <v>4.4917257683215128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47</v>
      </c>
      <c r="H13" s="59">
        <f>VLOOKUP($F$2*35-35+$G$2,'Data 2'!$A$7:$BJ$1126,14)</f>
        <v>14.19939577039275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187</v>
      </c>
      <c r="H14" s="60">
        <f>VLOOKUP($F$2*35-35+$G$2,'Data 2'!$A$7:$BJ$1126,16)</f>
        <v>88.770053475935825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112</v>
      </c>
      <c r="I18" s="59">
        <f>VLOOKUP($F$2*35-35+$G$2,'Data 2'!$A$7:$BJ$1126,19)</f>
        <v>22.718052738336713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202</v>
      </c>
      <c r="D19" s="36"/>
      <c r="E19" s="36"/>
      <c r="F19" s="36"/>
      <c r="G19" s="62" t="s">
        <v>76</v>
      </c>
      <c r="H19" s="63">
        <f>VLOOKUP($F$2*35-35+$G$2,'Data 2'!$A$7:$BJ$1126,20)</f>
        <v>44</v>
      </c>
      <c r="I19" s="64">
        <f>VLOOKUP($F$2*35-35+$G$2,'Data 2'!$A$7:$BJ$1126,21)</f>
        <v>17.391304347826086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71</v>
      </c>
      <c r="I20" s="59">
        <f>VLOOKUP($F$2*35-35+$G$2,'Data 2'!$A$7:$BJ$1126,23)</f>
        <v>29.957805907172997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115</v>
      </c>
      <c r="I21" s="67">
        <f>VLOOKUP($F$2*35-35+$G$2,'Data 2'!$A$7:$BJ$1126,25)</f>
        <v>23.517382413087933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19.585613760750586</v>
      </c>
      <c r="H22" s="121"/>
      <c r="I22" s="122"/>
      <c r="J22" s="122"/>
      <c r="K22" s="122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8.1313526192337768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67.578297309219238</v>
      </c>
      <c r="G26" s="61">
        <f>VLOOKUP($F$2*35-35+$G$2,'Data 2'!$A$7:$BJ$1126,31)</f>
        <v>15.583333333333332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74.358974358974365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9.4191522762951347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551.11358574610244</v>
      </c>
      <c r="G29" s="36"/>
      <c r="H29" s="36"/>
      <c r="I29" s="36"/>
      <c r="J29" s="57">
        <f>VLOOKUP($F$2*35-35+$G$2,'Data 2'!$A$7:$BJ$1126,28)</f>
        <v>342</v>
      </c>
      <c r="K29" s="61">
        <f>VLOOKUP($F$2*35-35+$G$2,'Data 2'!$A$7:$BJ$1126,29)</f>
        <v>14.684413911550021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70.37980055166561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17</v>
      </c>
      <c r="G34" s="75">
        <f t="shared" si="0"/>
        <v>0.36055143160127251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4541</v>
      </c>
      <c r="G36" s="75">
        <f t="shared" si="0"/>
        <v>96.309650053022267</v>
      </c>
      <c r="H36" s="36"/>
      <c r="I36" s="36"/>
      <c r="J36" s="36"/>
      <c r="K36" s="36"/>
      <c r="N36" s="37"/>
      <c r="O36" s="38"/>
      <c r="V36" s="84"/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6</v>
      </c>
      <c r="G37" s="75">
        <f t="shared" si="0"/>
        <v>0.12725344644750797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151</v>
      </c>
      <c r="G38" s="48">
        <f t="shared" si="0"/>
        <v>3.2025450689289503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36"/>
      <c r="I40" s="34"/>
      <c r="J40" s="42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1114</v>
      </c>
      <c r="F41" s="48">
        <f>VLOOKUP($F$2*35-35+$G$2,'Data 2'!$A$7:$BJ$1126,45)</f>
        <v>23.112033195020746</v>
      </c>
      <c r="G41" s="36"/>
      <c r="H41" s="34"/>
      <c r="I41" s="34"/>
      <c r="J41" s="47"/>
      <c r="K41" s="36"/>
    </row>
    <row r="42" spans="1:22" ht="10.5" customHeight="1" x14ac:dyDescent="0.4">
      <c r="C42" s="44"/>
      <c r="D42" s="36"/>
      <c r="E42" s="36"/>
      <c r="F42" s="36"/>
      <c r="G42" s="36"/>
      <c r="H42" s="34"/>
      <c r="I42" s="34"/>
      <c r="J42" s="47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34"/>
      <c r="I43" s="34"/>
      <c r="J43" s="47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65</v>
      </c>
      <c r="G44" s="61">
        <f>VLOOKUP($F$2*35-35+$G$2,'Data 2'!$A$7:$BJ$1126,53)</f>
        <v>2.5135344160866202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</row>
    <row r="50" spans="3:11" ht="12" customHeight="1" x14ac:dyDescent="0.4">
      <c r="C50" s="73" t="s">
        <v>188</v>
      </c>
      <c r="D50" s="79">
        <f>VLOOKUP($F$2*35-35+$G$2,'Data 2'!$A$7:$BJ$1126,55)</f>
        <v>1596</v>
      </c>
      <c r="E50" s="75">
        <f>VLOOKUP($F$2*35-35+$G$2,'Data 2'!$A$7:$BJ$1126,56)</f>
        <v>33.298560400584186</v>
      </c>
      <c r="F50" s="36"/>
      <c r="G50" s="36"/>
      <c r="H50" s="103" t="s">
        <v>265</v>
      </c>
      <c r="I50" s="36"/>
      <c r="J50" s="36"/>
      <c r="K50" s="36"/>
    </row>
    <row r="51" spans="3:11" ht="12" customHeight="1" x14ac:dyDescent="0.4">
      <c r="C51" s="73" t="s">
        <v>185</v>
      </c>
      <c r="D51" s="80">
        <f>VLOOKUP($F$2*35-35+$G$2,'Data 2'!$A$7:$BJ$1126,57)</f>
        <v>70</v>
      </c>
      <c r="E51" s="75">
        <f>VLOOKUP($F$2*35-35+$G$2,'Data 2'!$A$7:$BJ$1126,58)</f>
        <v>9.2961487383798147</v>
      </c>
      <c r="F51" s="36"/>
      <c r="G51" s="36"/>
      <c r="H51" s="103" t="s">
        <v>281</v>
      </c>
      <c r="I51" s="36"/>
      <c r="J51" s="36"/>
      <c r="K51" s="36"/>
    </row>
    <row r="52" spans="3:11" ht="12" customHeight="1" x14ac:dyDescent="0.4">
      <c r="C52" s="73" t="s">
        <v>67</v>
      </c>
      <c r="D52" s="80">
        <f>VLOOKUP($F$2*35-35+$G$2,'Data 2'!$A$7:$BJ$1126,59)</f>
        <v>1395</v>
      </c>
      <c r="E52" s="75">
        <f>VLOOKUP($F$2*35-35+$G$2,'Data 2'!$A$7:$BJ$1126,60)</f>
        <v>32.754167644987085</v>
      </c>
      <c r="F52" s="36"/>
      <c r="G52" s="36"/>
      <c r="H52" s="102"/>
      <c r="I52" s="36"/>
      <c r="J52" s="36"/>
      <c r="K52" s="36"/>
    </row>
    <row r="53" spans="3:11" ht="12" customHeight="1" x14ac:dyDescent="0.4">
      <c r="C53" s="73" t="s">
        <v>69</v>
      </c>
      <c r="D53" s="80">
        <f>VLOOKUP($F$2*35-35+$G$2,'Data 2'!$A$7:$BJ$1126,61)</f>
        <v>135</v>
      </c>
      <c r="E53" s="75">
        <f>VLOOKUP($F$2*35-35+$G$2,'Data 2'!$A$7:$BJ$1126,62)</f>
        <v>95.070422535211264</v>
      </c>
      <c r="F53" s="36"/>
      <c r="G53" s="36"/>
      <c r="H53" s="36"/>
      <c r="I53" s="36"/>
      <c r="J53" s="36"/>
      <c r="K53" s="36"/>
    </row>
    <row r="54" spans="3:11" ht="8.25" customHeight="1" x14ac:dyDescent="0.4"/>
  </sheetData>
  <sheetProtection sheet="1" objects="1" scenarios="1"/>
  <sortState xmlns:xlrd2="http://schemas.microsoft.com/office/spreadsheetml/2017/richdata2" ref="N3:P37">
    <sortCondition ref="N3:N37"/>
  </sortState>
  <mergeCells count="4">
    <mergeCell ref="C1:K1"/>
    <mergeCell ref="J27:K27"/>
    <mergeCell ref="G4:H4"/>
    <mergeCell ref="L1:N4"/>
  </mergeCells>
  <hyperlinks>
    <hyperlink ref="B4" location="Front!C1" display="Front!C1" xr:uid="{00000000-0004-0000-0200-000000000000}"/>
    <hyperlink ref="B5" location="'Front (2)'!C1" display="'Front (2)'!C1" xr:uid="{00000000-0004-0000-0200-000001000000}"/>
    <hyperlink ref="B6" location="'Front (3)'!C1" display="'Front (3)'!C1" xr:uid="{00000000-0004-0000-0200-000002000000}"/>
    <hyperlink ref="B7" location="'Front (4)'!C1" display="'Front (4)'!C1" xr:uid="{00000000-0004-0000-0200-000003000000}"/>
    <hyperlink ref="B8" location="'Front (5)'!C1" display="'Front (5)'!C1" xr:uid="{00000000-0004-0000-0200-000004000000}"/>
    <hyperlink ref="B9" location="'Front (6)'!C1" display="'Front (6)'!C1" xr:uid="{00000000-0004-0000-0200-000005000000}"/>
    <hyperlink ref="B10" location="'Front (7)'!C1" display="'Front (7)'!C1" xr:uid="{00000000-0004-0000-0200-000006000000}"/>
    <hyperlink ref="B11" location="'Front (8)'!C1" display="'Front (8)'!C1" xr:uid="{00000000-0004-0000-0200-000007000000}"/>
    <hyperlink ref="B12" location="'Front (9)'!C1" display="'Front (9)'!C1" xr:uid="{00000000-0004-0000-0200-000008000000}"/>
    <hyperlink ref="B13" location="'Front (10)'!C1" display="'Front (10)'!C1" xr:uid="{00000000-0004-0000-0200-000009000000}"/>
    <hyperlink ref="B14" location="'Front (11)'!C1" display="'Front (11)'!C1" xr:uid="{00000000-0004-0000-0200-00000A000000}"/>
    <hyperlink ref="B15" location="'Front (12)'!C1" display="'Front (12)'!C1" xr:uid="{00000000-0004-0000-0200-00000B000000}"/>
    <hyperlink ref="B16" location="'Front (13)'!C1" display="'Front (13)'!C1" xr:uid="{00000000-0004-0000-0200-00000C000000}"/>
    <hyperlink ref="B17" location="'Front (14)'!C1" display="'Front (14)'!C1" xr:uid="{00000000-0004-0000-0200-00000D000000}"/>
    <hyperlink ref="B18" location="'Front (15)'!C1" display="'Front (15)'!C1" xr:uid="{00000000-0004-0000-0200-00000E000000}"/>
    <hyperlink ref="B19" location="'Front (16)'!C1" display="'Front (16)'!C1" xr:uid="{00000000-0004-0000-0200-00000F000000}"/>
    <hyperlink ref="B20" location="'Front (17)'!C1" display="'Front (17)'!C1" xr:uid="{00000000-0004-0000-0200-000010000000}"/>
    <hyperlink ref="B21" location="'Front (18)'!C1" display="'Front (18)'!C1" xr:uid="{00000000-0004-0000-0200-000011000000}"/>
    <hyperlink ref="B22" location="'Front (19)'!C1" display="'Front (19)'!C1" xr:uid="{00000000-0004-0000-0200-000012000000}"/>
    <hyperlink ref="B23" location="'Front (20)'!C1" display="'Front (20)'!C1" xr:uid="{00000000-0004-0000-0200-000013000000}"/>
    <hyperlink ref="B24" location="'Front (21)'!C1" display="'Front (21)'!C1" xr:uid="{00000000-0004-0000-0200-000014000000}"/>
    <hyperlink ref="B25" location="'Front (22)'!C1" display="'Front (22)'!C1" xr:uid="{00000000-0004-0000-0200-000015000000}"/>
    <hyperlink ref="B26" location="'Front (23)'!C1" display="'Front (23)'!C1" xr:uid="{00000000-0004-0000-0200-000016000000}"/>
    <hyperlink ref="B27" location="'Front (24)'!C1" display="'Front (24)'!C1" xr:uid="{00000000-0004-0000-0200-000017000000}"/>
    <hyperlink ref="B28" location="'Front (25)'!C1" display="'Front (25)'!C1" xr:uid="{00000000-0004-0000-0200-000018000000}"/>
    <hyperlink ref="B29" location="'Front (26)'!C1" display="'Front (26)'!C1" xr:uid="{00000000-0004-0000-0200-000019000000}"/>
    <hyperlink ref="B30" location="'Front (27)'!C1" display="'Front (27)'!C1" xr:uid="{00000000-0004-0000-0200-00001A000000}"/>
    <hyperlink ref="B31" location="'Front (28)'!C1" display="'Front (28)'!C1" xr:uid="{00000000-0004-0000-0200-00001B000000}"/>
    <hyperlink ref="B32" location="'Front (29)'!C1" display="'Front (29)'!C1" xr:uid="{00000000-0004-0000-0200-00001C000000}"/>
    <hyperlink ref="B33" location="'Front (30)'!C1" display="'Front (30)'!C1" xr:uid="{00000000-0004-0000-0200-00001D000000}"/>
    <hyperlink ref="B34" location="'Front (31)'!C1" display="'Front (31)'!C1" xr:uid="{00000000-0004-0000-0200-00001E000000}"/>
    <hyperlink ref="B35" location="'Front (32)'!C1" display="'Front (32)'!C1" xr:uid="{00000000-0004-0000-0200-00001F000000}"/>
    <hyperlink ref="B36" location="'Front (33)'!C1" display="'Front (33)'!C1" xr:uid="{00000000-0004-0000-0200-000020000000}"/>
    <hyperlink ref="B37" location="'Front (34)'!C1" display="'Front (34)'!C1" xr:uid="{00000000-0004-0000-0200-000021000000}"/>
    <hyperlink ref="L1:N4" location="Sheet1!A1" display="Sheet1!A1" xr:uid="{00000000-0004-0000-0200-000022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print="0" autoLine="0" autoPict="0">
                <anchor moveWithCells="1">
                  <from>
                    <xdr:col>4</xdr:col>
                    <xdr:colOff>609600</xdr:colOff>
                    <xdr:row>0</xdr:row>
                    <xdr:rowOff>414338</xdr:rowOff>
                  </from>
                  <to>
                    <xdr:col>7</xdr:col>
                    <xdr:colOff>528638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V54"/>
  <sheetViews>
    <sheetView showGridLines="0" showRowColHeaders="0" zoomScale="95" zoomScaleNormal="95" workbookViewId="0">
      <selection activeCell="O21" sqref="O21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",B31)</f>
        <v>Residents of Greater Dandenong who were born in Singapore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339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1.4749262536873156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31</v>
      </c>
      <c r="J6" s="51">
        <f>IF($D$5&gt;0,I6/$D$5*100,"")</f>
        <v>9.1445427728613566</v>
      </c>
      <c r="K6" s="36"/>
      <c r="M6" s="87" t="s">
        <v>203</v>
      </c>
      <c r="N6" s="89">
        <f>VLOOKUP($F$2*35-35+$G$2,'Data 2'!$A$7:$BJ$1126,6)</f>
        <v>31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48.08259587020649</v>
      </c>
      <c r="E7" s="34"/>
      <c r="F7" s="34"/>
      <c r="G7" s="34"/>
      <c r="H7" s="49" t="s">
        <v>65</v>
      </c>
      <c r="I7" s="50">
        <f>VLOOKUP($F$2*35-35+$G$2,'Data 2'!$A$7:$BJ$1126,7)</f>
        <v>38</v>
      </c>
      <c r="J7" s="51">
        <f>IF($D$5&gt;0,I7/$D$5*100,"")</f>
        <v>11.209439528023598</v>
      </c>
      <c r="K7" s="36"/>
      <c r="M7" s="87" t="s">
        <v>185</v>
      </c>
      <c r="N7" s="89">
        <f>VLOOKUP($F$2*35-35+$G$2,'Data 2'!$A$7:$BJ$1126,7)</f>
        <v>38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51.91740412979351</v>
      </c>
      <c r="E8" s="34"/>
      <c r="F8" s="34"/>
      <c r="G8" s="34"/>
      <c r="H8" s="49" t="s">
        <v>157</v>
      </c>
      <c r="I8" s="50">
        <f>VLOOKUP($F$2*35-35+$G$2,'Data 2'!$A$7:$BJ$1126,8)</f>
        <v>216</v>
      </c>
      <c r="J8" s="51">
        <f>IF($D$5&gt;0,I8/$D$5*100,"")</f>
        <v>63.716814159292035</v>
      </c>
      <c r="K8" s="36"/>
      <c r="M8" s="87" t="s">
        <v>204</v>
      </c>
      <c r="N8" s="89">
        <f>VLOOKUP($F$2*35-35+$G$2,'Data 2'!$A$7:$BK$1126,63)</f>
        <v>216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55</v>
      </c>
      <c r="J9" s="55">
        <f>IF($D$5&gt;0,I9/$D$5*100,"")</f>
        <v>16.224188790560472</v>
      </c>
      <c r="K9" s="36"/>
      <c r="M9" s="87" t="s">
        <v>69</v>
      </c>
      <c r="N9" s="89">
        <f>VLOOKUP($F$2*35-35+$G$2,'Data 2'!$A$7:$BJ$1126,9)</f>
        <v>55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</v>
      </c>
      <c r="H12" s="48">
        <f>VLOOKUP($F$2*35-35+$G$2,'Data 2'!$A$7:$BJ$1126,12)</f>
        <v>2.2222222222222223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71.267893660531698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20.168067226890756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68.067226890756302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86.915887850467286</v>
      </c>
      <c r="G26" s="61">
        <f>VLOOKUP($F$2*35-35+$G$2,'Data 2'!$A$7:$BJ$1126,31)</f>
        <v>70.476190476190482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14.438502673796791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54.54545454545454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752.27272727272725</v>
      </c>
      <c r="G29" s="36"/>
      <c r="H29" s="36"/>
      <c r="I29" s="36"/>
      <c r="J29" s="57">
        <f>VLOOKUP($F$2*35-35+$G$2,'Data 2'!$A$7:$BJ$1126,28)</f>
        <v>14</v>
      </c>
      <c r="K29" s="61">
        <f>VLOOKUP($F$2*35-35+$G$2,'Data 2'!$A$7:$BJ$1126,29)</f>
        <v>7.0707070707070701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29.721362229102166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39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48</v>
      </c>
      <c r="G33" s="48">
        <f t="shared" ref="G33:G38" si="0">F33/SUM(F$33:F$38)*100</f>
        <v>14.328358208955224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117</v>
      </c>
      <c r="G34" s="75">
        <f t="shared" si="0"/>
        <v>34.92537313432836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22</v>
      </c>
      <c r="G35" s="75">
        <f t="shared" si="0"/>
        <v>6.567164179104477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42</v>
      </c>
      <c r="G36" s="75">
        <f t="shared" si="0"/>
        <v>12.53731343283582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14</v>
      </c>
      <c r="G37" s="75">
        <f t="shared" si="0"/>
        <v>4.1791044776119408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92</v>
      </c>
      <c r="G38" s="48">
        <f t="shared" si="0"/>
        <v>27.46268656716418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30</v>
      </c>
      <c r="F41" s="48">
        <f>VLOOKUP($F$2*35-35+$G$2,'Data 2'!$A$7:$BJ$1126,45)</f>
        <v>8.8495575221238933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10</v>
      </c>
      <c r="E50" s="75">
        <f>VLOOKUP($F$2*35-35+$G$2,'Data 2'!$A$7:$BJ$1126,56)</f>
        <v>2.9585798816568047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</v>
      </c>
      <c r="E52" s="75">
        <f>VLOOKUP($F$2*35-35+$G$2,'Data 2'!$A$7:$BJ$1126,60)</f>
        <v>2.3622047244094486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4</v>
      </c>
      <c r="E53" s="75">
        <f>VLOOKUP($F$2*35-35+$G$2,'Data 2'!$A$7:$BJ$1126,62)</f>
        <v>7.5471698113207548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D00-000000000000}"/>
    <hyperlink ref="B5" location="'Front (2)'!C1" display="'Front (2)'!C1" xr:uid="{00000000-0004-0000-1D00-000001000000}"/>
    <hyperlink ref="B6" location="'Front (3)'!C1" display="'Front (3)'!C1" xr:uid="{00000000-0004-0000-1D00-000002000000}"/>
    <hyperlink ref="B7" location="'Front (4)'!C1" display="'Front (4)'!C1" xr:uid="{00000000-0004-0000-1D00-000003000000}"/>
    <hyperlink ref="B8" location="'Front (5)'!C1" display="'Front (5)'!C1" xr:uid="{00000000-0004-0000-1D00-000004000000}"/>
    <hyperlink ref="B9" location="'Front (6)'!C1" display="'Front (6)'!C1" xr:uid="{00000000-0004-0000-1D00-000005000000}"/>
    <hyperlink ref="B10" location="'Front (7)'!C1" display="'Front (7)'!C1" xr:uid="{00000000-0004-0000-1D00-000006000000}"/>
    <hyperlink ref="B11" location="'Front (8)'!C1" display="'Front (8)'!C1" xr:uid="{00000000-0004-0000-1D00-000007000000}"/>
    <hyperlink ref="B12" location="'Front (9)'!C1" display="'Front (9)'!C1" xr:uid="{00000000-0004-0000-1D00-000008000000}"/>
    <hyperlink ref="B13" location="'Front (10)'!C1" display="'Front (10)'!C1" xr:uid="{00000000-0004-0000-1D00-000009000000}"/>
    <hyperlink ref="B14" location="'Front (11)'!C1" display="'Front (11)'!C1" xr:uid="{00000000-0004-0000-1D00-00000A000000}"/>
    <hyperlink ref="B15" location="'Front (12)'!C1" display="'Front (12)'!C1" xr:uid="{00000000-0004-0000-1D00-00000B000000}"/>
    <hyperlink ref="B16" location="'Front (13)'!C1" display="'Front (13)'!C1" xr:uid="{00000000-0004-0000-1D00-00000C000000}"/>
    <hyperlink ref="B17" location="'Front (14)'!C1" display="'Front (14)'!C1" xr:uid="{00000000-0004-0000-1D00-00000D000000}"/>
    <hyperlink ref="B18" location="'Front (15)'!C1" display="'Front (15)'!C1" xr:uid="{00000000-0004-0000-1D00-00000E000000}"/>
    <hyperlink ref="B19" location="'Front (16)'!C1" display="'Front (16)'!C1" xr:uid="{00000000-0004-0000-1D00-00000F000000}"/>
    <hyperlink ref="B20" location="'Front (17)'!C1" display="'Front (17)'!C1" xr:uid="{00000000-0004-0000-1D00-000010000000}"/>
    <hyperlink ref="B21" location="'Front (18)'!C1" display="'Front (18)'!C1" xr:uid="{00000000-0004-0000-1D00-000011000000}"/>
    <hyperlink ref="B22" location="'Front (19)'!C1" display="'Front (19)'!C1" xr:uid="{00000000-0004-0000-1D00-000012000000}"/>
    <hyperlink ref="B23" location="'Front (20)'!C1" display="'Front (20)'!C1" xr:uid="{00000000-0004-0000-1D00-000013000000}"/>
    <hyperlink ref="B24" location="'Front (21)'!C1" display="'Front (21)'!C1" xr:uid="{00000000-0004-0000-1D00-000014000000}"/>
    <hyperlink ref="B25" location="'Front (22)'!C1" display="'Front (22)'!C1" xr:uid="{00000000-0004-0000-1D00-000015000000}"/>
    <hyperlink ref="B26" location="'Front (23)'!C1" display="'Front (23)'!C1" xr:uid="{00000000-0004-0000-1D00-000016000000}"/>
    <hyperlink ref="B27" location="'Front (24)'!C1" display="'Front (24)'!C1" xr:uid="{00000000-0004-0000-1D00-000017000000}"/>
    <hyperlink ref="B28" location="'Front (25)'!C1" display="'Front (25)'!C1" xr:uid="{00000000-0004-0000-1D00-000018000000}"/>
    <hyperlink ref="B29" location="'Front (26)'!C1" display="'Front (26)'!C1" xr:uid="{00000000-0004-0000-1D00-000019000000}"/>
    <hyperlink ref="B30" location="'Front (27)'!C1" display="'Front (27)'!C1" xr:uid="{00000000-0004-0000-1D00-00001A000000}"/>
    <hyperlink ref="B31" location="'Front (28)'!C1" display="'Front (28)'!C1" xr:uid="{00000000-0004-0000-1D00-00001B000000}"/>
    <hyperlink ref="B32" location="'Front (29)'!C1" display="'Front (29)'!C1" xr:uid="{00000000-0004-0000-1D00-00001C000000}"/>
    <hyperlink ref="B33" location="'Front (30)'!C1" display="'Front (30)'!C1" xr:uid="{00000000-0004-0000-1D00-00001D000000}"/>
    <hyperlink ref="B34" location="'Front (31)'!C1" display="'Front (31)'!C1" xr:uid="{00000000-0004-0000-1D00-00001E000000}"/>
    <hyperlink ref="B35" location="'Front (32)'!C1" display="'Front (32)'!C1" xr:uid="{00000000-0004-0000-1D00-00001F000000}"/>
    <hyperlink ref="B36" location="'Front (33)'!C1" display="'Front (33)'!C1" xr:uid="{00000000-0004-0000-1D00-000020000000}"/>
    <hyperlink ref="B37" location="'Front (34)'!C1" display="'Front (34)'!C1" xr:uid="{00000000-0004-0000-1D00-000021000000}"/>
    <hyperlink ref="B1:B3" location="Frontpage!A1" display="PROFILES OF CULTURAL DIVERSITY_x000a_Social statistics about residents from major birthplaces, _x000a_in metropolitan municipalities" xr:uid="{00000000-0004-0000-1D00-000022000000}"/>
    <hyperlink ref="L1:N4" location="Sheet1!A1" display="Sheet1!A1" xr:uid="{00000000-0004-0000-1D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V54"/>
  <sheetViews>
    <sheetView showGridLines="0" showRowColHeaders="0" zoomScale="95" zoomScaleNormal="95" workbookViewId="0">
      <selection activeCell="B35" sqref="B3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",B32)</f>
        <v>Residents of Greater Dandenong who were born in Somalia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157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50.955414012738856</v>
      </c>
      <c r="E7" s="34"/>
      <c r="F7" s="34"/>
      <c r="G7" s="34"/>
      <c r="H7" s="49" t="s">
        <v>65</v>
      </c>
      <c r="I7" s="50">
        <f>VLOOKUP($F$2*35-35+$G$2,'Data 2'!$A$7:$BJ$1126,7)</f>
        <v>15</v>
      </c>
      <c r="J7" s="51">
        <f>IF($D$5&gt;0,I7/$D$5*100,"")</f>
        <v>9.5541401273885356</v>
      </c>
      <c r="K7" s="36"/>
      <c r="M7" s="87" t="s">
        <v>185</v>
      </c>
      <c r="N7" s="89">
        <f>VLOOKUP($F$2*35-35+$G$2,'Data 2'!$A$7:$BJ$1126,7)</f>
        <v>15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49.044585987261144</v>
      </c>
      <c r="E8" s="34"/>
      <c r="F8" s="34"/>
      <c r="G8" s="34"/>
      <c r="H8" s="49" t="s">
        <v>157</v>
      </c>
      <c r="I8" s="50">
        <f>VLOOKUP($F$2*35-35+$G$2,'Data 2'!$A$7:$BJ$1126,8)</f>
        <v>131</v>
      </c>
      <c r="J8" s="51">
        <f>IF($D$5&gt;0,I8/$D$5*100,"")</f>
        <v>83.439490445859875</v>
      </c>
      <c r="K8" s="36"/>
      <c r="M8" s="87" t="s">
        <v>204</v>
      </c>
      <c r="N8" s="89">
        <f>VLOOKUP($F$2*35-35+$G$2,'Data 2'!$A$7:$BK$1126,63)</f>
        <v>131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10</v>
      </c>
      <c r="J9" s="55">
        <f>IF($D$5&gt;0,I9/$D$5*100,"")</f>
        <v>6.369426751592357</v>
      </c>
      <c r="K9" s="36"/>
      <c r="M9" s="87" t="s">
        <v>69</v>
      </c>
      <c r="N9" s="89">
        <f>VLOOKUP($F$2*35-35+$G$2,'Data 2'!$A$7:$BJ$1126,9)</f>
        <v>10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</v>
      </c>
      <c r="H12" s="48">
        <f>VLOOKUP($F$2*35-35+$G$2,'Data 2'!$A$7:$BJ$1126,12)</f>
        <v>4.0540540540540544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18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68.910963944076528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63.636363636363633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3</v>
      </c>
      <c r="I19" s="64">
        <f>VLOOKUP($F$2*35-35+$G$2,'Data 2'!$A$7:$BJ$1126,21)</f>
        <v>50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30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37.313432835820898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13.432835820895523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71.875</v>
      </c>
      <c r="G26" s="61">
        <f>VLOOKUP($F$2*35-35+$G$2,'Data 2'!$A$7:$BJ$1126,31)</f>
        <v>56.944444444444443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35.897435897435898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14.102564102564102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403.57142857142856</v>
      </c>
      <c r="G29" s="36"/>
      <c r="H29" s="36"/>
      <c r="I29" s="36"/>
      <c r="J29" s="57">
        <f>VLOOKUP($F$2*35-35+$G$2,'Data 2'!$A$7:$BJ$1126,28)</f>
        <v>12</v>
      </c>
      <c r="K29" s="61">
        <f>VLOOKUP($F$2*35-35+$G$2,'Data 2'!$A$7:$BJ$1126,29)</f>
        <v>12.371134020618557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85.350318471337587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39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0</v>
      </c>
      <c r="G34" s="75">
        <f t="shared" si="0"/>
        <v>0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156</v>
      </c>
      <c r="G36" s="75">
        <f t="shared" si="0"/>
        <v>98.113207547169807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</v>
      </c>
      <c r="G38" s="48">
        <f t="shared" si="0"/>
        <v>1.8867924528301887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18</v>
      </c>
      <c r="F41" s="48">
        <f>VLOOKUP($F$2*35-35+$G$2,'Data 2'!$A$7:$BJ$1126,45)</f>
        <v>11.464968152866243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24</v>
      </c>
      <c r="E50" s="75">
        <f>VLOOKUP($F$2*35-35+$G$2,'Data 2'!$A$7:$BJ$1126,56)</f>
        <v>14.545454545454545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</v>
      </c>
      <c r="E52" s="75">
        <f>VLOOKUP($F$2*35-35+$G$2,'Data 2'!$A$7:$BJ$1126,60)</f>
        <v>9.5890410958904102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4</v>
      </c>
      <c r="E53" s="75">
        <f>VLOOKUP($F$2*35-35+$G$2,'Data 2'!$A$7:$BJ$1126,62)</f>
        <v>36.363636363636367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E00-000000000000}"/>
    <hyperlink ref="B5" location="'Front (2)'!C1" display="'Front (2)'!C1" xr:uid="{00000000-0004-0000-1E00-000001000000}"/>
    <hyperlink ref="B6" location="'Front (3)'!C1" display="'Front (3)'!C1" xr:uid="{00000000-0004-0000-1E00-000002000000}"/>
    <hyperlink ref="B7" location="'Front (4)'!C1" display="'Front (4)'!C1" xr:uid="{00000000-0004-0000-1E00-000003000000}"/>
    <hyperlink ref="B8" location="'Front (5)'!C1" display="'Front (5)'!C1" xr:uid="{00000000-0004-0000-1E00-000004000000}"/>
    <hyperlink ref="B9" location="'Front (6)'!C1" display="'Front (6)'!C1" xr:uid="{00000000-0004-0000-1E00-000005000000}"/>
    <hyperlink ref="B10" location="'Front (7)'!C1" display="'Front (7)'!C1" xr:uid="{00000000-0004-0000-1E00-000006000000}"/>
    <hyperlink ref="B11" location="'Front (8)'!C1" display="'Front (8)'!C1" xr:uid="{00000000-0004-0000-1E00-000007000000}"/>
    <hyperlink ref="B12" location="'Front (9)'!C1" display="'Front (9)'!C1" xr:uid="{00000000-0004-0000-1E00-000008000000}"/>
    <hyperlink ref="B13" location="'Front (10)'!C1" display="'Front (10)'!C1" xr:uid="{00000000-0004-0000-1E00-000009000000}"/>
    <hyperlink ref="B14" location="'Front (11)'!C1" display="'Front (11)'!C1" xr:uid="{00000000-0004-0000-1E00-00000A000000}"/>
    <hyperlink ref="B15" location="'Front (12)'!C1" display="'Front (12)'!C1" xr:uid="{00000000-0004-0000-1E00-00000B000000}"/>
    <hyperlink ref="B16" location="'Front (13)'!C1" display="'Front (13)'!C1" xr:uid="{00000000-0004-0000-1E00-00000C000000}"/>
    <hyperlink ref="B17" location="'Front (14)'!C1" display="'Front (14)'!C1" xr:uid="{00000000-0004-0000-1E00-00000D000000}"/>
    <hyperlink ref="B18" location="'Front (15)'!C1" display="'Front (15)'!C1" xr:uid="{00000000-0004-0000-1E00-00000E000000}"/>
    <hyperlink ref="B19" location="'Front (16)'!C1" display="'Front (16)'!C1" xr:uid="{00000000-0004-0000-1E00-00000F000000}"/>
    <hyperlink ref="B20" location="'Front (17)'!C1" display="'Front (17)'!C1" xr:uid="{00000000-0004-0000-1E00-000010000000}"/>
    <hyperlink ref="B21" location="'Front (18)'!C1" display="'Front (18)'!C1" xr:uid="{00000000-0004-0000-1E00-000011000000}"/>
    <hyperlink ref="B22" location="'Front (19)'!C1" display="'Front (19)'!C1" xr:uid="{00000000-0004-0000-1E00-000012000000}"/>
    <hyperlink ref="B23" location="'Front (20)'!C1" display="'Front (20)'!C1" xr:uid="{00000000-0004-0000-1E00-000013000000}"/>
    <hyperlink ref="B24" location="'Front (21)'!C1" display="'Front (21)'!C1" xr:uid="{00000000-0004-0000-1E00-000014000000}"/>
    <hyperlink ref="B25" location="'Front (22)'!C1" display="'Front (22)'!C1" xr:uid="{00000000-0004-0000-1E00-000015000000}"/>
    <hyperlink ref="B26" location="'Front (23)'!C1" display="'Front (23)'!C1" xr:uid="{00000000-0004-0000-1E00-000016000000}"/>
    <hyperlink ref="B27" location="'Front (24)'!C1" display="'Front (24)'!C1" xr:uid="{00000000-0004-0000-1E00-000017000000}"/>
    <hyperlink ref="B28" location="'Front (25)'!C1" display="'Front (25)'!C1" xr:uid="{00000000-0004-0000-1E00-000018000000}"/>
    <hyperlink ref="B29" location="'Front (26)'!C1" display="'Front (26)'!C1" xr:uid="{00000000-0004-0000-1E00-000019000000}"/>
    <hyperlink ref="B30" location="'Front (27)'!C1" display="'Front (27)'!C1" xr:uid="{00000000-0004-0000-1E00-00001A000000}"/>
    <hyperlink ref="B31" location="'Front (28)'!C1" display="'Front (28)'!C1" xr:uid="{00000000-0004-0000-1E00-00001B000000}"/>
    <hyperlink ref="B32" location="'Front (29)'!C1" display="'Front (29)'!C1" xr:uid="{00000000-0004-0000-1E00-00001C000000}"/>
    <hyperlink ref="B33" location="'Front (30)'!C1" display="'Front (30)'!C1" xr:uid="{00000000-0004-0000-1E00-00001D000000}"/>
    <hyperlink ref="B34" location="'Front (31)'!C1" display="'Front (31)'!C1" xr:uid="{00000000-0004-0000-1E00-00001E000000}"/>
    <hyperlink ref="B35" location="'Front (32)'!C1" display="'Front (32)'!C1" xr:uid="{00000000-0004-0000-1E00-00001F000000}"/>
    <hyperlink ref="B36" location="'Front (33)'!C1" display="'Front (33)'!C1" xr:uid="{00000000-0004-0000-1E00-000020000000}"/>
    <hyperlink ref="B37" location="'Front (34)'!C1" display="'Front (34)'!C1" xr:uid="{00000000-0004-0000-1E00-000021000000}"/>
    <hyperlink ref="B1:B3" location="Frontpage!A1" display="PROFILES OF CULTURAL DIVERSITY_x000a_Social statistics about residents from major birthplaces, _x000a_in metropolitan municipalities" xr:uid="{00000000-0004-0000-1E00-000022000000}"/>
    <hyperlink ref="L1:N4" location="Sheet1!A1" display="Sheet1!A1" xr:uid="{00000000-0004-0000-1E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",B33)</f>
        <v>Residents of Greater Dandenong who were born in Sri Lanka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198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1.5151515151515151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</v>
      </c>
      <c r="E7" s="34"/>
      <c r="F7" s="34"/>
      <c r="G7" s="34"/>
      <c r="H7" s="49" t="s">
        <v>65</v>
      </c>
      <c r="I7" s="50">
        <f>VLOOKUP($F$2*35-35+$G$2,'Data 2'!$A$7:$BJ$1126,7)</f>
        <v>23</v>
      </c>
      <c r="J7" s="51">
        <f>IF($D$5&gt;0,I7/$D$5*100,"")</f>
        <v>11.616161616161616</v>
      </c>
      <c r="K7" s="36"/>
      <c r="M7" s="87" t="s">
        <v>185</v>
      </c>
      <c r="N7" s="89">
        <f>VLOOKUP($F$2*35-35+$G$2,'Data 2'!$A$7:$BJ$1126,7)</f>
        <v>23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</v>
      </c>
      <c r="E8" s="34"/>
      <c r="F8" s="34"/>
      <c r="G8" s="34"/>
      <c r="H8" s="49" t="s">
        <v>157</v>
      </c>
      <c r="I8" s="50">
        <f>VLOOKUP($F$2*35-35+$G$2,'Data 2'!$A$7:$BJ$1126,8)</f>
        <v>166</v>
      </c>
      <c r="J8" s="51">
        <f>IF($D$5&gt;0,I8/$D$5*100,"")</f>
        <v>83.838383838383834</v>
      </c>
      <c r="K8" s="36"/>
      <c r="M8" s="87" t="s">
        <v>204</v>
      </c>
      <c r="N8" s="89">
        <f>VLOOKUP($F$2*35-35+$G$2,'Data 2'!$A$7:$BK$1126,63)</f>
        <v>166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10</v>
      </c>
      <c r="J9" s="55">
        <f>IF($D$5&gt;0,I9/$D$5*100,"")</f>
        <v>5.0505050505050502</v>
      </c>
      <c r="K9" s="36"/>
      <c r="M9" s="87" t="s">
        <v>69</v>
      </c>
      <c r="N9" s="89">
        <f>VLOOKUP($F$2*35-35+$G$2,'Data 2'!$A$7:$BJ$1126,9)</f>
        <v>10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20</v>
      </c>
      <c r="H12" s="48">
        <f>VLOOKUP($F$2*35-35+$G$2,'Data 2'!$A$7:$BJ$1126,12)</f>
        <v>22.727272727272727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45</v>
      </c>
      <c r="H14" s="60">
        <f>VLOOKUP($F$2*35-35+$G$2,'Data 2'!$A$7:$BJ$1126,16)</f>
        <v>93.333333333333329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59.50266429840142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50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25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37.349397590361441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21.686746987951807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69.318181818181827</v>
      </c>
      <c r="G26" s="61">
        <f>VLOOKUP($F$2*35-35+$G$2,'Data 2'!$A$7:$BJ$1126,31)</f>
        <v>63.235294117647058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47.619047619047613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13.333333333333334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480.95238095238096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20.714285714285715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45.484894007678186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39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183</v>
      </c>
      <c r="G34" s="75">
        <f t="shared" si="0"/>
        <v>94.329896907216494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</v>
      </c>
      <c r="G36" s="75">
        <f t="shared" si="0"/>
        <v>1.5463917525773196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4.1237113402061851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</v>
      </c>
      <c r="F41" s="48">
        <f>VLOOKUP($F$2*35-35+$G$2,'Data 2'!$A$7:$BJ$1126,45)</f>
        <v>6.5656565656565666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4.7619047619047619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29</v>
      </c>
      <c r="E50" s="75">
        <f>VLOOKUP($F$2*35-35+$G$2,'Data 2'!$A$7:$BJ$1126,56)</f>
        <v>14.720812182741117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9.4972067039106136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</v>
      </c>
      <c r="E53" s="75">
        <f>VLOOKUP($F$2*35-35+$G$2,'Data 2'!$A$7:$BJ$1126,62)</f>
        <v>45.454545454545453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F00-000000000000}"/>
    <hyperlink ref="B5" location="'Front (2)'!C1" display="'Front (2)'!C1" xr:uid="{00000000-0004-0000-1F00-000001000000}"/>
    <hyperlink ref="B6" location="'Front (3)'!C1" display="'Front (3)'!C1" xr:uid="{00000000-0004-0000-1F00-000002000000}"/>
    <hyperlink ref="B7" location="'Front (4)'!C1" display="'Front (4)'!C1" xr:uid="{00000000-0004-0000-1F00-000003000000}"/>
    <hyperlink ref="B8" location="'Front (5)'!C1" display="'Front (5)'!C1" xr:uid="{00000000-0004-0000-1F00-000004000000}"/>
    <hyperlink ref="B9" location="'Front (6)'!C1" display="'Front (6)'!C1" xr:uid="{00000000-0004-0000-1F00-000005000000}"/>
    <hyperlink ref="B10" location="'Front (7)'!C1" display="'Front (7)'!C1" xr:uid="{00000000-0004-0000-1F00-000006000000}"/>
    <hyperlink ref="B11" location="'Front (8)'!C1" display="'Front (8)'!C1" xr:uid="{00000000-0004-0000-1F00-000007000000}"/>
    <hyperlink ref="B12" location="'Front (9)'!C1" display="'Front (9)'!C1" xr:uid="{00000000-0004-0000-1F00-000008000000}"/>
    <hyperlink ref="B13" location="'Front (10)'!C1" display="'Front (10)'!C1" xr:uid="{00000000-0004-0000-1F00-000009000000}"/>
    <hyperlink ref="B14" location="'Front (11)'!C1" display="'Front (11)'!C1" xr:uid="{00000000-0004-0000-1F00-00000A000000}"/>
    <hyperlink ref="B15" location="'Front (12)'!C1" display="'Front (12)'!C1" xr:uid="{00000000-0004-0000-1F00-00000B000000}"/>
    <hyperlink ref="B16" location="'Front (13)'!C1" display="'Front (13)'!C1" xr:uid="{00000000-0004-0000-1F00-00000C000000}"/>
    <hyperlink ref="B17" location="'Front (14)'!C1" display="'Front (14)'!C1" xr:uid="{00000000-0004-0000-1F00-00000D000000}"/>
    <hyperlink ref="B18" location="'Front (15)'!C1" display="'Front (15)'!C1" xr:uid="{00000000-0004-0000-1F00-00000E000000}"/>
    <hyperlink ref="B19" location="'Front (16)'!C1" display="'Front (16)'!C1" xr:uid="{00000000-0004-0000-1F00-00000F000000}"/>
    <hyperlink ref="B20" location="'Front (17)'!C1" display="'Front (17)'!C1" xr:uid="{00000000-0004-0000-1F00-000010000000}"/>
    <hyperlink ref="B21" location="'Front (18)'!C1" display="'Front (18)'!C1" xr:uid="{00000000-0004-0000-1F00-000011000000}"/>
    <hyperlink ref="B22" location="'Front (19)'!C1" display="'Front (19)'!C1" xr:uid="{00000000-0004-0000-1F00-000012000000}"/>
    <hyperlink ref="B23" location="'Front (20)'!C1" display="'Front (20)'!C1" xr:uid="{00000000-0004-0000-1F00-000013000000}"/>
    <hyperlink ref="B24" location="'Front (21)'!C1" display="'Front (21)'!C1" xr:uid="{00000000-0004-0000-1F00-000014000000}"/>
    <hyperlink ref="B25" location="'Front (22)'!C1" display="'Front (22)'!C1" xr:uid="{00000000-0004-0000-1F00-000015000000}"/>
    <hyperlink ref="B26" location="'Front (23)'!C1" display="'Front (23)'!C1" xr:uid="{00000000-0004-0000-1F00-000016000000}"/>
    <hyperlink ref="B27" location="'Front (24)'!C1" display="'Front (24)'!C1" xr:uid="{00000000-0004-0000-1F00-000017000000}"/>
    <hyperlink ref="B28" location="'Front (25)'!C1" display="'Front (25)'!C1" xr:uid="{00000000-0004-0000-1F00-000018000000}"/>
    <hyperlink ref="B29" location="'Front (26)'!C1" display="'Front (26)'!C1" xr:uid="{00000000-0004-0000-1F00-000019000000}"/>
    <hyperlink ref="B30" location="'Front (27)'!C1" display="'Front (27)'!C1" xr:uid="{00000000-0004-0000-1F00-00001A000000}"/>
    <hyperlink ref="B31" location="'Front (28)'!C1" display="'Front (28)'!C1" xr:uid="{00000000-0004-0000-1F00-00001B000000}"/>
    <hyperlink ref="B32" location="'Front (29)'!C1" display="'Front (29)'!C1" xr:uid="{00000000-0004-0000-1F00-00001C000000}"/>
    <hyperlink ref="B33" location="'Front (30)'!C1" display="'Front (30)'!C1" xr:uid="{00000000-0004-0000-1F00-00001D000000}"/>
    <hyperlink ref="B34" location="'Front (31)'!C1" display="'Front (31)'!C1" xr:uid="{00000000-0004-0000-1F00-00001E000000}"/>
    <hyperlink ref="B35" location="'Front (32)'!C1" display="'Front (32)'!C1" xr:uid="{00000000-0004-0000-1F00-00001F000000}"/>
    <hyperlink ref="B36" location="'Front (33)'!C1" display="'Front (33)'!C1" xr:uid="{00000000-0004-0000-1F00-000020000000}"/>
    <hyperlink ref="B37" location="'Front (34)'!C1" display="'Front (34)'!C1" xr:uid="{00000000-0004-0000-1F00-000021000000}"/>
    <hyperlink ref="B1:B3" location="Frontpage!A1" display="PROFILES OF CULTURAL DIVERSITY_x000a_Social statistics about residents from major birthplaces, _x000a_in metropolitan municipalities" xr:uid="{00000000-0004-0000-1F00-000022000000}"/>
    <hyperlink ref="L1:N4" location="Sheet1!A1" display="Sheet1!A1" xr:uid="{00000000-0004-0000-1F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",B34)</f>
        <v>Residents of Greater Dandenong who were born in Sudan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6287</v>
      </c>
      <c r="E5" s="34"/>
      <c r="F5" s="34"/>
      <c r="G5" s="46"/>
      <c r="H5" s="34" t="s">
        <v>155</v>
      </c>
      <c r="I5" s="47">
        <f>VLOOKUP($F$2*35-35+$G$2,'Data 2'!$A$7:$BJ$1126,5)</f>
        <v>80</v>
      </c>
      <c r="J5" s="48">
        <f>IF($D$5&gt;0,I5/$D$5*100,"")</f>
        <v>1.2724669953873071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234</v>
      </c>
      <c r="J6" s="51">
        <f>IF($D$5&gt;0,I6/$D$5*100,"")</f>
        <v>3.7219659615078733</v>
      </c>
      <c r="K6" s="36"/>
      <c r="M6" s="87" t="s">
        <v>203</v>
      </c>
      <c r="N6" s="89">
        <f>VLOOKUP($F$2*35-35+$G$2,'Data 2'!$A$7:$BJ$1126,6)</f>
        <v>234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47.049467154445679</v>
      </c>
      <c r="E7" s="34"/>
      <c r="F7" s="34"/>
      <c r="G7" s="34"/>
      <c r="H7" s="49" t="s">
        <v>65</v>
      </c>
      <c r="I7" s="50">
        <f>VLOOKUP($F$2*35-35+$G$2,'Data 2'!$A$7:$BJ$1126,7)</f>
        <v>496</v>
      </c>
      <c r="J7" s="51">
        <f>IF($D$5&gt;0,I7/$D$5*100,"")</f>
        <v>7.8892953714013041</v>
      </c>
      <c r="K7" s="36"/>
      <c r="M7" s="87" t="s">
        <v>185</v>
      </c>
      <c r="N7" s="89">
        <f>VLOOKUP($F$2*35-35+$G$2,'Data 2'!$A$7:$BJ$1126,7)</f>
        <v>496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52.950532845554321</v>
      </c>
      <c r="E8" s="34"/>
      <c r="F8" s="34"/>
      <c r="G8" s="34"/>
      <c r="H8" s="49" t="s">
        <v>157</v>
      </c>
      <c r="I8" s="50">
        <f>VLOOKUP($F$2*35-35+$G$2,'Data 2'!$A$7:$BJ$1126,8)</f>
        <v>4324</v>
      </c>
      <c r="J8" s="51">
        <f>IF($D$5&gt;0,I8/$D$5*100,"")</f>
        <v>68.776841100683953</v>
      </c>
      <c r="K8" s="36"/>
      <c r="M8" s="87" t="s">
        <v>204</v>
      </c>
      <c r="N8" s="89">
        <f>VLOOKUP($F$2*35-35+$G$2,'Data 2'!$A$7:$BK$1126,63)</f>
        <v>4324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1230</v>
      </c>
      <c r="J9" s="55">
        <f>IF($D$5&gt;0,I9/$D$5*100,"")</f>
        <v>19.564180054079845</v>
      </c>
      <c r="K9" s="36"/>
      <c r="M9" s="87" t="s">
        <v>69</v>
      </c>
      <c r="N9" s="89">
        <f>VLOOKUP($F$2*35-35+$G$2,'Data 2'!$A$7:$BJ$1126,9)</f>
        <v>1230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150</v>
      </c>
      <c r="H12" s="48">
        <f>VLOOKUP($F$2*35-35+$G$2,'Data 2'!$A$7:$BJ$1126,12)</f>
        <v>4.9933422103861513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</v>
      </c>
      <c r="H13" s="59">
        <f>VLOOKUP($F$2*35-35+$G$2,'Data 2'!$A$7:$BJ$1126,14)</f>
        <v>1.9607843137254901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211</v>
      </c>
      <c r="H14" s="60">
        <f>VLOOKUP($F$2*35-35+$G$2,'Data 2'!$A$7:$BJ$1126,16)</f>
        <v>82.464454976303315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61.305581835383158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2.0958083832335328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7</v>
      </c>
      <c r="I19" s="64">
        <f>VLOOKUP($F$2*35-35+$G$2,'Data 2'!$A$7:$BJ$1126,21)</f>
        <v>3.4313725490196081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10</v>
      </c>
      <c r="I20" s="59">
        <f>VLOOKUP($F$2*35-35+$G$2,'Data 2'!$A$7:$BJ$1126,23)</f>
        <v>7.4074074074074066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17</v>
      </c>
      <c r="I21" s="67">
        <f>VLOOKUP($F$2*35-35+$G$2,'Data 2'!$A$7:$BJ$1126,25)</f>
        <v>5.0445103857566762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25.565610859728505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50.565610859728508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84.883720930232556</v>
      </c>
      <c r="G26" s="61">
        <f>VLOOKUP($F$2*35-35+$G$2,'Data 2'!$A$7:$BJ$1126,31)</f>
        <v>71.040492055356225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44.812114413909143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27.481772293886706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556.95187165775405</v>
      </c>
      <c r="G29" s="36"/>
      <c r="H29" s="36"/>
      <c r="I29" s="36"/>
      <c r="J29" s="57">
        <f>VLOOKUP($F$2*35-35+$G$2,'Data 2'!$A$7:$BJ$1126,28)</f>
        <v>202</v>
      </c>
      <c r="K29" s="61">
        <f>VLOOKUP($F$2*35-35+$G$2,'Data 2'!$A$7:$BJ$1126,29)</f>
        <v>5.264529580401355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93.023255813953483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2642</v>
      </c>
      <c r="G33" s="48">
        <f t="shared" ref="G33:G38" si="0">F33/SUM(F$33:F$38)*100</f>
        <v>42.441767068273087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39" t="s">
        <v>11</v>
      </c>
      <c r="C34" s="36"/>
      <c r="D34" s="36"/>
      <c r="E34" s="49" t="s">
        <v>91</v>
      </c>
      <c r="F34" s="50">
        <f>VLOOKUP($F$2*35-35+$G$2,'Data 2'!$A$7:$BJ$1126,38)</f>
        <v>2194</v>
      </c>
      <c r="G34" s="75">
        <f t="shared" si="0"/>
        <v>35.244979919678713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952</v>
      </c>
      <c r="G35" s="75">
        <f t="shared" si="0"/>
        <v>15.293172690763052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238</v>
      </c>
      <c r="G36" s="75">
        <f t="shared" si="0"/>
        <v>3.8232931726907631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199</v>
      </c>
      <c r="G38" s="48">
        <f t="shared" si="0"/>
        <v>3.1967871485943773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1340</v>
      </c>
      <c r="F41" s="48">
        <f>VLOOKUP($F$2*35-35+$G$2,'Data 2'!$A$7:$BJ$1126,45)</f>
        <v>21.313822172737396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20</v>
      </c>
      <c r="G44" s="61">
        <f>VLOOKUP($F$2*35-35+$G$2,'Data 2'!$A$7:$BJ$1126,53)</f>
        <v>0.73637702503681879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216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451</v>
      </c>
      <c r="E50" s="75">
        <f>VLOOKUP($F$2*35-35+$G$2,'Data 2'!$A$7:$BJ$1126,56)</f>
        <v>7.2148456247000476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8</v>
      </c>
      <c r="E51" s="75">
        <f>VLOOKUP($F$2*35-35+$G$2,'Data 2'!$A$7:$BJ$1126,58)</f>
        <v>1.6227180527383367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324</v>
      </c>
      <c r="E52" s="75">
        <f>VLOOKUP($F$2*35-35+$G$2,'Data 2'!$A$7:$BJ$1126,60)</f>
        <v>6.7556296914095082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112</v>
      </c>
      <c r="E53" s="75">
        <f>VLOOKUP($F$2*35-35+$G$2,'Data 2'!$A$7:$BJ$1126,62)</f>
        <v>9.2181069958847743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000-000000000000}"/>
    <hyperlink ref="B5" location="'Front (2)'!C1" display="'Front (2)'!C1" xr:uid="{00000000-0004-0000-2000-000001000000}"/>
    <hyperlink ref="B6" location="'Front (3)'!C1" display="'Front (3)'!C1" xr:uid="{00000000-0004-0000-2000-000002000000}"/>
    <hyperlink ref="B7" location="'Front (4)'!C1" display="'Front (4)'!C1" xr:uid="{00000000-0004-0000-2000-000003000000}"/>
    <hyperlink ref="B8" location="'Front (5)'!C1" display="'Front (5)'!C1" xr:uid="{00000000-0004-0000-2000-000004000000}"/>
    <hyperlink ref="B9" location="'Front (6)'!C1" display="'Front (6)'!C1" xr:uid="{00000000-0004-0000-2000-000005000000}"/>
    <hyperlink ref="B10" location="'Front (7)'!C1" display="'Front (7)'!C1" xr:uid="{00000000-0004-0000-2000-000006000000}"/>
    <hyperlink ref="B11" location="'Front (8)'!C1" display="'Front (8)'!C1" xr:uid="{00000000-0004-0000-2000-000007000000}"/>
    <hyperlink ref="B12" location="'Front (9)'!C1" display="'Front (9)'!C1" xr:uid="{00000000-0004-0000-2000-000008000000}"/>
    <hyperlink ref="B13" location="'Front (10)'!C1" display="'Front (10)'!C1" xr:uid="{00000000-0004-0000-2000-000009000000}"/>
    <hyperlink ref="B14" location="'Front (11)'!C1" display="'Front (11)'!C1" xr:uid="{00000000-0004-0000-2000-00000A000000}"/>
    <hyperlink ref="B15" location="'Front (12)'!C1" display="'Front (12)'!C1" xr:uid="{00000000-0004-0000-2000-00000B000000}"/>
    <hyperlink ref="B16" location="'Front (13)'!C1" display="'Front (13)'!C1" xr:uid="{00000000-0004-0000-2000-00000C000000}"/>
    <hyperlink ref="B17" location="'Front (14)'!C1" display="'Front (14)'!C1" xr:uid="{00000000-0004-0000-2000-00000D000000}"/>
    <hyperlink ref="B18" location="'Front (15)'!C1" display="'Front (15)'!C1" xr:uid="{00000000-0004-0000-2000-00000E000000}"/>
    <hyperlink ref="B19" location="'Front (16)'!C1" display="'Front (16)'!C1" xr:uid="{00000000-0004-0000-2000-00000F000000}"/>
    <hyperlink ref="B20" location="'Front (17)'!C1" display="'Front (17)'!C1" xr:uid="{00000000-0004-0000-2000-000010000000}"/>
    <hyperlink ref="B21" location="'Front (18)'!C1" display="'Front (18)'!C1" xr:uid="{00000000-0004-0000-2000-000011000000}"/>
    <hyperlink ref="B22" location="'Front (19)'!C1" display="'Front (19)'!C1" xr:uid="{00000000-0004-0000-2000-000012000000}"/>
    <hyperlink ref="B23" location="'Front (20)'!C1" display="'Front (20)'!C1" xr:uid="{00000000-0004-0000-2000-000013000000}"/>
    <hyperlink ref="B24" location="'Front (21)'!C1" display="'Front (21)'!C1" xr:uid="{00000000-0004-0000-2000-000014000000}"/>
    <hyperlink ref="B25" location="'Front (22)'!C1" display="'Front (22)'!C1" xr:uid="{00000000-0004-0000-2000-000015000000}"/>
    <hyperlink ref="B26" location="'Front (23)'!C1" display="'Front (23)'!C1" xr:uid="{00000000-0004-0000-2000-000016000000}"/>
    <hyperlink ref="B27" location="'Front (24)'!C1" display="'Front (24)'!C1" xr:uid="{00000000-0004-0000-2000-000017000000}"/>
    <hyperlink ref="B28" location="'Front (25)'!C1" display="'Front (25)'!C1" xr:uid="{00000000-0004-0000-2000-000018000000}"/>
    <hyperlink ref="B29" location="'Front (26)'!C1" display="'Front (26)'!C1" xr:uid="{00000000-0004-0000-2000-000019000000}"/>
    <hyperlink ref="B30" location="'Front (27)'!C1" display="'Front (27)'!C1" xr:uid="{00000000-0004-0000-2000-00001A000000}"/>
    <hyperlink ref="B31" location="'Front (28)'!C1" display="'Front (28)'!C1" xr:uid="{00000000-0004-0000-2000-00001B000000}"/>
    <hyperlink ref="B32" location="'Front (29)'!C1" display="'Front (29)'!C1" xr:uid="{00000000-0004-0000-2000-00001C000000}"/>
    <hyperlink ref="B33" location="'Front (30)'!C1" display="'Front (30)'!C1" xr:uid="{00000000-0004-0000-2000-00001D000000}"/>
    <hyperlink ref="B34" location="'Front (31)'!C1" display="'Front (31)'!C1" xr:uid="{00000000-0004-0000-2000-00001E000000}"/>
    <hyperlink ref="B35" location="'Front (32)'!C1" display="'Front (32)'!C1" xr:uid="{00000000-0004-0000-2000-00001F000000}"/>
    <hyperlink ref="B36" location="'Front (33)'!C1" display="'Front (33)'!C1" xr:uid="{00000000-0004-0000-2000-000020000000}"/>
    <hyperlink ref="B37" location="'Front (34)'!C1" display="'Front (34)'!C1" xr:uid="{00000000-0004-0000-2000-000021000000}"/>
    <hyperlink ref="B1:B3" location="Frontpage!A1" display="PROFILES OF CULTURAL DIVERSITY_x000a_Social statistics about residents from major birthplaces, _x000a_in metropolitan municipalities" xr:uid="{00000000-0004-0000-2000-000022000000}"/>
    <hyperlink ref="L1:N4" location="Sheet1!A1" display="Sheet1!A1" xr:uid="{00000000-0004-0000-20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V54"/>
  <sheetViews>
    <sheetView showGridLines="0" showRowColHeaders="0" zoomScale="95" zoomScaleNormal="95" workbookViewId="0">
      <selection activeCell="B37" sqref="B37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",B35)</f>
        <v>Residents of Greater Dandenong who were born in Timor-Leste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406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51.970443349753694</v>
      </c>
      <c r="E7" s="34"/>
      <c r="F7" s="34"/>
      <c r="G7" s="34"/>
      <c r="H7" s="49" t="s">
        <v>65</v>
      </c>
      <c r="I7" s="50">
        <f>VLOOKUP($F$2*35-35+$G$2,'Data 2'!$A$7:$BJ$1126,7)</f>
        <v>0</v>
      </c>
      <c r="J7" s="51">
        <f>IF($D$5&gt;0,I7/$D$5*100,"")</f>
        <v>0</v>
      </c>
      <c r="K7" s="36"/>
      <c r="M7" s="87" t="s">
        <v>185</v>
      </c>
      <c r="N7" s="89">
        <f>VLOOKUP($F$2*35-35+$G$2,'Data 2'!$A$7:$BJ$1126,7)</f>
        <v>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48.029556650246306</v>
      </c>
      <c r="E8" s="34"/>
      <c r="F8" s="34"/>
      <c r="G8" s="34"/>
      <c r="H8" s="49" t="s">
        <v>157</v>
      </c>
      <c r="I8" s="50">
        <f>VLOOKUP($F$2*35-35+$G$2,'Data 2'!$A$7:$BJ$1126,8)</f>
        <v>281</v>
      </c>
      <c r="J8" s="51">
        <f>IF($D$5&gt;0,I8/$D$5*100,"")</f>
        <v>69.21182266009852</v>
      </c>
      <c r="K8" s="36"/>
      <c r="M8" s="87" t="s">
        <v>204</v>
      </c>
      <c r="N8" s="89">
        <f>VLOOKUP($F$2*35-35+$G$2,'Data 2'!$A$7:$BK$1126,63)</f>
        <v>281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124</v>
      </c>
      <c r="J9" s="55">
        <f>IF($D$5&gt;0,I9/$D$5*100,"")</f>
        <v>30.541871921182267</v>
      </c>
      <c r="K9" s="36"/>
      <c r="M9" s="87" t="s">
        <v>69</v>
      </c>
      <c r="N9" s="89">
        <f>VLOOKUP($F$2*35-35+$G$2,'Data 2'!$A$7:$BJ$1126,9)</f>
        <v>124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30</v>
      </c>
      <c r="H14" s="60">
        <f>VLOOKUP($F$2*35-35+$G$2,'Data 2'!$A$7:$BJ$1126,16)</f>
        <v>76.666666666666671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57.671957671957671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23.376623376623375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27.27272727272727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73.188405797101453</v>
      </c>
      <c r="G26" s="61">
        <f>VLOOKUP($F$2*35-35+$G$2,'Data 2'!$A$7:$BJ$1126,31)</f>
        <v>57.04697986577181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67.222222222222229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396.875</v>
      </c>
      <c r="G29" s="36"/>
      <c r="H29" s="36"/>
      <c r="I29" s="36"/>
      <c r="J29" s="57">
        <f>VLOOKUP($F$2*35-35+$G$2,'Data 2'!$A$7:$BJ$1126,28)</f>
        <v>11</v>
      </c>
      <c r="K29" s="61">
        <f>VLOOKUP($F$2*35-35+$G$2,'Data 2'!$A$7:$BJ$1126,29)</f>
        <v>5.7291666666666661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23.057644110275689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69</v>
      </c>
      <c r="G33" s="48">
        <f t="shared" ref="G33:G38" si="0">F33/SUM(F$33:F$38)*100</f>
        <v>17.164179104477611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202</v>
      </c>
      <c r="G34" s="75">
        <f t="shared" si="0"/>
        <v>50.248756218905477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39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9</v>
      </c>
      <c r="G37" s="75">
        <f t="shared" si="0"/>
        <v>2.2388059701492535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122</v>
      </c>
      <c r="G38" s="48">
        <f t="shared" si="0"/>
        <v>30.348258706467661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7</v>
      </c>
      <c r="F41" s="48">
        <f>VLOOKUP($F$2*35-35+$G$2,'Data 2'!$A$7:$BJ$1126,45)</f>
        <v>1.7241379310344827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3.8461538461538463</v>
      </c>
      <c r="H44" s="129"/>
      <c r="I44" s="129"/>
      <c r="J44" s="129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12</v>
      </c>
      <c r="G45" s="36"/>
      <c r="H45" s="36"/>
      <c r="I45" s="130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159</v>
      </c>
      <c r="E50" s="75">
        <f>VLOOKUP($F$2*35-35+$G$2,'Data 2'!$A$7:$BJ$1126,56)</f>
        <v>39.552238805970148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73</v>
      </c>
      <c r="E52" s="75">
        <f>VLOOKUP($F$2*35-35+$G$2,'Data 2'!$A$7:$BJ$1126,60)</f>
        <v>25.795053003533567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83</v>
      </c>
      <c r="E53" s="75">
        <f>VLOOKUP($F$2*35-35+$G$2,'Data 2'!$A$7:$BJ$1126,62)</f>
        <v>68.59504132231406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100-000000000000}"/>
    <hyperlink ref="B5" location="'Front (2)'!C1" display="'Front (2)'!C1" xr:uid="{00000000-0004-0000-2100-000001000000}"/>
    <hyperlink ref="B6" location="'Front (3)'!C1" display="'Front (3)'!C1" xr:uid="{00000000-0004-0000-2100-000002000000}"/>
    <hyperlink ref="B7" location="'Front (4)'!C1" display="'Front (4)'!C1" xr:uid="{00000000-0004-0000-2100-000003000000}"/>
    <hyperlink ref="B8" location="'Front (5)'!C1" display="'Front (5)'!C1" xr:uid="{00000000-0004-0000-2100-000004000000}"/>
    <hyperlink ref="B9" location="'Front (6)'!C1" display="'Front (6)'!C1" xr:uid="{00000000-0004-0000-2100-000005000000}"/>
    <hyperlink ref="B10" location="'Front (7)'!C1" display="'Front (7)'!C1" xr:uid="{00000000-0004-0000-2100-000006000000}"/>
    <hyperlink ref="B11" location="'Front (8)'!C1" display="'Front (8)'!C1" xr:uid="{00000000-0004-0000-2100-000007000000}"/>
    <hyperlink ref="B12" location="'Front (9)'!C1" display="'Front (9)'!C1" xr:uid="{00000000-0004-0000-2100-000008000000}"/>
    <hyperlink ref="B13" location="'Front (10)'!C1" display="'Front (10)'!C1" xr:uid="{00000000-0004-0000-2100-000009000000}"/>
    <hyperlink ref="B14" location="'Front (11)'!C1" display="'Front (11)'!C1" xr:uid="{00000000-0004-0000-2100-00000A000000}"/>
    <hyperlink ref="B15" location="'Front (12)'!C1" display="'Front (12)'!C1" xr:uid="{00000000-0004-0000-2100-00000B000000}"/>
    <hyperlink ref="B16" location="'Front (13)'!C1" display="'Front (13)'!C1" xr:uid="{00000000-0004-0000-2100-00000C000000}"/>
    <hyperlink ref="B17" location="'Front (14)'!C1" display="'Front (14)'!C1" xr:uid="{00000000-0004-0000-2100-00000D000000}"/>
    <hyperlink ref="B18" location="'Front (15)'!C1" display="'Front (15)'!C1" xr:uid="{00000000-0004-0000-2100-00000E000000}"/>
    <hyperlink ref="B19" location="'Front (16)'!C1" display="'Front (16)'!C1" xr:uid="{00000000-0004-0000-2100-00000F000000}"/>
    <hyperlink ref="B20" location="'Front (17)'!C1" display="'Front (17)'!C1" xr:uid="{00000000-0004-0000-2100-000010000000}"/>
    <hyperlink ref="B21" location="'Front (18)'!C1" display="'Front (18)'!C1" xr:uid="{00000000-0004-0000-2100-000011000000}"/>
    <hyperlink ref="B22" location="'Front (19)'!C1" display="'Front (19)'!C1" xr:uid="{00000000-0004-0000-2100-000012000000}"/>
    <hyperlink ref="B23" location="'Front (20)'!C1" display="'Front (20)'!C1" xr:uid="{00000000-0004-0000-2100-000013000000}"/>
    <hyperlink ref="B24" location="'Front (21)'!C1" display="'Front (21)'!C1" xr:uid="{00000000-0004-0000-2100-000014000000}"/>
    <hyperlink ref="B25" location="'Front (22)'!C1" display="'Front (22)'!C1" xr:uid="{00000000-0004-0000-2100-000015000000}"/>
    <hyperlink ref="B26" location="'Front (23)'!C1" display="'Front (23)'!C1" xr:uid="{00000000-0004-0000-2100-000016000000}"/>
    <hyperlink ref="B27" location="'Front (24)'!C1" display="'Front (24)'!C1" xr:uid="{00000000-0004-0000-2100-000017000000}"/>
    <hyperlink ref="B28" location="'Front (25)'!C1" display="'Front (25)'!C1" xr:uid="{00000000-0004-0000-2100-000018000000}"/>
    <hyperlink ref="B29" location="'Front (26)'!C1" display="'Front (26)'!C1" xr:uid="{00000000-0004-0000-2100-000019000000}"/>
    <hyperlink ref="B30" location="'Front (27)'!C1" display="'Front (27)'!C1" xr:uid="{00000000-0004-0000-2100-00001A000000}"/>
    <hyperlink ref="B31" location="'Front (28)'!C1" display="'Front (28)'!C1" xr:uid="{00000000-0004-0000-2100-00001B000000}"/>
    <hyperlink ref="B32" location="'Front (29)'!C1" display="'Front (29)'!C1" xr:uid="{00000000-0004-0000-2100-00001C000000}"/>
    <hyperlink ref="B33" location="'Front (30)'!C1" display="'Front (30)'!C1" xr:uid="{00000000-0004-0000-2100-00001D000000}"/>
    <hyperlink ref="B34" location="'Front (31)'!C1" display="'Front (31)'!C1" xr:uid="{00000000-0004-0000-2100-00001E000000}"/>
    <hyperlink ref="B35" location="'Front (32)'!C1" display="'Front (32)'!C1" xr:uid="{00000000-0004-0000-2100-00001F000000}"/>
    <hyperlink ref="B36" location="'Front (33)'!C1" display="'Front (33)'!C1" xr:uid="{00000000-0004-0000-2100-000020000000}"/>
    <hyperlink ref="B37" location="'Front (34)'!C1" display="'Front (34)'!C1" xr:uid="{00000000-0004-0000-2100-000021000000}"/>
    <hyperlink ref="B1:B3" location="Frontpage!A1" display="PROFILES OF CULTURAL DIVERSITY_x000a_Social statistics about residents from major birthplaces, _x000a_in metropolitan municipalities" xr:uid="{00000000-0004-0000-2100-000022000000}"/>
    <hyperlink ref="L1:N4" location="Sheet1!A1" display="Sheet1!A1" xr:uid="{00000000-0004-0000-21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V54"/>
  <sheetViews>
    <sheetView showGridLines="0" showRowColHeaders="0" zoomScale="95" zoomScaleNormal="95" workbookViewId="0">
      <selection activeCell="N25" sqref="N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",B36)</f>
        <v>Residents of Greater Dandenong who were born in Turkey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813</v>
      </c>
      <c r="E5" s="34"/>
      <c r="F5" s="34"/>
      <c r="G5" s="46"/>
      <c r="H5" s="34" t="s">
        <v>155</v>
      </c>
      <c r="I5" s="47">
        <f>VLOOKUP($F$2*35-35+$G$2,'Data 2'!$A$7:$BJ$1126,5)</f>
        <v>6</v>
      </c>
      <c r="J5" s="48">
        <f>IF($D$5&gt;0,I5/$D$5*100,"")</f>
        <v>0.73800738007380073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13</v>
      </c>
      <c r="J6" s="51">
        <f>IF($D$5&gt;0,I6/$D$5*100,"")</f>
        <v>1.5990159901599015</v>
      </c>
      <c r="K6" s="36"/>
      <c r="M6" s="87" t="s">
        <v>203</v>
      </c>
      <c r="N6" s="89">
        <f>VLOOKUP($F$2*35-35+$G$2,'Data 2'!$A$7:$BJ$1126,6)</f>
        <v>13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50.307503075030745</v>
      </c>
      <c r="E7" s="34"/>
      <c r="F7" s="34"/>
      <c r="G7" s="34"/>
      <c r="H7" s="49" t="s">
        <v>65</v>
      </c>
      <c r="I7" s="50">
        <f>VLOOKUP($F$2*35-35+$G$2,'Data 2'!$A$7:$BJ$1126,7)</f>
        <v>23</v>
      </c>
      <c r="J7" s="51">
        <f>IF($D$5&gt;0,I7/$D$5*100,"")</f>
        <v>2.8290282902829027</v>
      </c>
      <c r="K7" s="36"/>
      <c r="M7" s="87" t="s">
        <v>185</v>
      </c>
      <c r="N7" s="89">
        <f>VLOOKUP($F$2*35-35+$G$2,'Data 2'!$A$7:$BJ$1126,7)</f>
        <v>23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49.692496924969255</v>
      </c>
      <c r="E8" s="34"/>
      <c r="F8" s="34"/>
      <c r="G8" s="34"/>
      <c r="H8" s="49" t="s">
        <v>157</v>
      </c>
      <c r="I8" s="50">
        <f>VLOOKUP($F$2*35-35+$G$2,'Data 2'!$A$7:$BJ$1126,8)</f>
        <v>558</v>
      </c>
      <c r="J8" s="51">
        <f>IF($D$5&gt;0,I8/$D$5*100,"")</f>
        <v>68.634686346863475</v>
      </c>
      <c r="K8" s="36"/>
      <c r="M8" s="87" t="s">
        <v>204</v>
      </c>
      <c r="N8" s="89">
        <f>VLOOKUP($F$2*35-35+$G$2,'Data 2'!$A$7:$BK$1126,63)</f>
        <v>558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217</v>
      </c>
      <c r="J9" s="55">
        <f>IF($D$5&gt;0,I9/$D$5*100,"")</f>
        <v>26.691266912669125</v>
      </c>
      <c r="K9" s="36"/>
      <c r="M9" s="87" t="s">
        <v>69</v>
      </c>
      <c r="N9" s="89">
        <f>VLOOKUP($F$2*35-35+$G$2,'Data 2'!$A$7:$BJ$1126,9)</f>
        <v>217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21</v>
      </c>
      <c r="H12" s="48">
        <f>VLOOKUP($F$2*35-35+$G$2,'Data 2'!$A$7:$BJ$1126,12)</f>
        <v>12.280701754385964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75</v>
      </c>
      <c r="H14" s="60">
        <f>VLOOKUP($F$2*35-35+$G$2,'Data 2'!$A$7:$BJ$1126,16)</f>
        <v>84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66.511794138670481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41.666666666666671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57.142857142857139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9</v>
      </c>
      <c r="I21" s="67">
        <f>VLOOKUP($F$2*35-35+$G$2,'Data 2'!$A$7:$BJ$1126,25)</f>
        <v>47.368421052631575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25.609756097560975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30.487804878048781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60.21897810218978</v>
      </c>
      <c r="G26" s="61">
        <f>VLOOKUP($F$2*35-35+$G$2,'Data 2'!$A$7:$BJ$1126,31)</f>
        <v>42.335766423357661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50.883392226148402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24.028268551236749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308.73015873015873</v>
      </c>
      <c r="G29" s="36"/>
      <c r="H29" s="36"/>
      <c r="I29" s="36"/>
      <c r="J29" s="57">
        <f>VLOOKUP($F$2*35-35+$G$2,'Data 2'!$A$7:$BJ$1126,28)</f>
        <v>21</v>
      </c>
      <c r="K29" s="61">
        <f>VLOOKUP($F$2*35-35+$G$2,'Data 2'!$A$7:$BJ$1126,29)</f>
        <v>6.7524115755627019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28.152866242038215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77</v>
      </c>
      <c r="G34" s="75">
        <f t="shared" si="0"/>
        <v>9.8339719029374209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39" t="s">
        <v>14</v>
      </c>
      <c r="C36" s="36"/>
      <c r="D36" s="36"/>
      <c r="E36" s="49" t="s">
        <v>93</v>
      </c>
      <c r="F36" s="50">
        <f>VLOOKUP($F$2*35-35+$G$2,'Data 2'!$A$7:$BJ$1126,40)</f>
        <v>635</v>
      </c>
      <c r="G36" s="75">
        <f t="shared" si="0"/>
        <v>81.098339719029383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71</v>
      </c>
      <c r="G38" s="48">
        <f t="shared" si="0"/>
        <v>9.0676883780332069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4.3050430504305046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1.8518518518518516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265</v>
      </c>
      <c r="E50" s="75">
        <f>VLOOKUP($F$2*35-35+$G$2,'Data 2'!$A$7:$BJ$1126,56)</f>
        <v>32.515337423312886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12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144</v>
      </c>
      <c r="E52" s="75">
        <f>VLOOKUP($F$2*35-35+$G$2,'Data 2'!$A$7:$BJ$1126,60)</f>
        <v>24.657534246575342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123</v>
      </c>
      <c r="E53" s="75">
        <f>VLOOKUP($F$2*35-35+$G$2,'Data 2'!$A$7:$BJ$1126,62)</f>
        <v>57.20930232558139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200-000000000000}"/>
    <hyperlink ref="B5" location="'Front (2)'!C1" display="'Front (2)'!C1" xr:uid="{00000000-0004-0000-2200-000001000000}"/>
    <hyperlink ref="B6" location="'Front (3)'!C1" display="'Front (3)'!C1" xr:uid="{00000000-0004-0000-2200-000002000000}"/>
    <hyperlink ref="B7" location="'Front (4)'!C1" display="'Front (4)'!C1" xr:uid="{00000000-0004-0000-2200-000003000000}"/>
    <hyperlink ref="B8" location="'Front (5)'!C1" display="'Front (5)'!C1" xr:uid="{00000000-0004-0000-2200-000004000000}"/>
    <hyperlink ref="B9" location="'Front (6)'!C1" display="'Front (6)'!C1" xr:uid="{00000000-0004-0000-2200-000005000000}"/>
    <hyperlink ref="B10" location="'Front (7)'!C1" display="'Front (7)'!C1" xr:uid="{00000000-0004-0000-2200-000006000000}"/>
    <hyperlink ref="B11" location="'Front (8)'!C1" display="'Front (8)'!C1" xr:uid="{00000000-0004-0000-2200-000007000000}"/>
    <hyperlink ref="B12" location="'Front (9)'!C1" display="'Front (9)'!C1" xr:uid="{00000000-0004-0000-2200-000008000000}"/>
    <hyperlink ref="B13" location="'Front (10)'!C1" display="'Front (10)'!C1" xr:uid="{00000000-0004-0000-2200-000009000000}"/>
    <hyperlink ref="B14" location="'Front (11)'!C1" display="'Front (11)'!C1" xr:uid="{00000000-0004-0000-2200-00000A000000}"/>
    <hyperlink ref="B15" location="'Front (12)'!C1" display="'Front (12)'!C1" xr:uid="{00000000-0004-0000-2200-00000B000000}"/>
    <hyperlink ref="B16" location="'Front (13)'!C1" display="'Front (13)'!C1" xr:uid="{00000000-0004-0000-2200-00000C000000}"/>
    <hyperlink ref="B17" location="'Front (14)'!C1" display="'Front (14)'!C1" xr:uid="{00000000-0004-0000-2200-00000D000000}"/>
    <hyperlink ref="B18" location="'Front (15)'!C1" display="'Front (15)'!C1" xr:uid="{00000000-0004-0000-2200-00000E000000}"/>
    <hyperlink ref="B19" location="'Front (16)'!C1" display="'Front (16)'!C1" xr:uid="{00000000-0004-0000-2200-00000F000000}"/>
    <hyperlink ref="B20" location="'Front (17)'!C1" display="'Front (17)'!C1" xr:uid="{00000000-0004-0000-2200-000010000000}"/>
    <hyperlink ref="B21" location="'Front (18)'!C1" display="'Front (18)'!C1" xr:uid="{00000000-0004-0000-2200-000011000000}"/>
    <hyperlink ref="B22" location="'Front (19)'!C1" display="'Front (19)'!C1" xr:uid="{00000000-0004-0000-2200-000012000000}"/>
    <hyperlink ref="B23" location="'Front (20)'!C1" display="'Front (20)'!C1" xr:uid="{00000000-0004-0000-2200-000013000000}"/>
    <hyperlink ref="B24" location="'Front (21)'!C1" display="'Front (21)'!C1" xr:uid="{00000000-0004-0000-2200-000014000000}"/>
    <hyperlink ref="B25" location="'Front (22)'!C1" display="'Front (22)'!C1" xr:uid="{00000000-0004-0000-2200-000015000000}"/>
    <hyperlink ref="B26" location="'Front (23)'!C1" display="'Front (23)'!C1" xr:uid="{00000000-0004-0000-2200-000016000000}"/>
    <hyperlink ref="B27" location="'Front (24)'!C1" display="'Front (24)'!C1" xr:uid="{00000000-0004-0000-2200-000017000000}"/>
    <hyperlink ref="B28" location="'Front (25)'!C1" display="'Front (25)'!C1" xr:uid="{00000000-0004-0000-2200-000018000000}"/>
    <hyperlink ref="B29" location="'Front (26)'!C1" display="'Front (26)'!C1" xr:uid="{00000000-0004-0000-2200-000019000000}"/>
    <hyperlink ref="B30" location="'Front (27)'!C1" display="'Front (27)'!C1" xr:uid="{00000000-0004-0000-2200-00001A000000}"/>
    <hyperlink ref="B31" location="'Front (28)'!C1" display="'Front (28)'!C1" xr:uid="{00000000-0004-0000-2200-00001B000000}"/>
    <hyperlink ref="B32" location="'Front (29)'!C1" display="'Front (29)'!C1" xr:uid="{00000000-0004-0000-2200-00001C000000}"/>
    <hyperlink ref="B33" location="'Front (30)'!C1" display="'Front (30)'!C1" xr:uid="{00000000-0004-0000-2200-00001D000000}"/>
    <hyperlink ref="B34" location="'Front (31)'!C1" display="'Front (31)'!C1" xr:uid="{00000000-0004-0000-2200-00001E000000}"/>
    <hyperlink ref="B35" location="'Front (32)'!C1" display="'Front (32)'!C1" xr:uid="{00000000-0004-0000-2200-00001F000000}"/>
    <hyperlink ref="B36" location="'Front (33)'!C1" display="'Front (33)'!C1" xr:uid="{00000000-0004-0000-2200-000020000000}"/>
    <hyperlink ref="B37" location="'Front (34)'!C1" display="'Front (34)'!C1" xr:uid="{00000000-0004-0000-2200-000021000000}"/>
    <hyperlink ref="B1:B3" location="Frontpage!A1" display="PROFILES OF CULTURAL DIVERSITY_x000a_Social statistics about residents from major birthplaces, _x000a_in metropolitan municipalities" xr:uid="{00000000-0004-0000-2200-000022000000}"/>
    <hyperlink ref="L1:N4" location="Sheet1!A1" display="Sheet1!A1" xr:uid="{00000000-0004-0000-22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autoPageBreaks="0"/>
  </sheetPr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55000000000000004">
      <c r="B1" s="152" t="s">
        <v>269</v>
      </c>
      <c r="C1" s="153" t="str">
        <f>CONCATENATE("Residents of ",INDEX(V5:V36,F2)," who were born in ",B37)</f>
        <v>Residents of Greater Dandenong who were born in Vietnam</v>
      </c>
      <c r="D1" s="153"/>
      <c r="E1" s="153"/>
      <c r="F1" s="153"/>
      <c r="G1" s="153"/>
      <c r="H1" s="153"/>
      <c r="I1" s="153"/>
      <c r="J1" s="153"/>
      <c r="K1" s="154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14693</v>
      </c>
      <c r="E5" s="34"/>
      <c r="F5" s="34"/>
      <c r="G5" s="46"/>
      <c r="H5" s="34" t="s">
        <v>155</v>
      </c>
      <c r="I5" s="47">
        <f>VLOOKUP($F$2*35-35+$G$2,'Data 2'!$A$7:$BJ$1126,5)</f>
        <v>94</v>
      </c>
      <c r="J5" s="48">
        <f>IF($D$5&gt;0,I5/$D$5*100,"")</f>
        <v>0.63976043013679984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360</v>
      </c>
      <c r="J6" s="51">
        <f>IF($D$5&gt;0,I6/$D$5*100,"")</f>
        <v>2.4501463281834885</v>
      </c>
      <c r="K6" s="36"/>
      <c r="M6" s="87" t="s">
        <v>203</v>
      </c>
      <c r="N6" s="89">
        <f>VLOOKUP($F$2*35-35+$G$2,'Data 2'!$A$7:$BJ$1126,6)</f>
        <v>360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54.835636017151025</v>
      </c>
      <c r="E7" s="34"/>
      <c r="F7" s="34"/>
      <c r="G7" s="34"/>
      <c r="H7" s="49" t="s">
        <v>65</v>
      </c>
      <c r="I7" s="50">
        <f>VLOOKUP($F$2*35-35+$G$2,'Data 2'!$A$7:$BJ$1126,7)</f>
        <v>909</v>
      </c>
      <c r="J7" s="51">
        <f>IF($D$5&gt;0,I7/$D$5*100,"")</f>
        <v>6.1866194786633093</v>
      </c>
      <c r="K7" s="36"/>
      <c r="M7" s="87" t="s">
        <v>185</v>
      </c>
      <c r="N7" s="89">
        <f>VLOOKUP($F$2*35-35+$G$2,'Data 2'!$A$7:$BJ$1126,7)</f>
        <v>909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45.164363982848975</v>
      </c>
      <c r="E8" s="34"/>
      <c r="F8" s="34"/>
      <c r="G8" s="34"/>
      <c r="H8" s="49" t="s">
        <v>157</v>
      </c>
      <c r="I8" s="50">
        <f>VLOOKUP($F$2*35-35+$G$2,'Data 2'!$A$7:$BJ$1126,8)</f>
        <v>10860</v>
      </c>
      <c r="J8" s="51">
        <f>IF($D$5&gt;0,I8/$D$5*100,"")</f>
        <v>73.912747566868575</v>
      </c>
      <c r="K8" s="36"/>
      <c r="M8" s="87" t="s">
        <v>204</v>
      </c>
      <c r="N8" s="89">
        <f>VLOOKUP($F$2*35-35+$G$2,'Data 2'!$A$7:$BK$1126,63)</f>
        <v>10860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2565</v>
      </c>
      <c r="J9" s="55">
        <f>IF($D$5&gt;0,I9/$D$5*100,"")</f>
        <v>17.457292588307357</v>
      </c>
      <c r="K9" s="36"/>
      <c r="M9" s="87" t="s">
        <v>69</v>
      </c>
      <c r="N9" s="89">
        <f>VLOOKUP($F$2*35-35+$G$2,'Data 2'!$A$7:$BJ$1126,9)</f>
        <v>2565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697</v>
      </c>
      <c r="H12" s="48">
        <f>VLOOKUP($F$2*35-35+$G$2,'Data 2'!$A$7:$BJ$1126,12)</f>
        <v>14.548111041536213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24</v>
      </c>
      <c r="H13" s="59">
        <f>VLOOKUP($F$2*35-35+$G$2,'Data 2'!$A$7:$BJ$1126,14)</f>
        <v>5.2287581699346406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1361</v>
      </c>
      <c r="H14" s="60">
        <f>VLOOKUP($F$2*35-35+$G$2,'Data 2'!$A$7:$BJ$1126,16)</f>
        <v>88.096987509184416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72.867132867132867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12</v>
      </c>
      <c r="I18" s="59">
        <f>VLOOKUP($F$2*35-35+$G$2,'Data 2'!$A$7:$BJ$1126,19)</f>
        <v>2.2944550669216062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21</v>
      </c>
      <c r="I19" s="64">
        <f>VLOOKUP($F$2*35-35+$G$2,'Data 2'!$A$7:$BJ$1126,21)</f>
        <v>9.0128755364806867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34</v>
      </c>
      <c r="I20" s="59">
        <f>VLOOKUP($F$2*35-35+$G$2,'Data 2'!$A$7:$BJ$1126,23)</f>
        <v>11.76470588235294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55</v>
      </c>
      <c r="I21" s="67">
        <f>VLOOKUP($F$2*35-35+$G$2,'Data 2'!$A$7:$BJ$1126,25)</f>
        <v>10.536398467432949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24.773413897280967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29.514292354171506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75.33123028391168</v>
      </c>
      <c r="G26" s="61">
        <f>VLOOKUP($F$2*35-35+$G$2,'Data 2'!$A$7:$BJ$1126,31)</f>
        <v>60.202360876897131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53.854535548896756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17.883410514846091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443.76822157434401</v>
      </c>
      <c r="G29" s="36"/>
      <c r="H29" s="36"/>
      <c r="I29" s="36"/>
      <c r="J29" s="57">
        <f>VLOOKUP($F$2*35-35+$G$2,'Data 2'!$A$7:$BJ$1126,28)</f>
        <v>500</v>
      </c>
      <c r="K29" s="61">
        <f>VLOOKUP($F$2*35-35+$G$2,'Data 2'!$A$7:$BJ$1126,29)</f>
        <v>6.1819980217606334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19.812901424183188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6912</v>
      </c>
      <c r="G33" s="48">
        <f t="shared" ref="G33:G38" si="0">F33/SUM(F$33:F$38)*100</f>
        <v>48.033356497567752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3774</v>
      </c>
      <c r="G34" s="75">
        <f t="shared" si="0"/>
        <v>26.226546212647673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</v>
      </c>
      <c r="G36" s="75">
        <f t="shared" si="0"/>
        <v>0.10423905489923557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39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37</v>
      </c>
      <c r="G37" s="75">
        <f t="shared" si="0"/>
        <v>0.25712300208478112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3652</v>
      </c>
      <c r="G38" s="48">
        <f t="shared" si="0"/>
        <v>25.378735232800555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1232</v>
      </c>
      <c r="F41" s="48">
        <f>VLOOKUP($F$2*35-35+$G$2,'Data 2'!$A$7:$BJ$1126,45)</f>
        <v>8.3849452120057162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41</v>
      </c>
      <c r="G44" s="61">
        <f>VLOOKUP($F$2*35-35+$G$2,'Data 2'!$A$7:$BJ$1126,53)</f>
        <v>0.93415356573251318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231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 t="s">
        <v>195</v>
      </c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193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194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36"/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6956</v>
      </c>
      <c r="E50" s="75">
        <f>VLOOKUP($F$2*35-35+$G$2,'Data 2'!$A$7:$BJ$1126,56)</f>
        <v>47.59168035030104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111</v>
      </c>
      <c r="E51" s="75">
        <f>VLOOKUP($F$2*35-35+$G$2,'Data 2'!$A$7:$BJ$1126,58)</f>
        <v>12.278761061946902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4902</v>
      </c>
      <c r="E52" s="75">
        <f>VLOOKUP($F$2*35-35+$G$2,'Data 2'!$A$7:$BJ$1126,60)</f>
        <v>41.843790012804099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1975</v>
      </c>
      <c r="E53" s="75">
        <f>VLOOKUP($F$2*35-35+$G$2,'Data 2'!$A$7:$BJ$1126,62)</f>
        <v>77.450980392156865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300-000000000000}"/>
    <hyperlink ref="B5" location="'Front (2)'!C1" display="'Front (2)'!C1" xr:uid="{00000000-0004-0000-2300-000001000000}"/>
    <hyperlink ref="B6" location="'Front (3)'!C1" display="'Front (3)'!C1" xr:uid="{00000000-0004-0000-2300-000002000000}"/>
    <hyperlink ref="B7" location="'Front (4)'!C1" display="'Front (4)'!C1" xr:uid="{00000000-0004-0000-2300-000003000000}"/>
    <hyperlink ref="B8" location="'Front (5)'!C1" display="'Front (5)'!C1" xr:uid="{00000000-0004-0000-2300-000004000000}"/>
    <hyperlink ref="B9" location="'Front (6)'!C1" display="'Front (6)'!C1" xr:uid="{00000000-0004-0000-2300-000005000000}"/>
    <hyperlink ref="B10" location="'Front (7)'!C1" display="'Front (7)'!C1" xr:uid="{00000000-0004-0000-2300-000006000000}"/>
    <hyperlink ref="B11" location="'Front (8)'!C1" display="'Front (8)'!C1" xr:uid="{00000000-0004-0000-2300-000007000000}"/>
    <hyperlink ref="B12" location="'Front (9)'!C1" display="'Front (9)'!C1" xr:uid="{00000000-0004-0000-2300-000008000000}"/>
    <hyperlink ref="B13" location="'Front (10)'!C1" display="'Front (10)'!C1" xr:uid="{00000000-0004-0000-2300-000009000000}"/>
    <hyperlink ref="B14" location="'Front (11)'!C1" display="'Front (11)'!C1" xr:uid="{00000000-0004-0000-2300-00000A000000}"/>
    <hyperlink ref="B15" location="'Front (12)'!C1" display="'Front (12)'!C1" xr:uid="{00000000-0004-0000-2300-00000B000000}"/>
    <hyperlink ref="B16" location="'Front (13)'!C1" display="'Front (13)'!C1" xr:uid="{00000000-0004-0000-2300-00000C000000}"/>
    <hyperlink ref="B17" location="'Front (14)'!C1" display="'Front (14)'!C1" xr:uid="{00000000-0004-0000-2300-00000D000000}"/>
    <hyperlink ref="B18" location="'Front (15)'!C1" display="'Front (15)'!C1" xr:uid="{00000000-0004-0000-2300-00000E000000}"/>
    <hyperlink ref="B19" location="'Front (16)'!C1" display="'Front (16)'!C1" xr:uid="{00000000-0004-0000-2300-00000F000000}"/>
    <hyperlink ref="B20" location="'Front (17)'!C1" display="'Front (17)'!C1" xr:uid="{00000000-0004-0000-2300-000010000000}"/>
    <hyperlink ref="B21" location="'Front (18)'!C1" display="'Front (18)'!C1" xr:uid="{00000000-0004-0000-2300-000011000000}"/>
    <hyperlink ref="B22" location="'Front (19)'!C1" display="'Front (19)'!C1" xr:uid="{00000000-0004-0000-2300-000012000000}"/>
    <hyperlink ref="B23" location="'Front (20)'!C1" display="'Front (20)'!C1" xr:uid="{00000000-0004-0000-2300-000013000000}"/>
    <hyperlink ref="B24" location="'Front (21)'!C1" display="'Front (21)'!C1" xr:uid="{00000000-0004-0000-2300-000014000000}"/>
    <hyperlink ref="B25" location="'Front (22)'!C1" display="'Front (22)'!C1" xr:uid="{00000000-0004-0000-2300-000015000000}"/>
    <hyperlink ref="B26" location="'Front (23)'!C1" display="'Front (23)'!C1" xr:uid="{00000000-0004-0000-2300-000016000000}"/>
    <hyperlink ref="B27" location="'Front (24)'!C1" display="'Front (24)'!C1" xr:uid="{00000000-0004-0000-2300-000017000000}"/>
    <hyperlink ref="B28" location="'Front (25)'!C1" display="'Front (25)'!C1" xr:uid="{00000000-0004-0000-2300-000018000000}"/>
    <hyperlink ref="B29" location="'Front (26)'!C1" display="'Front (26)'!C1" xr:uid="{00000000-0004-0000-2300-000019000000}"/>
    <hyperlink ref="B30" location="'Front (27)'!C1" display="'Front (27)'!C1" xr:uid="{00000000-0004-0000-2300-00001A000000}"/>
    <hyperlink ref="B31" location="'Front (28)'!C1" display="'Front (28)'!C1" xr:uid="{00000000-0004-0000-2300-00001B000000}"/>
    <hyperlink ref="B32" location="'Front (29)'!C1" display="'Front (29)'!C1" xr:uid="{00000000-0004-0000-2300-00001C000000}"/>
    <hyperlink ref="B33" location="'Front (30)'!C1" display="'Front (30)'!C1" xr:uid="{00000000-0004-0000-2300-00001D000000}"/>
    <hyperlink ref="B34" location="'Front (31)'!C1" display="'Front (31)'!C1" xr:uid="{00000000-0004-0000-2300-00001E000000}"/>
    <hyperlink ref="B35" location="'Front (32)'!C1" display="'Front (32)'!C1" xr:uid="{00000000-0004-0000-2300-00001F000000}"/>
    <hyperlink ref="B36" location="'Front (33)'!C1" display="'Front (33)'!C1" xr:uid="{00000000-0004-0000-2300-000020000000}"/>
    <hyperlink ref="B37" location="'Front (34)'!C1" display="'Front (34)'!C1" xr:uid="{00000000-0004-0000-2300-000021000000}"/>
    <hyperlink ref="B1:B3" location="Frontpage!A1" display="PROFILES OF CULTURAL DIVERSITY_x000a_Social statistics about residents from major birthplaces, _x000a_in metropolitan municipalities" xr:uid="{00000000-0004-0000-2300-000022000000}"/>
    <hyperlink ref="L1:N4" location="Sheet1!A1" display="Sheet1!A1" xr:uid="{00000000-0004-0000-2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AF64"/>
  <sheetViews>
    <sheetView showGridLines="0" showRowColHeaders="0" zoomScaleNormal="100" workbookViewId="0">
      <pane xSplit="18" ySplit="8" topLeftCell="S9" activePane="bottomRight" state="frozen"/>
      <selection pane="topRight" activeCell="S1" sqref="S1"/>
      <selection pane="bottomLeft" activeCell="A9" sqref="A9"/>
      <selection pane="bottomRight" activeCell="A3" sqref="A3:C7"/>
    </sheetView>
  </sheetViews>
  <sheetFormatPr defaultColWidth="9.06640625" defaultRowHeight="13.15" x14ac:dyDescent="0.35"/>
  <cols>
    <col min="1" max="1" width="6.06640625" style="94" customWidth="1"/>
    <col min="2" max="2" width="5" style="94" customWidth="1"/>
    <col min="3" max="3" width="9.59765625" style="94" customWidth="1"/>
    <col min="4" max="7" width="9.06640625" style="94"/>
    <col min="8" max="8" width="9.06640625" style="97"/>
    <col min="9" max="9" width="9.06640625" style="94"/>
    <col min="10" max="10" width="2" style="94" customWidth="1"/>
    <col min="11" max="15" width="9.06640625" style="94"/>
    <col min="16" max="16" width="9.06640625" style="98"/>
    <col min="17" max="17" width="9.06640625" style="94"/>
    <col min="18" max="18" width="9.06640625" style="98"/>
    <col min="19" max="19" width="9.06640625" style="94"/>
    <col min="20" max="30" width="9.06640625" style="93"/>
    <col min="31" max="16384" width="9.06640625" style="94"/>
  </cols>
  <sheetData>
    <row r="1" spans="1:32" ht="24.75" customHeight="1" x14ac:dyDescent="0.35">
      <c r="B1" s="155" t="s">
        <v>264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</row>
    <row r="2" spans="1:32" ht="2.25" customHeight="1" x14ac:dyDescent="0.35">
      <c r="AB2" s="94"/>
      <c r="AC2" s="94"/>
      <c r="AD2" s="94"/>
    </row>
    <row r="3" spans="1:32" ht="2.25" customHeight="1" x14ac:dyDescent="0.35">
      <c r="A3" s="156" t="s">
        <v>263</v>
      </c>
      <c r="B3" s="157"/>
      <c r="C3" s="158"/>
      <c r="AB3" s="94"/>
      <c r="AC3" s="94"/>
      <c r="AD3" s="94"/>
    </row>
    <row r="4" spans="1:32" ht="12.75" customHeight="1" x14ac:dyDescent="0.35">
      <c r="A4" s="159"/>
      <c r="B4" s="160"/>
      <c r="C4" s="161"/>
      <c r="G4" s="110">
        <v>53</v>
      </c>
      <c r="H4" s="95"/>
      <c r="I4" s="93"/>
      <c r="J4" s="93"/>
      <c r="K4" s="93"/>
      <c r="L4" s="93"/>
      <c r="M4" s="93"/>
      <c r="N4" s="93"/>
      <c r="AB4" s="94"/>
      <c r="AC4" s="94"/>
      <c r="AD4" s="94"/>
    </row>
    <row r="5" spans="1:32" ht="5.25" customHeight="1" x14ac:dyDescent="0.35">
      <c r="A5" s="159"/>
      <c r="B5" s="160"/>
      <c r="C5" s="161"/>
      <c r="G5" s="93"/>
      <c r="H5" s="95"/>
      <c r="I5" s="93"/>
      <c r="J5" s="93"/>
      <c r="K5" s="93"/>
      <c r="L5" s="93"/>
      <c r="M5" s="93"/>
      <c r="N5" s="93"/>
      <c r="AB5" s="111"/>
      <c r="AC5" s="111"/>
      <c r="AD5" s="94"/>
    </row>
    <row r="6" spans="1:32" ht="12.75" customHeight="1" x14ac:dyDescent="0.35">
      <c r="A6" s="159"/>
      <c r="B6" s="160"/>
      <c r="C6" s="161"/>
      <c r="G6" s="93"/>
      <c r="H6" s="110">
        <v>12</v>
      </c>
      <c r="I6" s="93"/>
      <c r="J6" s="93"/>
      <c r="K6" s="93"/>
      <c r="L6" s="93"/>
      <c r="M6" s="110">
        <v>1</v>
      </c>
      <c r="N6" s="93">
        <f>VLOOKUP(M6,$AA$6:$AC$40,2)</f>
        <v>1</v>
      </c>
      <c r="P6" s="94"/>
      <c r="R6" s="94"/>
      <c r="T6" s="92" t="s">
        <v>1</v>
      </c>
      <c r="U6" s="92" t="s">
        <v>32</v>
      </c>
      <c r="V6" s="92" t="s">
        <v>31</v>
      </c>
      <c r="AA6" s="93">
        <v>1</v>
      </c>
      <c r="AB6" s="112">
        <v>1</v>
      </c>
      <c r="AC6" s="113" t="s">
        <v>26</v>
      </c>
      <c r="AE6" s="93"/>
    </row>
    <row r="7" spans="1:32" ht="15.75" customHeight="1" thickBot="1" x14ac:dyDescent="0.4">
      <c r="A7" s="162"/>
      <c r="B7" s="163"/>
      <c r="C7" s="164"/>
      <c r="D7" s="99" t="str">
        <f>CONCATENATE("Birthplaces compared within ",INDEX(U6:U37,H6))</f>
        <v>Birthplaces compared within Hume</v>
      </c>
      <c r="E7" s="99"/>
      <c r="G7" s="99"/>
      <c r="L7" s="99" t="str">
        <f>CONCATENATE("Municipalities compared within the population born in ",INDEX(AC6:AC40,M6))</f>
        <v>Municipalities compared within the population born in Afghanistan</v>
      </c>
      <c r="P7" s="94"/>
      <c r="R7" s="94"/>
      <c r="T7" s="92" t="s">
        <v>2</v>
      </c>
      <c r="U7" s="92" t="s">
        <v>33</v>
      </c>
      <c r="V7" s="92" t="s">
        <v>210</v>
      </c>
      <c r="AA7" s="93">
        <v>2</v>
      </c>
      <c r="AB7" s="112">
        <v>2</v>
      </c>
      <c r="AC7" s="113" t="s">
        <v>22</v>
      </c>
      <c r="AE7" s="93"/>
    </row>
    <row r="8" spans="1:32" ht="28.5" customHeight="1" thickTop="1" x14ac:dyDescent="0.35">
      <c r="B8" s="165" t="str">
        <f>INDEX(V6:V64,G4)</f>
        <v>Per cent of persons who have limited English fluency</v>
      </c>
      <c r="C8" s="165"/>
      <c r="D8" s="165"/>
      <c r="E8" s="165"/>
      <c r="F8" s="165"/>
      <c r="G8" s="165"/>
      <c r="H8" s="165"/>
      <c r="I8" s="165"/>
      <c r="K8" s="166" t="str">
        <f>INDEX(V6:V64,G4)</f>
        <v>Per cent of persons who have limited English fluency</v>
      </c>
      <c r="L8" s="166"/>
      <c r="M8" s="166"/>
      <c r="N8" s="166"/>
      <c r="O8" s="166"/>
      <c r="P8" s="166"/>
      <c r="Q8" s="166"/>
      <c r="R8" s="166"/>
      <c r="T8" s="92" t="s">
        <v>3</v>
      </c>
      <c r="U8" s="92" t="s">
        <v>34</v>
      </c>
      <c r="V8" s="92" t="s">
        <v>211</v>
      </c>
      <c r="AA8" s="93">
        <v>3</v>
      </c>
      <c r="AB8" s="112">
        <v>3</v>
      </c>
      <c r="AC8" s="113" t="s">
        <v>133</v>
      </c>
      <c r="AE8" s="93"/>
    </row>
    <row r="9" spans="1:32" x14ac:dyDescent="0.35">
      <c r="A9" s="93"/>
      <c r="B9" s="112"/>
      <c r="C9" s="112"/>
      <c r="D9" s="132" t="s">
        <v>207</v>
      </c>
      <c r="E9" s="132" t="s">
        <v>208</v>
      </c>
      <c r="F9" s="132" t="s">
        <v>209</v>
      </c>
      <c r="G9" s="132"/>
      <c r="H9" s="132"/>
      <c r="J9" s="93"/>
      <c r="K9" s="91"/>
      <c r="L9" s="91"/>
      <c r="M9" s="91"/>
      <c r="N9" s="96" t="s">
        <v>207</v>
      </c>
      <c r="O9" s="96" t="s">
        <v>208</v>
      </c>
      <c r="P9" s="96" t="s">
        <v>209</v>
      </c>
      <c r="Q9" s="91"/>
      <c r="R9" s="91"/>
      <c r="T9" s="92" t="s">
        <v>4</v>
      </c>
      <c r="U9" s="92" t="s">
        <v>35</v>
      </c>
      <c r="V9" s="92" t="s">
        <v>212</v>
      </c>
      <c r="AA9" s="93">
        <v>4</v>
      </c>
      <c r="AB9" s="112">
        <v>4</v>
      </c>
      <c r="AC9" s="113" t="s">
        <v>136</v>
      </c>
      <c r="AE9" s="93"/>
      <c r="AF9" s="93"/>
    </row>
    <row r="10" spans="1:32" s="93" customFormat="1" x14ac:dyDescent="0.35">
      <c r="A10" s="93">
        <v>1</v>
      </c>
      <c r="B10" s="131">
        <v>1</v>
      </c>
      <c r="C10" s="113" t="s">
        <v>26</v>
      </c>
      <c r="D10" s="133">
        <f>VLOOKUP($H$6*35-35+$B10,'Data 2'!$A$7:$BK$1126,$G$4+3)</f>
        <v>22.327790973871732</v>
      </c>
      <c r="E10" s="133">
        <f>D10+0.00001*B10</f>
        <v>22.327800973871732</v>
      </c>
      <c r="F10" s="134">
        <f t="shared" ref="F10:F43" si="0">RANK(E10,E$10:E$43)</f>
        <v>8</v>
      </c>
      <c r="G10" s="135" t="str">
        <f>VLOOKUP(MATCH(A10,F$10:F$43,0),$A$10:$F$43,3)</f>
        <v>Vietnam</v>
      </c>
      <c r="H10" s="134">
        <f>VLOOKUP(MATCH(A10,F$10:F$43,0),$A$10:$F$43,4)</f>
        <v>42.094729819879923</v>
      </c>
      <c r="I10" s="94"/>
      <c r="K10" s="91"/>
      <c r="L10" s="91">
        <v>1</v>
      </c>
      <c r="M10" s="91" t="s">
        <v>32</v>
      </c>
      <c r="N10" s="91">
        <f>VLOOKUP($L10*35-35+$N$6,'Data 2'!$A$7:$BK$1126,$G$4+3)</f>
        <v>19.35483870967742</v>
      </c>
      <c r="O10" s="91">
        <f>N10+0.0001*L10</f>
        <v>19.35493870967742</v>
      </c>
      <c r="P10" s="91">
        <f t="shared" ref="P10:P40" si="1">RANK(O10,O$10:O$40)</f>
        <v>17</v>
      </c>
      <c r="Q10" s="91" t="str">
        <f t="shared" ref="Q10:Q40" si="2">VLOOKUP(MATCH(L10,P$10:P$40,0),L$10:P$40,2)</f>
        <v>Greater Dandenong</v>
      </c>
      <c r="R10" s="91">
        <f t="shared" ref="R10:R40" si="3">VLOOKUP(MATCH(L10,P$10:P$40,0),L$10:P$40,3)</f>
        <v>33.298560400584186</v>
      </c>
      <c r="T10" s="92" t="s">
        <v>5</v>
      </c>
      <c r="U10" s="92" t="s">
        <v>58</v>
      </c>
      <c r="V10" s="92" t="s">
        <v>213</v>
      </c>
      <c r="AA10" s="93">
        <v>5</v>
      </c>
      <c r="AB10" s="112">
        <v>5</v>
      </c>
      <c r="AC10" s="113" t="s">
        <v>16</v>
      </c>
    </row>
    <row r="11" spans="1:32" s="93" customFormat="1" x14ac:dyDescent="0.35">
      <c r="A11" s="93">
        <v>2</v>
      </c>
      <c r="B11" s="131">
        <v>2</v>
      </c>
      <c r="C11" s="113" t="s">
        <v>22</v>
      </c>
      <c r="D11" s="133">
        <f>VLOOKUP($H$6*35-35+$B11,'Data 2'!$A$7:$BK$1126,$G$4+3)</f>
        <v>5.186721991701245</v>
      </c>
      <c r="E11" s="133">
        <f t="shared" ref="E11:E23" si="4">D11+0.00001*B11</f>
        <v>5.1867419917012452</v>
      </c>
      <c r="F11" s="134">
        <f t="shared" si="0"/>
        <v>27</v>
      </c>
      <c r="G11" s="135" t="str">
        <f t="shared" ref="G11:G43" si="5">VLOOKUP(MATCH(A11,F$10:F$43,0),$A$10:$F$43,3)</f>
        <v>Turkey</v>
      </c>
      <c r="H11" s="134">
        <f t="shared" ref="H11:H43" si="6">VLOOKUP(MATCH(A11,F$10:F$43,0),$A$10:$F$43,4)</f>
        <v>37.168749141837154</v>
      </c>
      <c r="I11" s="94"/>
      <c r="K11" s="91"/>
      <c r="L11" s="91">
        <v>2</v>
      </c>
      <c r="M11" s="91" t="s">
        <v>33</v>
      </c>
      <c r="N11" s="91">
        <f>VLOOKUP($L11*35-35+$N$6,'Data 2'!$A$7:$BK$1126,$G$4+3)</f>
        <v>0</v>
      </c>
      <c r="O11" s="91">
        <f t="shared" ref="O11:O41" si="7">N11+0.0001*L11</f>
        <v>2.0000000000000001E-4</v>
      </c>
      <c r="P11" s="91">
        <f t="shared" si="1"/>
        <v>31</v>
      </c>
      <c r="Q11" s="91" t="str">
        <f t="shared" si="2"/>
        <v>Casey</v>
      </c>
      <c r="R11" s="91">
        <f t="shared" si="3"/>
        <v>30.453829830926143</v>
      </c>
      <c r="T11" s="92" t="s">
        <v>133</v>
      </c>
      <c r="U11" s="92" t="s">
        <v>36</v>
      </c>
      <c r="V11" s="92" t="s">
        <v>214</v>
      </c>
      <c r="AA11" s="93">
        <v>6</v>
      </c>
      <c r="AB11" s="112">
        <v>6</v>
      </c>
      <c r="AC11" s="113" t="s">
        <v>137</v>
      </c>
    </row>
    <row r="12" spans="1:32" s="93" customFormat="1" x14ac:dyDescent="0.35">
      <c r="A12" s="93">
        <v>3</v>
      </c>
      <c r="B12" s="131">
        <v>3</v>
      </c>
      <c r="C12" s="113" t="s">
        <v>133</v>
      </c>
      <c r="D12" s="133">
        <f>VLOOKUP($H$6*35-35+$B12,'Data 2'!$A$7:$BK$1126,$G$4+3)</f>
        <v>23.478260869565219</v>
      </c>
      <c r="E12" s="133">
        <f t="shared" si="4"/>
        <v>23.478290869565217</v>
      </c>
      <c r="F12" s="134">
        <f t="shared" si="0"/>
        <v>6</v>
      </c>
      <c r="G12" s="135" t="str">
        <f t="shared" si="5"/>
        <v>China</v>
      </c>
      <c r="H12" s="134">
        <f t="shared" si="6"/>
        <v>35.378323108384457</v>
      </c>
      <c r="I12" s="94"/>
      <c r="K12" s="91"/>
      <c r="L12" s="91">
        <v>3</v>
      </c>
      <c r="M12" s="91" t="s">
        <v>34</v>
      </c>
      <c r="N12" s="91">
        <f>VLOOKUP($L12*35-35+$N$6,'Data 2'!$A$7:$BK$1126,$G$4+3)</f>
        <v>16</v>
      </c>
      <c r="O12" s="91">
        <f t="shared" si="7"/>
        <v>16.000299999999999</v>
      </c>
      <c r="P12" s="91">
        <f t="shared" si="1"/>
        <v>20</v>
      </c>
      <c r="Q12" s="91" t="str">
        <f t="shared" si="2"/>
        <v>Hobsons Bay</v>
      </c>
      <c r="R12" s="91">
        <f t="shared" si="3"/>
        <v>26.086956521739129</v>
      </c>
      <c r="T12" s="92" t="s">
        <v>6</v>
      </c>
      <c r="U12" s="92" t="s">
        <v>37</v>
      </c>
      <c r="V12" s="92" t="s">
        <v>215</v>
      </c>
      <c r="AA12" s="93">
        <v>7</v>
      </c>
      <c r="AB12" s="112">
        <v>7</v>
      </c>
      <c r="AC12" s="113" t="s">
        <v>2</v>
      </c>
    </row>
    <row r="13" spans="1:32" s="93" customFormat="1" x14ac:dyDescent="0.35">
      <c r="A13" s="93">
        <v>4</v>
      </c>
      <c r="B13" s="131">
        <v>4</v>
      </c>
      <c r="C13" s="113" t="s">
        <v>136</v>
      </c>
      <c r="D13" s="133">
        <f>VLOOKUP($H$6*35-35+$B13,'Data 2'!$A$7:$BK$1126,$G$4+3)</f>
        <v>12.195121951219512</v>
      </c>
      <c r="E13" s="133">
        <f t="shared" si="4"/>
        <v>12.195161951219513</v>
      </c>
      <c r="F13" s="134">
        <f t="shared" si="0"/>
        <v>18</v>
      </c>
      <c r="G13" s="135" t="str">
        <f t="shared" si="5"/>
        <v>Iraq</v>
      </c>
      <c r="H13" s="134">
        <f t="shared" si="6"/>
        <v>34.972074295363029</v>
      </c>
      <c r="I13" s="94"/>
      <c r="K13" s="91"/>
      <c r="L13" s="91">
        <v>4</v>
      </c>
      <c r="M13" s="91" t="s">
        <v>35</v>
      </c>
      <c r="N13" s="91">
        <f>VLOOKUP($L13*35-35+$N$6,'Data 2'!$A$7:$BK$1126,$G$4+3)</f>
        <v>25.20458265139116</v>
      </c>
      <c r="O13" s="91">
        <f t="shared" si="7"/>
        <v>25.204982651391159</v>
      </c>
      <c r="P13" s="91">
        <f t="shared" si="1"/>
        <v>4</v>
      </c>
      <c r="Q13" s="91" t="str">
        <f t="shared" si="2"/>
        <v>Brimbank</v>
      </c>
      <c r="R13" s="91">
        <f t="shared" si="3"/>
        <v>25.20458265139116</v>
      </c>
      <c r="T13" s="92" t="s">
        <v>134</v>
      </c>
      <c r="U13" s="92" t="s">
        <v>38</v>
      </c>
      <c r="V13" s="92" t="s">
        <v>254</v>
      </c>
      <c r="AA13" s="93">
        <v>8</v>
      </c>
      <c r="AB13" s="112">
        <v>8</v>
      </c>
      <c r="AC13" s="113" t="s">
        <v>6</v>
      </c>
    </row>
    <row r="14" spans="1:32" s="93" customFormat="1" x14ac:dyDescent="0.35">
      <c r="A14" s="93">
        <v>5</v>
      </c>
      <c r="B14" s="131">
        <v>5</v>
      </c>
      <c r="C14" s="113" t="s">
        <v>16</v>
      </c>
      <c r="D14" s="133">
        <f>VLOOKUP($H$6*35-35+$B14,'Data 2'!$A$7:$BK$1126,$G$4+3)</f>
        <v>16.417910447761194</v>
      </c>
      <c r="E14" s="133">
        <f t="shared" si="4"/>
        <v>16.417960447761196</v>
      </c>
      <c r="F14" s="134">
        <f t="shared" si="0"/>
        <v>13</v>
      </c>
      <c r="G14" s="135" t="str">
        <f t="shared" si="5"/>
        <v>Greece</v>
      </c>
      <c r="H14" s="134">
        <f t="shared" si="6"/>
        <v>24.050632911392405</v>
      </c>
      <c r="I14" s="94"/>
      <c r="K14" s="91"/>
      <c r="L14" s="91">
        <v>5</v>
      </c>
      <c r="M14" s="91" t="s">
        <v>58</v>
      </c>
      <c r="N14" s="91">
        <f>VLOOKUP($L14*35-35+$N$6,'Data 2'!$A$7:$BK$1126,$G$4+3)</f>
        <v>22.865013774104685</v>
      </c>
      <c r="O14" s="91">
        <f t="shared" si="7"/>
        <v>22.865513774104684</v>
      </c>
      <c r="P14" s="91">
        <f t="shared" si="1"/>
        <v>9</v>
      </c>
      <c r="Q14" s="91" t="str">
        <f t="shared" si="2"/>
        <v>Yarra</v>
      </c>
      <c r="R14" s="91">
        <f t="shared" si="3"/>
        <v>25</v>
      </c>
      <c r="T14" s="92" t="s">
        <v>7</v>
      </c>
      <c r="U14" s="92" t="s">
        <v>39</v>
      </c>
      <c r="V14" s="92" t="s">
        <v>255</v>
      </c>
      <c r="AA14" s="93">
        <v>9</v>
      </c>
      <c r="AB14" s="112">
        <v>9</v>
      </c>
      <c r="AC14" s="113" t="s">
        <v>10</v>
      </c>
    </row>
    <row r="15" spans="1:32" s="93" customFormat="1" x14ac:dyDescent="0.35">
      <c r="A15" s="93">
        <v>6</v>
      </c>
      <c r="B15" s="131">
        <v>6</v>
      </c>
      <c r="C15" s="113" t="s">
        <v>137</v>
      </c>
      <c r="D15" s="133">
        <f>VLOOKUP($H$6*35-35+$B15,'Data 2'!$A$7:$BK$1126,$G$4+3)</f>
        <v>35.378323108384457</v>
      </c>
      <c r="E15" s="133">
        <f t="shared" si="4"/>
        <v>35.378383108384455</v>
      </c>
      <c r="F15" s="134">
        <f t="shared" si="0"/>
        <v>3</v>
      </c>
      <c r="G15" s="135" t="str">
        <f t="shared" si="5"/>
        <v>Bosnia</v>
      </c>
      <c r="H15" s="134">
        <f t="shared" si="6"/>
        <v>23.478260869565219</v>
      </c>
      <c r="I15" s="94"/>
      <c r="K15" s="91"/>
      <c r="L15" s="91">
        <v>6</v>
      </c>
      <c r="M15" s="91" t="s">
        <v>36</v>
      </c>
      <c r="N15" s="91">
        <f>VLOOKUP($L15*35-35+$N$6,'Data 2'!$A$7:$BK$1126,$G$4+3)</f>
        <v>30.453829830926143</v>
      </c>
      <c r="O15" s="91">
        <f t="shared" si="7"/>
        <v>30.454429830926141</v>
      </c>
      <c r="P15" s="91">
        <f t="shared" si="1"/>
        <v>2</v>
      </c>
      <c r="Q15" s="91" t="str">
        <f t="shared" si="2"/>
        <v>Darebin</v>
      </c>
      <c r="R15" s="91">
        <f t="shared" si="3"/>
        <v>23.52941176470588</v>
      </c>
      <c r="T15" s="92" t="s">
        <v>8</v>
      </c>
      <c r="U15" s="92" t="s">
        <v>40</v>
      </c>
      <c r="V15" s="92" t="s">
        <v>256</v>
      </c>
      <c r="AA15" s="93">
        <v>10</v>
      </c>
      <c r="AB15" s="112">
        <v>10</v>
      </c>
      <c r="AC15" s="113" t="s">
        <v>272</v>
      </c>
    </row>
    <row r="16" spans="1:32" s="93" customFormat="1" x14ac:dyDescent="0.35">
      <c r="A16" s="93">
        <v>7</v>
      </c>
      <c r="B16" s="131">
        <v>7</v>
      </c>
      <c r="C16" s="113" t="s">
        <v>2</v>
      </c>
      <c r="D16" s="133">
        <f>VLOOKUP($H$6*35-35+$B16,'Data 2'!$A$7:$BK$1126,$G$4+3)</f>
        <v>0</v>
      </c>
      <c r="E16" s="133">
        <f t="shared" si="4"/>
        <v>7.0000000000000007E-5</v>
      </c>
      <c r="F16" s="134">
        <f t="shared" si="0"/>
        <v>34</v>
      </c>
      <c r="G16" s="135" t="str">
        <f t="shared" si="5"/>
        <v>Lebanon</v>
      </c>
      <c r="H16" s="134">
        <f t="shared" si="6"/>
        <v>23.21681624940954</v>
      </c>
      <c r="I16" s="94"/>
      <c r="K16" s="91"/>
      <c r="L16" s="91">
        <v>7</v>
      </c>
      <c r="M16" s="91" t="s">
        <v>37</v>
      </c>
      <c r="N16" s="91">
        <f>VLOOKUP($L16*35-35+$N$6,'Data 2'!$A$7:$BK$1126,$G$4+3)</f>
        <v>23.52941176470588</v>
      </c>
      <c r="O16" s="91">
        <f t="shared" si="7"/>
        <v>23.530111764705879</v>
      </c>
      <c r="P16" s="91">
        <f t="shared" si="1"/>
        <v>6</v>
      </c>
      <c r="Q16" s="91" t="str">
        <f t="shared" si="2"/>
        <v>Maribyrnong</v>
      </c>
      <c r="R16" s="91">
        <f t="shared" si="3"/>
        <v>23.376623376623375</v>
      </c>
      <c r="T16" s="92" t="s">
        <v>9</v>
      </c>
      <c r="U16" s="92" t="s">
        <v>41</v>
      </c>
      <c r="V16" s="92" t="s">
        <v>257</v>
      </c>
      <c r="AA16" s="93">
        <v>11</v>
      </c>
      <c r="AB16" s="112">
        <v>11</v>
      </c>
      <c r="AC16" s="113" t="s">
        <v>1</v>
      </c>
    </row>
    <row r="17" spans="1:29" s="93" customFormat="1" x14ac:dyDescent="0.35">
      <c r="A17" s="93">
        <v>8</v>
      </c>
      <c r="B17" s="131">
        <v>8</v>
      </c>
      <c r="C17" s="113" t="s">
        <v>6</v>
      </c>
      <c r="D17" s="133">
        <f>VLOOKUP($H$6*35-35+$B17,'Data 2'!$A$7:$BK$1126,$G$4+3)</f>
        <v>14.485981308411214</v>
      </c>
      <c r="E17" s="133">
        <f t="shared" si="4"/>
        <v>14.486061308411214</v>
      </c>
      <c r="F17" s="134">
        <f t="shared" si="0"/>
        <v>15</v>
      </c>
      <c r="G17" s="135" t="str">
        <f t="shared" si="5"/>
        <v>Afghanistan</v>
      </c>
      <c r="H17" s="134">
        <f t="shared" si="6"/>
        <v>22.327790973871732</v>
      </c>
      <c r="I17" s="94"/>
      <c r="K17" s="91"/>
      <c r="L17" s="91">
        <v>8</v>
      </c>
      <c r="M17" s="91" t="s">
        <v>38</v>
      </c>
      <c r="N17" s="91">
        <f>VLOOKUP($L17*35-35+$N$6,'Data 2'!$A$7:$BK$1126,$G$4+3)</f>
        <v>19.858156028368796</v>
      </c>
      <c r="O17" s="91">
        <f t="shared" si="7"/>
        <v>19.858956028368798</v>
      </c>
      <c r="P17" s="91">
        <f t="shared" si="1"/>
        <v>15</v>
      </c>
      <c r="Q17" s="91" t="str">
        <f t="shared" si="2"/>
        <v>Melton</v>
      </c>
      <c r="R17" s="91">
        <f t="shared" si="3"/>
        <v>22.884012539184955</v>
      </c>
      <c r="T17" s="92" t="s">
        <v>135</v>
      </c>
      <c r="U17" s="92" t="s">
        <v>42</v>
      </c>
      <c r="V17" s="92" t="s">
        <v>258</v>
      </c>
      <c r="AA17" s="93">
        <v>12</v>
      </c>
      <c r="AB17" s="112">
        <v>12</v>
      </c>
      <c r="AC17" s="113" t="s">
        <v>7</v>
      </c>
    </row>
    <row r="18" spans="1:29" s="93" customFormat="1" x14ac:dyDescent="0.35">
      <c r="A18" s="93">
        <v>9</v>
      </c>
      <c r="B18" s="131">
        <v>9</v>
      </c>
      <c r="C18" s="113" t="s">
        <v>10</v>
      </c>
      <c r="D18" s="133">
        <f>VLOOKUP($H$6*35-35+$B18,'Data 2'!$A$7:$BK$1126,$G$4+3)</f>
        <v>8.9118198874296439</v>
      </c>
      <c r="E18" s="133">
        <f t="shared" si="4"/>
        <v>8.9119098874296441</v>
      </c>
      <c r="F18" s="134">
        <f t="shared" si="0"/>
        <v>21</v>
      </c>
      <c r="G18" s="135" t="str">
        <f t="shared" si="5"/>
        <v>Iran</v>
      </c>
      <c r="H18" s="134">
        <f t="shared" si="6"/>
        <v>20.26578073089701</v>
      </c>
      <c r="I18" s="94"/>
      <c r="K18" s="91"/>
      <c r="L18" s="91">
        <v>9</v>
      </c>
      <c r="M18" s="91" t="s">
        <v>39</v>
      </c>
      <c r="N18" s="91">
        <f>VLOOKUP($L18*35-35+$N$6,'Data 2'!$A$7:$BK$1126,$G$4+3)</f>
        <v>8.1081081081081088</v>
      </c>
      <c r="O18" s="91">
        <f t="shared" si="7"/>
        <v>8.1090081081081085</v>
      </c>
      <c r="P18" s="91">
        <f t="shared" si="1"/>
        <v>26</v>
      </c>
      <c r="Q18" s="91" t="str">
        <f t="shared" si="2"/>
        <v>Cardinia</v>
      </c>
      <c r="R18" s="91">
        <f t="shared" si="3"/>
        <v>22.865013774104685</v>
      </c>
      <c r="T18" s="92" t="s">
        <v>10</v>
      </c>
      <c r="U18" s="92" t="s">
        <v>43</v>
      </c>
      <c r="V18" s="92" t="s">
        <v>259</v>
      </c>
      <c r="AA18" s="93">
        <v>13</v>
      </c>
      <c r="AB18" s="112">
        <v>13</v>
      </c>
      <c r="AC18" s="113" t="s">
        <v>273</v>
      </c>
    </row>
    <row r="19" spans="1:29" s="93" customFormat="1" x14ac:dyDescent="0.35">
      <c r="A19" s="93">
        <v>10</v>
      </c>
      <c r="B19" s="131">
        <v>10</v>
      </c>
      <c r="C19" s="113" t="s">
        <v>272</v>
      </c>
      <c r="D19" s="133">
        <f>VLOOKUP($H$6*35-35+$B19,'Data 2'!$A$7:$BK$1126,$G$4+3)</f>
        <v>19.90521327014218</v>
      </c>
      <c r="E19" s="133">
        <f t="shared" si="4"/>
        <v>19.90531327014218</v>
      </c>
      <c r="F19" s="134">
        <f t="shared" si="0"/>
        <v>10</v>
      </c>
      <c r="G19" s="135" t="str">
        <f t="shared" si="5"/>
        <v>Ethiopia</v>
      </c>
      <c r="H19" s="134">
        <f t="shared" si="6"/>
        <v>19.90521327014218</v>
      </c>
      <c r="I19" s="94"/>
      <c r="K19" s="91"/>
      <c r="L19" s="91">
        <v>10</v>
      </c>
      <c r="M19" s="91" t="s">
        <v>40</v>
      </c>
      <c r="N19" s="91">
        <f>VLOOKUP($L19*35-35+$N$6,'Data 2'!$A$7:$BK$1126,$G$4+3)</f>
        <v>33.298560400584186</v>
      </c>
      <c r="O19" s="91">
        <f t="shared" si="7"/>
        <v>33.299560400584184</v>
      </c>
      <c r="P19" s="91">
        <f t="shared" si="1"/>
        <v>1</v>
      </c>
      <c r="Q19" s="91" t="str">
        <f t="shared" si="2"/>
        <v>Hume</v>
      </c>
      <c r="R19" s="91">
        <f t="shared" si="3"/>
        <v>22.327790973871732</v>
      </c>
      <c r="T19" s="92" t="s">
        <v>11</v>
      </c>
      <c r="U19" s="92" t="s">
        <v>44</v>
      </c>
      <c r="V19" s="92" t="s">
        <v>260</v>
      </c>
      <c r="AA19" s="93">
        <v>14</v>
      </c>
      <c r="AB19" s="112">
        <v>14</v>
      </c>
      <c r="AC19" s="113" t="s">
        <v>23</v>
      </c>
    </row>
    <row r="20" spans="1:29" s="93" customFormat="1" x14ac:dyDescent="0.35">
      <c r="A20" s="93">
        <v>11</v>
      </c>
      <c r="B20" s="131">
        <v>11</v>
      </c>
      <c r="C20" s="113" t="s">
        <v>1</v>
      </c>
      <c r="D20" s="133">
        <f>VLOOKUP($H$6*35-35+$B20,'Data 2'!$A$7:$BK$1126,$G$4+3)</f>
        <v>2.8419182948490231</v>
      </c>
      <c r="E20" s="133">
        <f t="shared" si="4"/>
        <v>2.842028294849023</v>
      </c>
      <c r="F20" s="134">
        <f t="shared" si="0"/>
        <v>29</v>
      </c>
      <c r="G20" s="135" t="str">
        <f t="shared" si="5"/>
        <v>Timor-Leste</v>
      </c>
      <c r="H20" s="134">
        <f t="shared" si="6"/>
        <v>19.574468085106382</v>
      </c>
      <c r="I20" s="94"/>
      <c r="K20" s="91"/>
      <c r="L20" s="91">
        <v>11</v>
      </c>
      <c r="M20" s="91" t="s">
        <v>41</v>
      </c>
      <c r="N20" s="91">
        <f>VLOOKUP($L20*35-35+$N$6,'Data 2'!$A$7:$BK$1126,$G$4+3)</f>
        <v>26.086956521739129</v>
      </c>
      <c r="O20" s="91">
        <f t="shared" si="7"/>
        <v>26.08805652173913</v>
      </c>
      <c r="P20" s="91">
        <f t="shared" si="1"/>
        <v>3</v>
      </c>
      <c r="Q20" s="91" t="str">
        <f t="shared" si="2"/>
        <v>Wyndham</v>
      </c>
      <c r="R20" s="91">
        <f t="shared" si="3"/>
        <v>21.802325581395348</v>
      </c>
      <c r="T20" s="92"/>
      <c r="U20" s="92" t="s">
        <v>45</v>
      </c>
      <c r="V20" s="92" t="s">
        <v>261</v>
      </c>
      <c r="AA20" s="93">
        <v>15</v>
      </c>
      <c r="AB20" s="112">
        <v>15</v>
      </c>
      <c r="AC20" s="113" t="s">
        <v>19</v>
      </c>
    </row>
    <row r="21" spans="1:29" s="93" customFormat="1" x14ac:dyDescent="0.35">
      <c r="A21" s="93">
        <v>12</v>
      </c>
      <c r="B21" s="131">
        <v>12</v>
      </c>
      <c r="C21" s="113" t="s">
        <v>7</v>
      </c>
      <c r="D21" s="133">
        <f>VLOOKUP($H$6*35-35+$B21,'Data 2'!$A$7:$BK$1126,$G$4+3)</f>
        <v>24.050632911392405</v>
      </c>
      <c r="E21" s="133">
        <f t="shared" si="4"/>
        <v>24.050752911392404</v>
      </c>
      <c r="F21" s="134">
        <f t="shared" si="0"/>
        <v>5</v>
      </c>
      <c r="G21" s="135" t="str">
        <f t="shared" si="5"/>
        <v>Korea, South</v>
      </c>
      <c r="H21" s="134">
        <f t="shared" si="6"/>
        <v>16.891891891891891</v>
      </c>
      <c r="I21" s="94"/>
      <c r="K21" s="91"/>
      <c r="L21" s="91">
        <v>12</v>
      </c>
      <c r="M21" s="91" t="s">
        <v>42</v>
      </c>
      <c r="N21" s="91">
        <f>VLOOKUP($L21*35-35+$N$6,'Data 2'!$A$7:$BK$1126,$G$4+3)</f>
        <v>22.327790973871732</v>
      </c>
      <c r="O21" s="91">
        <f t="shared" si="7"/>
        <v>22.328990973871733</v>
      </c>
      <c r="P21" s="91">
        <f t="shared" si="1"/>
        <v>10</v>
      </c>
      <c r="Q21" s="91" t="str">
        <f t="shared" si="2"/>
        <v>Whittlesea</v>
      </c>
      <c r="R21" s="91">
        <f t="shared" si="3"/>
        <v>21.003134796238246</v>
      </c>
      <c r="T21" s="92" t="s">
        <v>12</v>
      </c>
      <c r="U21" s="92" t="s">
        <v>46</v>
      </c>
      <c r="V21" s="92" t="s">
        <v>262</v>
      </c>
      <c r="AA21" s="93">
        <v>16</v>
      </c>
      <c r="AB21" s="112">
        <v>16</v>
      </c>
      <c r="AC21" s="113" t="s">
        <v>12</v>
      </c>
    </row>
    <row r="22" spans="1:29" s="93" customFormat="1" x14ac:dyDescent="0.35">
      <c r="A22" s="93">
        <v>13</v>
      </c>
      <c r="B22" s="131">
        <v>13</v>
      </c>
      <c r="C22" s="113" t="s">
        <v>273</v>
      </c>
      <c r="D22" s="133">
        <f>VLOOKUP($H$6*35-35+$B22,'Data 2'!$A$7:$BK$1126,$G$4+3)</f>
        <v>6.25</v>
      </c>
      <c r="E22" s="133">
        <f t="shared" si="4"/>
        <v>6.2501300000000004</v>
      </c>
      <c r="F22" s="134">
        <f t="shared" si="0"/>
        <v>23</v>
      </c>
      <c r="G22" s="135" t="str">
        <f t="shared" si="5"/>
        <v>Cambodia</v>
      </c>
      <c r="H22" s="134">
        <f t="shared" si="6"/>
        <v>16.417910447761194</v>
      </c>
      <c r="I22" s="94"/>
      <c r="K22" s="91"/>
      <c r="L22" s="91">
        <v>13</v>
      </c>
      <c r="M22" s="91" t="s">
        <v>43</v>
      </c>
      <c r="N22" s="91">
        <f>VLOOKUP($L22*35-35+$N$6,'Data 2'!$A$7:$BK$1126,$G$4+3)</f>
        <v>12.676056338028168</v>
      </c>
      <c r="O22" s="91">
        <f t="shared" si="7"/>
        <v>12.677356338028169</v>
      </c>
      <c r="P22" s="91">
        <f t="shared" si="1"/>
        <v>24</v>
      </c>
      <c r="Q22" s="91" t="str">
        <f t="shared" si="2"/>
        <v>Knox</v>
      </c>
      <c r="R22" s="91">
        <f t="shared" si="3"/>
        <v>20.634920634920633</v>
      </c>
      <c r="T22" s="92" t="s">
        <v>13</v>
      </c>
      <c r="U22" s="92" t="s">
        <v>47</v>
      </c>
      <c r="V22" s="92" t="s">
        <v>216</v>
      </c>
      <c r="AA22" s="93">
        <v>17</v>
      </c>
      <c r="AB22" s="112">
        <v>17</v>
      </c>
      <c r="AC22" s="113" t="s">
        <v>13</v>
      </c>
    </row>
    <row r="23" spans="1:29" s="93" customFormat="1" x14ac:dyDescent="0.35">
      <c r="A23" s="93">
        <v>14</v>
      </c>
      <c r="B23" s="131">
        <v>14</v>
      </c>
      <c r="C23" s="113" t="s">
        <v>23</v>
      </c>
      <c r="D23" s="133">
        <f>VLOOKUP($H$6*35-35+$B23,'Data 2'!$A$7:$BK$1126,$G$4+3)</f>
        <v>5.9243877114762107</v>
      </c>
      <c r="E23" s="133">
        <f t="shared" si="4"/>
        <v>5.9245277114762107</v>
      </c>
      <c r="F23" s="134">
        <f t="shared" si="0"/>
        <v>24</v>
      </c>
      <c r="G23" s="135" t="str">
        <f t="shared" si="5"/>
        <v>Mauritius</v>
      </c>
      <c r="H23" s="134">
        <f t="shared" si="6"/>
        <v>14.858490566037736</v>
      </c>
      <c r="I23" s="94"/>
      <c r="K23" s="91"/>
      <c r="L23" s="91">
        <v>14</v>
      </c>
      <c r="M23" s="91" t="s">
        <v>44</v>
      </c>
      <c r="N23" s="91">
        <f>VLOOKUP($L23*35-35+$N$6,'Data 2'!$A$7:$BK$1126,$G$4+3)</f>
        <v>20.634920634920633</v>
      </c>
      <c r="O23" s="91">
        <f t="shared" si="7"/>
        <v>20.636320634920633</v>
      </c>
      <c r="P23" s="91">
        <f t="shared" si="1"/>
        <v>13</v>
      </c>
      <c r="Q23" s="91" t="str">
        <f t="shared" si="2"/>
        <v>Whitehorse</v>
      </c>
      <c r="R23" s="91">
        <f t="shared" si="3"/>
        <v>20.547945205479451</v>
      </c>
      <c r="T23" s="92" t="s">
        <v>14</v>
      </c>
      <c r="U23" s="92" t="s">
        <v>48</v>
      </c>
      <c r="V23" s="92" t="s">
        <v>217</v>
      </c>
      <c r="AA23" s="93">
        <v>18</v>
      </c>
      <c r="AB23" s="112">
        <v>18</v>
      </c>
      <c r="AC23" s="113" t="s">
        <v>4</v>
      </c>
    </row>
    <row r="24" spans="1:29" s="93" customFormat="1" x14ac:dyDescent="0.35">
      <c r="A24" s="93">
        <v>15</v>
      </c>
      <c r="B24" s="131">
        <v>15</v>
      </c>
      <c r="C24" s="113" t="s">
        <v>19</v>
      </c>
      <c r="D24" s="133">
        <f>VLOOKUP($H$6*35-35+$B24,'Data 2'!$A$7:$BK$1126,$G$4+3)</f>
        <v>5.3475935828877006</v>
      </c>
      <c r="E24" s="133">
        <f t="shared" ref="E24:E43" si="8">D24+0.00001*B24</f>
        <v>5.3477435828877002</v>
      </c>
      <c r="F24" s="134">
        <f t="shared" si="0"/>
        <v>25</v>
      </c>
      <c r="G24" s="135" t="str">
        <f t="shared" si="5"/>
        <v>Croatia</v>
      </c>
      <c r="H24" s="134">
        <f t="shared" si="6"/>
        <v>14.485981308411214</v>
      </c>
      <c r="I24" s="94"/>
      <c r="K24" s="91"/>
      <c r="L24" s="91">
        <v>15</v>
      </c>
      <c r="M24" s="91" t="s">
        <v>45</v>
      </c>
      <c r="N24" s="91">
        <f>VLOOKUP($L24*35-35+$N$6,'Data 2'!$A$7:$BK$1126,$G$4+3)</f>
        <v>9.67741935483871</v>
      </c>
      <c r="O24" s="91">
        <f t="shared" si="7"/>
        <v>9.67891935483871</v>
      </c>
      <c r="P24" s="91">
        <f t="shared" si="1"/>
        <v>25</v>
      </c>
      <c r="Q24" s="91" t="str">
        <f t="shared" si="2"/>
        <v>Frankston</v>
      </c>
      <c r="R24" s="91">
        <f t="shared" si="3"/>
        <v>19.858156028368796</v>
      </c>
      <c r="T24" s="92" t="s">
        <v>15</v>
      </c>
      <c r="U24" s="92" t="s">
        <v>59</v>
      </c>
      <c r="V24" s="92" t="s">
        <v>218</v>
      </c>
      <c r="AA24" s="93">
        <v>19</v>
      </c>
      <c r="AB24" s="112">
        <v>19</v>
      </c>
      <c r="AC24" s="113" t="s">
        <v>274</v>
      </c>
    </row>
    <row r="25" spans="1:29" s="93" customFormat="1" x14ac:dyDescent="0.35">
      <c r="A25" s="93">
        <v>16</v>
      </c>
      <c r="B25" s="131">
        <v>16</v>
      </c>
      <c r="C25" s="113" t="s">
        <v>12</v>
      </c>
      <c r="D25" s="133">
        <f>VLOOKUP($H$6*35-35+$B25,'Data 2'!$A$7:$BK$1126,$G$4+3)</f>
        <v>20.26578073089701</v>
      </c>
      <c r="E25" s="133">
        <f t="shared" si="8"/>
        <v>20.265940730897011</v>
      </c>
      <c r="F25" s="134">
        <f t="shared" si="0"/>
        <v>9</v>
      </c>
      <c r="G25" s="135" t="str">
        <f t="shared" si="5"/>
        <v>Somalia</v>
      </c>
      <c r="H25" s="134">
        <f t="shared" si="6"/>
        <v>14.180478821362799</v>
      </c>
      <c r="I25" s="94"/>
      <c r="K25" s="91"/>
      <c r="L25" s="91">
        <v>16</v>
      </c>
      <c r="M25" s="91" t="s">
        <v>46</v>
      </c>
      <c r="N25" s="91">
        <f>VLOOKUP($L25*35-35+$N$6,'Data 2'!$A$7:$BK$1126,$G$4+3)</f>
        <v>23.376623376623375</v>
      </c>
      <c r="O25" s="91">
        <f t="shared" si="7"/>
        <v>23.378223376623374</v>
      </c>
      <c r="P25" s="91">
        <f t="shared" si="1"/>
        <v>7</v>
      </c>
      <c r="Q25" s="91" t="str">
        <f t="shared" si="2"/>
        <v>Melbourne</v>
      </c>
      <c r="R25" s="91">
        <f t="shared" si="3"/>
        <v>19.834710743801654</v>
      </c>
      <c r="T25" s="92" t="s">
        <v>136</v>
      </c>
      <c r="U25" s="92" t="s">
        <v>49</v>
      </c>
      <c r="V25" s="92" t="s">
        <v>219</v>
      </c>
      <c r="AA25" s="93">
        <v>20</v>
      </c>
      <c r="AB25" s="112">
        <v>20</v>
      </c>
      <c r="AC25" s="113" t="s">
        <v>15</v>
      </c>
    </row>
    <row r="26" spans="1:29" s="93" customFormat="1" x14ac:dyDescent="0.35">
      <c r="A26" s="93">
        <v>17</v>
      </c>
      <c r="B26" s="131">
        <v>17</v>
      </c>
      <c r="C26" s="113" t="s">
        <v>13</v>
      </c>
      <c r="D26" s="133">
        <f>VLOOKUP($H$6*35-35+$B26,'Data 2'!$A$7:$BK$1126,$G$4+3)</f>
        <v>34.972074295363029</v>
      </c>
      <c r="E26" s="133">
        <f t="shared" si="8"/>
        <v>34.972244295363026</v>
      </c>
      <c r="F26" s="134">
        <f t="shared" si="0"/>
        <v>4</v>
      </c>
      <c r="G26" s="135" t="str">
        <f t="shared" si="5"/>
        <v>Italy</v>
      </c>
      <c r="H26" s="134">
        <f t="shared" si="6"/>
        <v>13.84126984126984</v>
      </c>
      <c r="I26" s="94"/>
      <c r="K26" s="91"/>
      <c r="L26" s="91">
        <v>17</v>
      </c>
      <c r="M26" s="91" t="s">
        <v>47</v>
      </c>
      <c r="N26" s="91">
        <f>VLOOKUP($L26*35-35+$N$6,'Data 2'!$A$7:$BK$1126,$G$4+3)</f>
        <v>14.285714285714285</v>
      </c>
      <c r="O26" s="91">
        <f t="shared" si="7"/>
        <v>14.287414285714284</v>
      </c>
      <c r="P26" s="91">
        <f t="shared" si="1"/>
        <v>22</v>
      </c>
      <c r="Q26" s="91" t="str">
        <f t="shared" si="2"/>
        <v>Banyule</v>
      </c>
      <c r="R26" s="91">
        <f t="shared" si="3"/>
        <v>19.35483870967742</v>
      </c>
      <c r="T26" s="92" t="s">
        <v>16</v>
      </c>
      <c r="U26" s="92" t="s">
        <v>50</v>
      </c>
      <c r="V26" s="92" t="s">
        <v>220</v>
      </c>
      <c r="AA26" s="93">
        <v>21</v>
      </c>
      <c r="AB26" s="112">
        <v>21</v>
      </c>
      <c r="AC26" s="113" t="s">
        <v>134</v>
      </c>
    </row>
    <row r="27" spans="1:29" s="93" customFormat="1" x14ac:dyDescent="0.35">
      <c r="A27" s="93">
        <v>18</v>
      </c>
      <c r="B27" s="131">
        <v>18</v>
      </c>
      <c r="C27" s="113" t="s">
        <v>4</v>
      </c>
      <c r="D27" s="133">
        <f>VLOOKUP($H$6*35-35+$B27,'Data 2'!$A$7:$BK$1126,$G$4+3)</f>
        <v>13.84126984126984</v>
      </c>
      <c r="E27" s="133">
        <f t="shared" si="8"/>
        <v>13.84144984126984</v>
      </c>
      <c r="F27" s="134">
        <f t="shared" si="0"/>
        <v>17</v>
      </c>
      <c r="G27" s="135" t="str">
        <f t="shared" si="5"/>
        <v>Burma</v>
      </c>
      <c r="H27" s="134">
        <f t="shared" si="6"/>
        <v>12.195121951219512</v>
      </c>
      <c r="I27" s="94"/>
      <c r="K27" s="91"/>
      <c r="L27" s="91">
        <v>18</v>
      </c>
      <c r="M27" s="91" t="s">
        <v>48</v>
      </c>
      <c r="N27" s="91">
        <f>VLOOKUP($L27*35-35+$N$6,'Data 2'!$A$7:$BK$1126,$G$4+3)</f>
        <v>19.834710743801654</v>
      </c>
      <c r="O27" s="91">
        <f t="shared" si="7"/>
        <v>19.836510743801654</v>
      </c>
      <c r="P27" s="91">
        <f t="shared" si="1"/>
        <v>16</v>
      </c>
      <c r="Q27" s="91" t="str">
        <f t="shared" si="2"/>
        <v>Moreland</v>
      </c>
      <c r="R27" s="91">
        <f t="shared" si="3"/>
        <v>18.269230769230766</v>
      </c>
      <c r="T27" s="92" t="s">
        <v>17</v>
      </c>
      <c r="U27" s="92" t="s">
        <v>51</v>
      </c>
      <c r="V27" s="92" t="s">
        <v>221</v>
      </c>
      <c r="AA27" s="93">
        <v>22</v>
      </c>
      <c r="AB27" s="112">
        <v>22</v>
      </c>
      <c r="AC27" s="113" t="s">
        <v>20</v>
      </c>
    </row>
    <row r="28" spans="1:29" s="93" customFormat="1" x14ac:dyDescent="0.35">
      <c r="A28" s="93">
        <v>19</v>
      </c>
      <c r="B28" s="131">
        <v>19</v>
      </c>
      <c r="C28" s="113" t="s">
        <v>274</v>
      </c>
      <c r="D28" s="133">
        <f>VLOOKUP($H$6*35-35+$B28,'Data 2'!$A$7:$BK$1126,$G$4+3)</f>
        <v>16.891891891891891</v>
      </c>
      <c r="E28" s="133">
        <f t="shared" si="8"/>
        <v>16.892081891891891</v>
      </c>
      <c r="F28" s="134">
        <f t="shared" si="0"/>
        <v>12</v>
      </c>
      <c r="G28" s="135" t="str">
        <f t="shared" si="5"/>
        <v>Samoa</v>
      </c>
      <c r="H28" s="134">
        <f t="shared" si="6"/>
        <v>11.986301369863012</v>
      </c>
      <c r="I28" s="94"/>
      <c r="K28" s="91"/>
      <c r="L28" s="91">
        <v>19</v>
      </c>
      <c r="M28" s="91" t="s">
        <v>59</v>
      </c>
      <c r="N28" s="91">
        <f>VLOOKUP($L28*35-35+$N$6,'Data 2'!$A$7:$BK$1126,$G$4+3)</f>
        <v>22.884012539184955</v>
      </c>
      <c r="O28" s="91">
        <f t="shared" si="7"/>
        <v>22.885912539184954</v>
      </c>
      <c r="P28" s="91">
        <f t="shared" si="1"/>
        <v>8</v>
      </c>
      <c r="Q28" s="91" t="str">
        <f t="shared" si="2"/>
        <v>Moonee Valley</v>
      </c>
      <c r="R28" s="91">
        <f t="shared" si="3"/>
        <v>17.241379310344829</v>
      </c>
      <c r="T28" s="92" t="s">
        <v>18</v>
      </c>
      <c r="U28" s="92" t="s">
        <v>150</v>
      </c>
      <c r="V28" s="92" t="s">
        <v>222</v>
      </c>
      <c r="AA28" s="93">
        <v>23</v>
      </c>
      <c r="AB28" s="112">
        <v>23</v>
      </c>
      <c r="AC28" s="113" t="s">
        <v>29</v>
      </c>
    </row>
    <row r="29" spans="1:29" s="93" customFormat="1" x14ac:dyDescent="0.35">
      <c r="A29" s="93">
        <v>20</v>
      </c>
      <c r="B29" s="131">
        <v>20</v>
      </c>
      <c r="C29" s="113" t="s">
        <v>15</v>
      </c>
      <c r="D29" s="133">
        <f>VLOOKUP($H$6*35-35+$B29,'Data 2'!$A$7:$BK$1126,$G$4+3)</f>
        <v>23.21681624940954</v>
      </c>
      <c r="E29" s="133">
        <f t="shared" si="8"/>
        <v>23.217016249409539</v>
      </c>
      <c r="F29" s="134">
        <f t="shared" si="0"/>
        <v>7</v>
      </c>
      <c r="G29" s="135" t="str">
        <f t="shared" si="5"/>
        <v>Poland</v>
      </c>
      <c r="H29" s="134">
        <f t="shared" si="6"/>
        <v>9.7264437689969601</v>
      </c>
      <c r="I29" s="94"/>
      <c r="K29" s="91"/>
      <c r="L29" s="91">
        <v>20</v>
      </c>
      <c r="M29" s="91" t="s">
        <v>49</v>
      </c>
      <c r="N29" s="91">
        <f>VLOOKUP($L29*35-35+$N$6,'Data 2'!$A$7:$BK$1126,$G$4+3)</f>
        <v>14.285714285714285</v>
      </c>
      <c r="O29" s="91">
        <f t="shared" si="7"/>
        <v>14.287714285714285</v>
      </c>
      <c r="P29" s="91">
        <f t="shared" si="1"/>
        <v>21</v>
      </c>
      <c r="Q29" s="91" t="str">
        <f t="shared" si="2"/>
        <v>Boroondara</v>
      </c>
      <c r="R29" s="91">
        <f t="shared" si="3"/>
        <v>16</v>
      </c>
      <c r="T29" s="92" t="s">
        <v>19</v>
      </c>
      <c r="U29" s="92" t="s">
        <v>151</v>
      </c>
      <c r="V29" s="92" t="s">
        <v>223</v>
      </c>
      <c r="AA29" s="93">
        <v>24</v>
      </c>
      <c r="AB29" s="112">
        <v>24</v>
      </c>
      <c r="AC29" s="113" t="s">
        <v>24</v>
      </c>
    </row>
    <row r="30" spans="1:29" s="93" customFormat="1" x14ac:dyDescent="0.35">
      <c r="A30" s="93">
        <v>21</v>
      </c>
      <c r="B30" s="131">
        <v>21</v>
      </c>
      <c r="C30" s="113" t="s">
        <v>134</v>
      </c>
      <c r="D30" s="133">
        <f>VLOOKUP($H$6*35-35+$B30,'Data 2'!$A$7:$BK$1126,$G$4+3)</f>
        <v>5.2545155993431854</v>
      </c>
      <c r="E30" s="133">
        <f t="shared" si="8"/>
        <v>5.2547255993431854</v>
      </c>
      <c r="F30" s="134">
        <f t="shared" si="0"/>
        <v>26</v>
      </c>
      <c r="G30" s="135" t="str">
        <f t="shared" si="5"/>
        <v>Egypt</v>
      </c>
      <c r="H30" s="134">
        <f t="shared" si="6"/>
        <v>8.9118198874296439</v>
      </c>
      <c r="I30" s="94"/>
      <c r="K30" s="91"/>
      <c r="L30" s="91">
        <v>21</v>
      </c>
      <c r="M30" s="91" t="s">
        <v>50</v>
      </c>
      <c r="N30" s="91">
        <f>VLOOKUP($L30*35-35+$N$6,'Data 2'!$A$7:$BK$1126,$G$4+3)</f>
        <v>17.241379310344829</v>
      </c>
      <c r="O30" s="91">
        <f t="shared" si="7"/>
        <v>17.243479310344828</v>
      </c>
      <c r="P30" s="91">
        <f t="shared" si="1"/>
        <v>19</v>
      </c>
      <c r="Q30" s="91" t="str">
        <f t="shared" si="2"/>
        <v>Monash</v>
      </c>
      <c r="R30" s="91">
        <f t="shared" si="3"/>
        <v>14.285714285714285</v>
      </c>
      <c r="T30" s="92" t="s">
        <v>20</v>
      </c>
      <c r="U30" s="92" t="s">
        <v>52</v>
      </c>
      <c r="V30" s="92" t="s">
        <v>224</v>
      </c>
      <c r="AA30" s="93">
        <v>25</v>
      </c>
      <c r="AB30" s="112">
        <v>25</v>
      </c>
      <c r="AC30" s="113" t="s">
        <v>21</v>
      </c>
    </row>
    <row r="31" spans="1:29" s="93" customFormat="1" x14ac:dyDescent="0.35">
      <c r="A31" s="93">
        <v>22</v>
      </c>
      <c r="B31" s="131">
        <v>22</v>
      </c>
      <c r="C31" s="113" t="s">
        <v>20</v>
      </c>
      <c r="D31" s="133">
        <f>VLOOKUP($H$6*35-35+$B31,'Data 2'!$A$7:$BK$1126,$G$4+3)</f>
        <v>1.1904761904761905</v>
      </c>
      <c r="E31" s="133">
        <f t="shared" si="8"/>
        <v>1.1906961904761906</v>
      </c>
      <c r="F31" s="134">
        <f t="shared" si="0"/>
        <v>31</v>
      </c>
      <c r="G31" s="135" t="str">
        <f t="shared" si="5"/>
        <v>Sudan</v>
      </c>
      <c r="H31" s="134">
        <f t="shared" si="6"/>
        <v>6.2597402597402594</v>
      </c>
      <c r="I31" s="94"/>
      <c r="K31" s="91"/>
      <c r="L31" s="91">
        <v>22</v>
      </c>
      <c r="M31" s="91" t="s">
        <v>51</v>
      </c>
      <c r="N31" s="91">
        <f>VLOOKUP($L31*35-35+$N$6,'Data 2'!$A$7:$BK$1126,$G$4+3)</f>
        <v>18.269230769230766</v>
      </c>
      <c r="O31" s="91">
        <f t="shared" si="7"/>
        <v>18.271430769230765</v>
      </c>
      <c r="P31" s="91">
        <f t="shared" si="1"/>
        <v>18</v>
      </c>
      <c r="Q31" s="91" t="str">
        <f t="shared" si="2"/>
        <v>Maroondah</v>
      </c>
      <c r="R31" s="91">
        <f t="shared" si="3"/>
        <v>14.285714285714285</v>
      </c>
      <c r="T31" s="92" t="s">
        <v>21</v>
      </c>
      <c r="U31" s="92" t="s">
        <v>53</v>
      </c>
      <c r="V31" s="92" t="s">
        <v>122</v>
      </c>
      <c r="AA31" s="93">
        <v>26</v>
      </c>
      <c r="AB31" s="112">
        <v>26</v>
      </c>
      <c r="AC31" s="113" t="s">
        <v>9</v>
      </c>
    </row>
    <row r="32" spans="1:29" s="93" customFormat="1" x14ac:dyDescent="0.35">
      <c r="A32" s="93">
        <v>23</v>
      </c>
      <c r="B32" s="131">
        <v>23</v>
      </c>
      <c r="C32" s="113" t="s">
        <v>29</v>
      </c>
      <c r="D32" s="133">
        <f>VLOOKUP($H$6*35-35+$B32,'Data 2'!$A$7:$BK$1126,$G$4+3)</f>
        <v>14.858490566037736</v>
      </c>
      <c r="E32" s="133">
        <f t="shared" si="8"/>
        <v>14.858720566037736</v>
      </c>
      <c r="F32" s="134">
        <f t="shared" si="0"/>
        <v>14</v>
      </c>
      <c r="G32" s="135" t="str">
        <f t="shared" si="5"/>
        <v>Hong Kong</v>
      </c>
      <c r="H32" s="134">
        <f t="shared" si="6"/>
        <v>6.25</v>
      </c>
      <c r="I32" s="94"/>
      <c r="K32" s="91"/>
      <c r="L32" s="91">
        <v>23</v>
      </c>
      <c r="M32" s="91" t="s">
        <v>150</v>
      </c>
      <c r="N32" s="91">
        <f>VLOOKUP($L32*35-35+$N$6,'Data 2'!$A$7:$BK$1126,$G$4+3)</f>
        <v>0</v>
      </c>
      <c r="O32" s="91">
        <f t="shared" si="7"/>
        <v>2.3E-3</v>
      </c>
      <c r="P32" s="91">
        <f t="shared" si="1"/>
        <v>30</v>
      </c>
      <c r="Q32" s="91" t="str">
        <f t="shared" si="2"/>
        <v>Port Phillip</v>
      </c>
      <c r="R32" s="91">
        <f t="shared" si="3"/>
        <v>13.333333333333334</v>
      </c>
      <c r="T32" s="92" t="s">
        <v>137</v>
      </c>
      <c r="U32" s="92" t="s">
        <v>54</v>
      </c>
      <c r="V32" s="92" t="s">
        <v>225</v>
      </c>
      <c r="AA32" s="93">
        <v>27</v>
      </c>
      <c r="AB32" s="112">
        <v>27</v>
      </c>
      <c r="AC32" s="113" t="s">
        <v>3</v>
      </c>
    </row>
    <row r="33" spans="1:30" s="93" customFormat="1" x14ac:dyDescent="0.35">
      <c r="A33" s="93">
        <v>24</v>
      </c>
      <c r="B33" s="131">
        <v>24</v>
      </c>
      <c r="C33" s="113" t="s">
        <v>24</v>
      </c>
      <c r="D33" s="133">
        <f>VLOOKUP($H$6*35-35+$B33,'Data 2'!$A$7:$BK$1126,$G$4+3)</f>
        <v>4.1979787509717541</v>
      </c>
      <c r="E33" s="133">
        <f t="shared" si="8"/>
        <v>4.1982187509717539</v>
      </c>
      <c r="F33" s="134">
        <f t="shared" si="0"/>
        <v>28</v>
      </c>
      <c r="G33" s="135" t="str">
        <f t="shared" si="5"/>
        <v>India</v>
      </c>
      <c r="H33" s="134">
        <f t="shared" si="6"/>
        <v>5.9243877114762107</v>
      </c>
      <c r="I33" s="94"/>
      <c r="K33" s="91"/>
      <c r="L33" s="91">
        <v>24</v>
      </c>
      <c r="M33" s="91" t="s">
        <v>151</v>
      </c>
      <c r="N33" s="91">
        <f>VLOOKUP($L33*35-35+$N$6,'Data 2'!$A$7:$BK$1126,$G$4+3)</f>
        <v>0</v>
      </c>
      <c r="O33" s="91">
        <f t="shared" si="7"/>
        <v>2.4000000000000002E-3</v>
      </c>
      <c r="P33" s="91">
        <f t="shared" si="1"/>
        <v>29</v>
      </c>
      <c r="Q33" s="91" t="str">
        <f t="shared" si="2"/>
        <v>Kingston</v>
      </c>
      <c r="R33" s="91">
        <f t="shared" si="3"/>
        <v>12.676056338028168</v>
      </c>
      <c r="T33" s="92" t="s">
        <v>22</v>
      </c>
      <c r="U33" s="92" t="s">
        <v>55</v>
      </c>
      <c r="V33" s="92" t="s">
        <v>226</v>
      </c>
      <c r="AA33" s="93">
        <v>28</v>
      </c>
      <c r="AB33" s="112">
        <v>28</v>
      </c>
      <c r="AC33" s="113" t="s">
        <v>275</v>
      </c>
    </row>
    <row r="34" spans="1:30" s="93" customFormat="1" x14ac:dyDescent="0.35">
      <c r="A34" s="93">
        <v>25</v>
      </c>
      <c r="B34" s="131">
        <v>25</v>
      </c>
      <c r="C34" s="113" t="s">
        <v>21</v>
      </c>
      <c r="D34" s="133">
        <f>VLOOKUP($H$6*35-35+$B34,'Data 2'!$A$7:$BK$1126,$G$4+3)</f>
        <v>1.9671168526130358</v>
      </c>
      <c r="E34" s="133">
        <f t="shared" si="8"/>
        <v>1.9673668526130359</v>
      </c>
      <c r="F34" s="134">
        <f t="shared" si="0"/>
        <v>30</v>
      </c>
      <c r="G34" s="135" t="str">
        <f t="shared" si="5"/>
        <v>Indonesia</v>
      </c>
      <c r="H34" s="134">
        <f t="shared" si="6"/>
        <v>5.3475935828877006</v>
      </c>
      <c r="I34" s="94"/>
      <c r="K34" s="91"/>
      <c r="L34" s="91">
        <v>25</v>
      </c>
      <c r="M34" s="91" t="s">
        <v>52</v>
      </c>
      <c r="N34" s="91">
        <f>VLOOKUP($L34*35-35+$N$6,'Data 2'!$A$7:$BK$1126,$G$4+3)</f>
        <v>13.333333333333334</v>
      </c>
      <c r="O34" s="91">
        <f t="shared" si="7"/>
        <v>13.335833333333333</v>
      </c>
      <c r="P34" s="91">
        <f t="shared" si="1"/>
        <v>23</v>
      </c>
      <c r="Q34" s="91" t="str">
        <f t="shared" si="2"/>
        <v>Manningham</v>
      </c>
      <c r="R34" s="91">
        <f t="shared" si="3"/>
        <v>9.67741935483871</v>
      </c>
      <c r="T34" s="92" t="s">
        <v>23</v>
      </c>
      <c r="U34" s="92" t="s">
        <v>56</v>
      </c>
      <c r="V34" s="92"/>
      <c r="AA34" s="93">
        <v>29</v>
      </c>
      <c r="AB34" s="112">
        <v>29</v>
      </c>
      <c r="AC34" s="113" t="s">
        <v>28</v>
      </c>
    </row>
    <row r="35" spans="1:30" s="93" customFormat="1" x14ac:dyDescent="0.35">
      <c r="A35" s="93">
        <v>26</v>
      </c>
      <c r="B35" s="131">
        <v>26</v>
      </c>
      <c r="C35" s="113" t="s">
        <v>9</v>
      </c>
      <c r="D35" s="133">
        <f>VLOOKUP($H$6*35-35+$B35,'Data 2'!$A$7:$BK$1126,$G$4+3)</f>
        <v>9.7264437689969601</v>
      </c>
      <c r="E35" s="133">
        <f t="shared" si="8"/>
        <v>9.7267037689969609</v>
      </c>
      <c r="F35" s="134">
        <f t="shared" si="0"/>
        <v>20</v>
      </c>
      <c r="G35" s="135" t="str">
        <f t="shared" si="5"/>
        <v>Macedonia</v>
      </c>
      <c r="H35" s="134">
        <f t="shared" si="6"/>
        <v>5.2545155993431854</v>
      </c>
      <c r="I35" s="94"/>
      <c r="K35" s="91"/>
      <c r="L35" s="91">
        <v>26</v>
      </c>
      <c r="M35" s="91" t="s">
        <v>53</v>
      </c>
      <c r="N35" s="91">
        <f>VLOOKUP($L35*35-35+$N$6,'Data 2'!$A$7:$BK$1126,$G$4+3)</f>
        <v>7.6923076923076925</v>
      </c>
      <c r="O35" s="91">
        <f t="shared" si="7"/>
        <v>7.6949076923076927</v>
      </c>
      <c r="P35" s="91">
        <f t="shared" si="1"/>
        <v>27</v>
      </c>
      <c r="Q35" s="91" t="str">
        <f t="shared" si="2"/>
        <v>Glen Eira</v>
      </c>
      <c r="R35" s="91">
        <f t="shared" si="3"/>
        <v>8.1081081081081088</v>
      </c>
      <c r="T35" s="92" t="s">
        <v>24</v>
      </c>
      <c r="U35" s="92" t="s">
        <v>57</v>
      </c>
      <c r="V35" s="92"/>
      <c r="AA35" s="93">
        <v>30</v>
      </c>
      <c r="AB35" s="112">
        <v>30</v>
      </c>
      <c r="AC35" s="113" t="s">
        <v>25</v>
      </c>
    </row>
    <row r="36" spans="1:30" s="93" customFormat="1" x14ac:dyDescent="0.35">
      <c r="A36" s="93">
        <v>27</v>
      </c>
      <c r="B36" s="131">
        <v>27</v>
      </c>
      <c r="C36" s="113" t="s">
        <v>3</v>
      </c>
      <c r="D36" s="133">
        <f>VLOOKUP($H$6*35-35+$B36,'Data 2'!$A$7:$BK$1126,$G$4+3)</f>
        <v>11.986301369863012</v>
      </c>
      <c r="E36" s="133">
        <f t="shared" si="8"/>
        <v>11.986571369863013</v>
      </c>
      <c r="F36" s="134">
        <f t="shared" si="0"/>
        <v>19</v>
      </c>
      <c r="G36" s="135" t="str">
        <f t="shared" si="5"/>
        <v>Bangladesh</v>
      </c>
      <c r="H36" s="134">
        <f t="shared" si="6"/>
        <v>5.186721991701245</v>
      </c>
      <c r="I36" s="94"/>
      <c r="K36" s="91"/>
      <c r="L36" s="91">
        <v>27</v>
      </c>
      <c r="M36" s="91" t="s">
        <v>54</v>
      </c>
      <c r="N36" s="91">
        <f>VLOOKUP($L36*35-35+$N$6,'Data 2'!$A$7:$BK$1126,$G$4+3)</f>
        <v>20.547945205479451</v>
      </c>
      <c r="O36" s="91">
        <f t="shared" si="7"/>
        <v>20.550645205479452</v>
      </c>
      <c r="P36" s="91">
        <f t="shared" si="1"/>
        <v>14</v>
      </c>
      <c r="Q36" s="91" t="str">
        <f t="shared" si="2"/>
        <v>Stonnington</v>
      </c>
      <c r="R36" s="91">
        <f t="shared" si="3"/>
        <v>7.6923076923076925</v>
      </c>
      <c r="T36" s="92" t="s">
        <v>25</v>
      </c>
      <c r="U36" s="92" t="s">
        <v>62</v>
      </c>
      <c r="V36" s="92" t="s">
        <v>228</v>
      </c>
      <c r="AA36" s="93">
        <v>31</v>
      </c>
      <c r="AB36" s="112">
        <v>31</v>
      </c>
      <c r="AC36" s="113" t="s">
        <v>11</v>
      </c>
    </row>
    <row r="37" spans="1:30" s="93" customFormat="1" x14ac:dyDescent="0.35">
      <c r="A37" s="93">
        <v>28</v>
      </c>
      <c r="B37" s="131">
        <v>28</v>
      </c>
      <c r="C37" s="113" t="s">
        <v>275</v>
      </c>
      <c r="D37" s="133">
        <f>VLOOKUP($H$6*35-35+$B37,'Data 2'!$A$7:$BK$1126,$G$4+3)</f>
        <v>0</v>
      </c>
      <c r="E37" s="133">
        <f t="shared" si="8"/>
        <v>2.8000000000000003E-4</v>
      </c>
      <c r="F37" s="134">
        <f t="shared" si="0"/>
        <v>33</v>
      </c>
      <c r="G37" s="135" t="str">
        <f t="shared" si="5"/>
        <v>Pakistan</v>
      </c>
      <c r="H37" s="134">
        <f t="shared" si="6"/>
        <v>4.1979787509717541</v>
      </c>
      <c r="I37" s="94"/>
      <c r="K37" s="91"/>
      <c r="L37" s="91">
        <v>28</v>
      </c>
      <c r="M37" s="91" t="s">
        <v>55</v>
      </c>
      <c r="N37" s="91">
        <f>VLOOKUP($L37*35-35+$N$6,'Data 2'!$A$7:$BK$1126,$G$4+3)</f>
        <v>21.003134796238246</v>
      </c>
      <c r="O37" s="91">
        <f t="shared" si="7"/>
        <v>21.005934796238247</v>
      </c>
      <c r="P37" s="91">
        <f t="shared" si="1"/>
        <v>12</v>
      </c>
      <c r="Q37" s="91" t="str">
        <f t="shared" si="2"/>
        <v>Yarra Ranges</v>
      </c>
      <c r="R37" s="91">
        <f t="shared" si="3"/>
        <v>0</v>
      </c>
      <c r="T37" s="92" t="s">
        <v>26</v>
      </c>
      <c r="U37" s="92" t="s">
        <v>152</v>
      </c>
      <c r="V37" s="92" t="s">
        <v>227</v>
      </c>
      <c r="AA37" s="93">
        <v>32</v>
      </c>
      <c r="AB37" s="112">
        <v>32</v>
      </c>
      <c r="AC37" s="113" t="s">
        <v>276</v>
      </c>
    </row>
    <row r="38" spans="1:30" s="93" customFormat="1" x14ac:dyDescent="0.35">
      <c r="A38" s="93">
        <v>29</v>
      </c>
      <c r="B38" s="131">
        <v>29</v>
      </c>
      <c r="C38" s="113" t="s">
        <v>28</v>
      </c>
      <c r="D38" s="133">
        <f>VLOOKUP($H$6*35-35+$B38,'Data 2'!$A$7:$BK$1126,$G$4+3)</f>
        <v>14.180478821362799</v>
      </c>
      <c r="E38" s="133">
        <f t="shared" si="8"/>
        <v>14.180768821362799</v>
      </c>
      <c r="F38" s="134">
        <f t="shared" si="0"/>
        <v>16</v>
      </c>
      <c r="G38" s="135" t="str">
        <f t="shared" si="5"/>
        <v>Fiji</v>
      </c>
      <c r="H38" s="134">
        <f t="shared" si="6"/>
        <v>2.8419182948490231</v>
      </c>
      <c r="I38" s="94"/>
      <c r="K38" s="91"/>
      <c r="L38" s="91">
        <v>29</v>
      </c>
      <c r="M38" s="91" t="s">
        <v>56</v>
      </c>
      <c r="N38" s="91">
        <f>VLOOKUP($L38*35-35+$N$6,'Data 2'!$A$7:$BK$1126,$G$4+3)</f>
        <v>21.802325581395348</v>
      </c>
      <c r="O38" s="91">
        <f t="shared" si="7"/>
        <v>21.805225581395348</v>
      </c>
      <c r="P38" s="91">
        <f t="shared" si="1"/>
        <v>11</v>
      </c>
      <c r="Q38" s="91" t="str">
        <f t="shared" si="2"/>
        <v>Nilumbik</v>
      </c>
      <c r="R38" s="91">
        <f t="shared" si="3"/>
        <v>0</v>
      </c>
      <c r="T38" s="92" t="s">
        <v>27</v>
      </c>
      <c r="V38" s="92" t="s">
        <v>128</v>
      </c>
      <c r="AA38" s="93">
        <v>33</v>
      </c>
      <c r="AB38" s="112">
        <v>33</v>
      </c>
      <c r="AC38" s="113" t="s">
        <v>14</v>
      </c>
    </row>
    <row r="39" spans="1:30" s="93" customFormat="1" x14ac:dyDescent="0.35">
      <c r="A39" s="93">
        <v>30</v>
      </c>
      <c r="B39" s="131">
        <v>30</v>
      </c>
      <c r="C39" s="113" t="s">
        <v>25</v>
      </c>
      <c r="D39" s="133">
        <f>VLOOKUP($H$6*35-35+$B39,'Data 2'!$A$7:$BK$1126,$G$4+3)</f>
        <v>0</v>
      </c>
      <c r="E39" s="133">
        <f t="shared" si="8"/>
        <v>3.0000000000000003E-4</v>
      </c>
      <c r="F39" s="134">
        <f t="shared" si="0"/>
        <v>32</v>
      </c>
      <c r="G39" s="135" t="str">
        <f t="shared" si="5"/>
        <v>Philippines</v>
      </c>
      <c r="H39" s="134">
        <f t="shared" si="6"/>
        <v>1.9671168526130358</v>
      </c>
      <c r="I39" s="94"/>
      <c r="K39" s="91"/>
      <c r="L39" s="91">
        <v>30</v>
      </c>
      <c r="M39" s="91" t="s">
        <v>57</v>
      </c>
      <c r="N39" s="91">
        <f>VLOOKUP($L39*35-35+$N$6,'Data 2'!$A$7:$BK$1126,$G$4+3)</f>
        <v>25</v>
      </c>
      <c r="O39" s="91">
        <f t="shared" si="7"/>
        <v>25.003</v>
      </c>
      <c r="P39" s="91">
        <f t="shared" si="1"/>
        <v>5</v>
      </c>
      <c r="Q39" s="91" t="str">
        <f t="shared" si="2"/>
        <v>Mornington Pen</v>
      </c>
      <c r="R39" s="91">
        <f t="shared" si="3"/>
        <v>0</v>
      </c>
      <c r="T39" s="92" t="s">
        <v>28</v>
      </c>
      <c r="V39" s="92" t="s">
        <v>229</v>
      </c>
      <c r="AA39" s="93">
        <v>34</v>
      </c>
      <c r="AB39" s="112">
        <v>34</v>
      </c>
      <c r="AC39" s="113" t="s">
        <v>18</v>
      </c>
    </row>
    <row r="40" spans="1:30" s="93" customFormat="1" x14ac:dyDescent="0.35">
      <c r="A40" s="93">
        <v>31</v>
      </c>
      <c r="B40" s="131">
        <v>31</v>
      </c>
      <c r="C40" s="113" t="s">
        <v>11</v>
      </c>
      <c r="D40" s="133">
        <f>VLOOKUP($H$6*35-35+$B40,'Data 2'!$A$7:$BK$1126,$G$4+3)</f>
        <v>6.2597402597402594</v>
      </c>
      <c r="E40" s="133">
        <f t="shared" si="8"/>
        <v>6.2600502597402592</v>
      </c>
      <c r="F40" s="134">
        <f t="shared" si="0"/>
        <v>22</v>
      </c>
      <c r="G40" s="135" t="str">
        <f t="shared" si="5"/>
        <v>Malaysia</v>
      </c>
      <c r="H40" s="134">
        <f t="shared" si="6"/>
        <v>1.1904761904761905</v>
      </c>
      <c r="I40" s="94"/>
      <c r="K40" s="91"/>
      <c r="L40" s="91">
        <v>31</v>
      </c>
      <c r="M40" s="91" t="s">
        <v>62</v>
      </c>
      <c r="N40" s="91">
        <f>VLOOKUP($L40*35-35+$N$6,'Data 2'!$A$7:$BK$1126,$G$4+3)</f>
        <v>0</v>
      </c>
      <c r="O40" s="91">
        <f t="shared" si="7"/>
        <v>3.1000000000000003E-3</v>
      </c>
      <c r="P40" s="91">
        <f t="shared" si="1"/>
        <v>28</v>
      </c>
      <c r="Q40" s="91" t="str">
        <f t="shared" si="2"/>
        <v>Bayside</v>
      </c>
      <c r="R40" s="91">
        <f t="shared" si="3"/>
        <v>0</v>
      </c>
      <c r="T40" s="92" t="s">
        <v>29</v>
      </c>
      <c r="V40" s="92" t="s">
        <v>230</v>
      </c>
      <c r="AA40" s="93">
        <v>35</v>
      </c>
      <c r="AB40" s="112"/>
      <c r="AC40" s="113"/>
    </row>
    <row r="41" spans="1:30" s="93" customFormat="1" x14ac:dyDescent="0.35">
      <c r="A41" s="93">
        <v>32</v>
      </c>
      <c r="B41" s="131">
        <v>32</v>
      </c>
      <c r="C41" s="113" t="s">
        <v>276</v>
      </c>
      <c r="D41" s="133">
        <f>VLOOKUP($H$6*35-35+$B41,'Data 2'!$A$7:$BK$1126,$G$4+3)</f>
        <v>19.574468085106382</v>
      </c>
      <c r="E41" s="133">
        <f t="shared" si="8"/>
        <v>19.57478808510638</v>
      </c>
      <c r="F41" s="134">
        <f t="shared" si="0"/>
        <v>11</v>
      </c>
      <c r="G41" s="135" t="str">
        <f t="shared" si="5"/>
        <v>Sri Lanka</v>
      </c>
      <c r="H41" s="134">
        <f t="shared" si="6"/>
        <v>0</v>
      </c>
      <c r="I41" s="94"/>
      <c r="K41" s="91"/>
      <c r="L41" s="91">
        <v>32</v>
      </c>
      <c r="M41" s="91" t="s">
        <v>152</v>
      </c>
      <c r="N41" s="91">
        <f>VLOOKUP($L41*35-35+$N$6,'Data 2'!$A$7:$BK$1126,$G$4+3)</f>
        <v>0</v>
      </c>
      <c r="O41" s="91">
        <f t="shared" si="7"/>
        <v>3.2000000000000002E-3</v>
      </c>
      <c r="P41" s="91"/>
      <c r="Q41" s="91"/>
      <c r="R41" s="91"/>
      <c r="T41" s="92"/>
      <c r="V41" s="92" t="s">
        <v>231</v>
      </c>
      <c r="AB41" s="111"/>
      <c r="AC41" s="111"/>
      <c r="AD41" s="94"/>
    </row>
    <row r="42" spans="1:30" s="93" customFormat="1" x14ac:dyDescent="0.35">
      <c r="A42" s="93">
        <v>33</v>
      </c>
      <c r="B42" s="131">
        <v>33</v>
      </c>
      <c r="C42" s="113" t="s">
        <v>14</v>
      </c>
      <c r="D42" s="133">
        <f>VLOOKUP($H$6*35-35+$B42,'Data 2'!$A$7:$BK$1126,$G$4+3)</f>
        <v>37.168749141837154</v>
      </c>
      <c r="E42" s="133">
        <f t="shared" si="8"/>
        <v>37.169079141837152</v>
      </c>
      <c r="F42" s="134">
        <f t="shared" si="0"/>
        <v>2</v>
      </c>
      <c r="G42" s="135" t="str">
        <f t="shared" si="5"/>
        <v>Singapore</v>
      </c>
      <c r="H42" s="134">
        <f t="shared" si="6"/>
        <v>0</v>
      </c>
      <c r="I42" s="94"/>
      <c r="K42" s="91"/>
      <c r="L42" s="91"/>
      <c r="M42" s="91"/>
      <c r="N42" s="91"/>
      <c r="O42" s="91"/>
      <c r="P42" s="91"/>
      <c r="Q42" s="91"/>
      <c r="R42" s="91"/>
      <c r="T42" s="92"/>
      <c r="V42" s="92" t="s">
        <v>232</v>
      </c>
      <c r="AB42" s="94"/>
      <c r="AC42" s="94"/>
      <c r="AD42" s="94"/>
    </row>
    <row r="43" spans="1:30" s="93" customFormat="1" x14ac:dyDescent="0.35">
      <c r="A43" s="93">
        <v>34</v>
      </c>
      <c r="B43" s="131">
        <v>34</v>
      </c>
      <c r="C43" s="113" t="s">
        <v>18</v>
      </c>
      <c r="D43" s="133">
        <f>VLOOKUP($H$6*35-35+$B43,'Data 2'!$A$7:$BK$1126,$G$4+3)</f>
        <v>42.094729819879923</v>
      </c>
      <c r="E43" s="133">
        <f t="shared" si="8"/>
        <v>42.095069819879924</v>
      </c>
      <c r="F43" s="134">
        <f t="shared" si="0"/>
        <v>1</v>
      </c>
      <c r="G43" s="135" t="str">
        <f t="shared" si="5"/>
        <v>Cook Islands</v>
      </c>
      <c r="H43" s="134">
        <f t="shared" si="6"/>
        <v>0</v>
      </c>
      <c r="I43" s="94"/>
      <c r="K43" s="91"/>
      <c r="L43" s="91"/>
      <c r="M43" s="91"/>
      <c r="N43" s="91"/>
      <c r="O43" s="91"/>
      <c r="P43" s="91"/>
      <c r="Q43" s="91"/>
      <c r="R43" s="91"/>
      <c r="T43" s="92"/>
      <c r="V43" s="92" t="s">
        <v>233</v>
      </c>
      <c r="AB43" s="94"/>
      <c r="AC43" s="94"/>
      <c r="AD43" s="94"/>
    </row>
    <row r="44" spans="1:30" s="93" customFormat="1" x14ac:dyDescent="0.35">
      <c r="H44" s="95"/>
      <c r="I44" s="94"/>
      <c r="K44" s="91"/>
      <c r="L44" s="91"/>
      <c r="M44" s="91"/>
      <c r="N44" s="91"/>
      <c r="O44" s="91"/>
      <c r="P44" s="91"/>
      <c r="Q44" s="91"/>
      <c r="R44" s="91"/>
      <c r="T44" s="92"/>
      <c r="V44" s="92" t="s">
        <v>234</v>
      </c>
      <c r="AB44" s="94"/>
      <c r="AC44" s="94"/>
      <c r="AD44" s="94"/>
    </row>
    <row r="45" spans="1:30" s="93" customFormat="1" x14ac:dyDescent="0.35">
      <c r="A45" s="94"/>
      <c r="B45" s="94"/>
      <c r="C45" s="94"/>
      <c r="D45" s="94"/>
      <c r="E45" s="94"/>
      <c r="F45" s="94"/>
      <c r="G45" s="94"/>
      <c r="H45" s="97"/>
      <c r="I45" s="94"/>
      <c r="J45" s="94"/>
      <c r="K45" s="94"/>
      <c r="T45" s="92"/>
      <c r="V45" s="92" t="s">
        <v>235</v>
      </c>
    </row>
    <row r="46" spans="1:30" s="93" customFormat="1" x14ac:dyDescent="0.35">
      <c r="A46" s="94"/>
      <c r="B46" s="94"/>
      <c r="C46" s="94"/>
      <c r="D46" s="94"/>
      <c r="E46" s="94"/>
      <c r="F46" s="94"/>
      <c r="G46" s="94"/>
      <c r="H46" s="97"/>
      <c r="I46" s="94"/>
      <c r="J46" s="94"/>
      <c r="K46" s="94"/>
      <c r="T46" s="92"/>
      <c r="V46" s="92" t="s">
        <v>236</v>
      </c>
    </row>
    <row r="47" spans="1:30" s="93" customFormat="1" x14ac:dyDescent="0.35">
      <c r="A47" s="94"/>
      <c r="B47" s="94"/>
      <c r="C47" s="94"/>
      <c r="D47" s="94"/>
      <c r="E47" s="94"/>
      <c r="F47" s="94"/>
      <c r="G47" s="94"/>
      <c r="H47" s="97"/>
      <c r="I47" s="94"/>
      <c r="J47" s="94"/>
      <c r="K47" s="94"/>
      <c r="T47" s="92"/>
      <c r="V47" s="92" t="s">
        <v>237</v>
      </c>
    </row>
    <row r="48" spans="1:30" s="93" customFormat="1" x14ac:dyDescent="0.35">
      <c r="H48" s="95"/>
      <c r="T48" s="92"/>
      <c r="V48" s="92" t="s">
        <v>238</v>
      </c>
    </row>
    <row r="49" spans="16:32" x14ac:dyDescent="0.35">
      <c r="P49" s="94"/>
      <c r="R49" s="94"/>
      <c r="T49" s="98"/>
      <c r="U49" s="94"/>
      <c r="V49" s="92" t="s">
        <v>239</v>
      </c>
      <c r="AE49" s="93"/>
      <c r="AF49" s="93"/>
    </row>
    <row r="50" spans="16:32" x14ac:dyDescent="0.35">
      <c r="P50" s="94"/>
      <c r="R50" s="94"/>
      <c r="T50" s="98"/>
      <c r="U50" s="94"/>
      <c r="V50" s="92" t="s">
        <v>240</v>
      </c>
      <c r="AE50" s="93"/>
      <c r="AF50" s="93"/>
    </row>
    <row r="51" spans="16:32" x14ac:dyDescent="0.35">
      <c r="P51" s="94"/>
      <c r="R51" s="94"/>
      <c r="T51" s="98"/>
      <c r="U51" s="94"/>
      <c r="V51" s="92" t="s">
        <v>241</v>
      </c>
      <c r="AE51" s="93"/>
      <c r="AF51" s="93"/>
    </row>
    <row r="52" spans="16:32" x14ac:dyDescent="0.35">
      <c r="P52" s="94"/>
      <c r="R52" s="94"/>
      <c r="T52" s="98"/>
      <c r="U52" s="94"/>
      <c r="V52" s="92" t="s">
        <v>242</v>
      </c>
      <c r="AE52" s="93"/>
      <c r="AF52" s="93"/>
    </row>
    <row r="53" spans="16:32" x14ac:dyDescent="0.35">
      <c r="P53" s="94"/>
      <c r="R53" s="94"/>
      <c r="T53" s="98"/>
      <c r="U53" s="94"/>
      <c r="V53" s="92"/>
      <c r="AE53" s="93"/>
      <c r="AF53" s="93"/>
    </row>
    <row r="54" spans="16:32" x14ac:dyDescent="0.35">
      <c r="P54" s="94"/>
      <c r="R54" s="94"/>
      <c r="T54" s="98"/>
      <c r="U54" s="94"/>
      <c r="V54" s="92" t="s">
        <v>243</v>
      </c>
      <c r="AE54" s="93"/>
      <c r="AF54" s="93"/>
    </row>
    <row r="55" spans="16:32" x14ac:dyDescent="0.35">
      <c r="P55" s="94"/>
      <c r="R55" s="94"/>
      <c r="T55" s="98"/>
      <c r="U55" s="94"/>
      <c r="V55" s="92" t="s">
        <v>244</v>
      </c>
      <c r="AE55" s="93"/>
      <c r="AF55" s="93"/>
    </row>
    <row r="56" spans="16:32" x14ac:dyDescent="0.35">
      <c r="P56" s="94"/>
      <c r="R56" s="94"/>
      <c r="T56" s="98"/>
      <c r="U56" s="94"/>
      <c r="V56" s="92" t="s">
        <v>245</v>
      </c>
      <c r="AE56" s="93"/>
      <c r="AF56" s="93"/>
    </row>
    <row r="57" spans="16:32" x14ac:dyDescent="0.35">
      <c r="P57" s="94"/>
      <c r="R57" s="94"/>
      <c r="T57" s="98"/>
      <c r="U57" s="94"/>
      <c r="V57" s="92" t="s">
        <v>251</v>
      </c>
      <c r="AE57" s="93"/>
      <c r="AF57" s="93"/>
    </row>
    <row r="58" spans="16:32" x14ac:dyDescent="0.35">
      <c r="P58" s="94"/>
      <c r="R58" s="94"/>
      <c r="T58" s="92"/>
      <c r="V58" s="92" t="s">
        <v>246</v>
      </c>
      <c r="AE58" s="93"/>
      <c r="AF58" s="93"/>
    </row>
    <row r="59" spans="16:32" x14ac:dyDescent="0.35">
      <c r="P59" s="94"/>
      <c r="R59" s="94"/>
      <c r="T59" s="92"/>
      <c r="V59" s="92" t="s">
        <v>252</v>
      </c>
    </row>
    <row r="60" spans="16:32" x14ac:dyDescent="0.35">
      <c r="P60" s="94"/>
      <c r="R60" s="94"/>
      <c r="T60" s="92"/>
      <c r="V60" s="92" t="s">
        <v>253</v>
      </c>
    </row>
    <row r="61" spans="16:32" x14ac:dyDescent="0.35">
      <c r="P61" s="94"/>
      <c r="R61" s="94"/>
      <c r="T61" s="92"/>
      <c r="V61" s="92" t="s">
        <v>247</v>
      </c>
    </row>
    <row r="62" spans="16:32" x14ac:dyDescent="0.35">
      <c r="P62" s="94"/>
      <c r="R62" s="94"/>
      <c r="T62" s="92"/>
      <c r="V62" s="92" t="s">
        <v>250</v>
      </c>
    </row>
    <row r="63" spans="16:32" x14ac:dyDescent="0.35">
      <c r="P63" s="94"/>
      <c r="R63" s="94"/>
      <c r="T63" s="92"/>
      <c r="V63" s="92" t="s">
        <v>248</v>
      </c>
    </row>
    <row r="64" spans="16:32" x14ac:dyDescent="0.35">
      <c r="P64" s="94"/>
      <c r="R64" s="94"/>
      <c r="T64" s="92"/>
      <c r="V64" s="92" t="s">
        <v>249</v>
      </c>
    </row>
  </sheetData>
  <sortState xmlns:xlrd2="http://schemas.microsoft.com/office/spreadsheetml/2017/richdata2" ref="AB6:AC40">
    <sortCondition ref="AC6:AC40"/>
  </sortState>
  <mergeCells count="4">
    <mergeCell ref="B1:R1"/>
    <mergeCell ref="A3:C7"/>
    <mergeCell ref="B8:I8"/>
    <mergeCell ref="K8:R8"/>
  </mergeCells>
  <hyperlinks>
    <hyperlink ref="A3:C7" location="Frontpage!A3" display="Frontpage!A3" xr:uid="{00000000-0004-0000-2400-000000000000}"/>
  </hyperlinks>
  <pageMargins left="0.39370078740157483" right="0.39370078740157483" top="0.39370078740157483" bottom="0.39370078740157483" header="0.31496062992125984" footer="0.31496062992125984"/>
  <pageSetup paperSize="9" scale="94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5</xdr:col>
                    <xdr:colOff>171450</xdr:colOff>
                    <xdr:row>4</xdr:row>
                    <xdr:rowOff>52388</xdr:rowOff>
                  </from>
                  <to>
                    <xdr:col>14</xdr:col>
                    <xdr:colOff>452438</xdr:colOff>
                    <xdr:row>6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4</xdr:col>
                    <xdr:colOff>109538</xdr:colOff>
                    <xdr:row>1</xdr:row>
                    <xdr:rowOff>19050</xdr:rowOff>
                  </from>
                  <to>
                    <xdr:col>7</xdr:col>
                    <xdr:colOff>109538</xdr:colOff>
                    <xdr:row>4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11</xdr:col>
                    <xdr:colOff>185738</xdr:colOff>
                    <xdr:row>2</xdr:row>
                    <xdr:rowOff>14288</xdr:rowOff>
                  </from>
                  <to>
                    <xdr:col>13</xdr:col>
                    <xdr:colOff>528638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4"/>
  <sheetViews>
    <sheetView showGridLines="0" showRowColHeaders="0" zoomScale="95" zoomScaleNormal="95" workbookViewId="0">
      <selection activeCell="B6" sqref="B6"/>
    </sheetView>
  </sheetViews>
  <sheetFormatPr defaultColWidth="9.06640625" defaultRowHeight="13.15" x14ac:dyDescent="0.4"/>
  <cols>
    <col min="1" max="1" width="2.33203125" style="3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",B5)</f>
        <v>Residents of Greater Dandenong who were born in Bangladesh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39" t="s">
        <v>22</v>
      </c>
      <c r="C5" s="44" t="s">
        <v>153</v>
      </c>
      <c r="D5" s="45">
        <f>VLOOKUP($F$2*35-35+$G$2,'Data 2'!$A$7:$BJ$1126,4)</f>
        <v>541</v>
      </c>
      <c r="E5" s="34"/>
      <c r="F5" s="34"/>
      <c r="G5" s="46"/>
      <c r="H5" s="34" t="s">
        <v>155</v>
      </c>
      <c r="I5" s="47">
        <f>VLOOKUP($F$2*35-35+$G$2,'Data 2'!$A$7:$BJ$1126,5)</f>
        <v>8</v>
      </c>
      <c r="J5" s="48">
        <f>IF($D$5&gt;0,I5/$D$5*100,"")</f>
        <v>1.478743068391867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46</v>
      </c>
      <c r="J6" s="51">
        <f>IF($D$5&gt;0,I6/$D$5*100,"")</f>
        <v>8.502772643253234</v>
      </c>
      <c r="K6" s="36"/>
      <c r="M6" s="87" t="s">
        <v>203</v>
      </c>
      <c r="N6" s="89">
        <f>VLOOKUP($F$2*35-35+$G$2,'Data 2'!$A$7:$BJ$1126,6)</f>
        <v>46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46.950092421441774</v>
      </c>
      <c r="E7" s="34"/>
      <c r="F7" s="34"/>
      <c r="G7" s="34"/>
      <c r="H7" s="49" t="s">
        <v>65</v>
      </c>
      <c r="I7" s="50">
        <f>VLOOKUP($F$2*35-35+$G$2,'Data 2'!$A$7:$BJ$1126,7)</f>
        <v>42</v>
      </c>
      <c r="J7" s="51">
        <f>IF($D$5&gt;0,I7/$D$5*100,"")</f>
        <v>7.763401109057301</v>
      </c>
      <c r="K7" s="36"/>
      <c r="M7" s="87" t="s">
        <v>185</v>
      </c>
      <c r="N7" s="89">
        <f>VLOOKUP($F$2*35-35+$G$2,'Data 2'!$A$7:$BJ$1126,7)</f>
        <v>42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53.049907578558226</v>
      </c>
      <c r="E8" s="34"/>
      <c r="F8" s="34"/>
      <c r="G8" s="34"/>
      <c r="H8" s="49" t="s">
        <v>157</v>
      </c>
      <c r="I8" s="50">
        <f>VLOOKUP($F$2*35-35+$G$2,'Data 2'!$A$7:$BJ$1126,8)</f>
        <v>435</v>
      </c>
      <c r="J8" s="51">
        <f>IF($D$5&gt;0,I8/$D$5*100,"")</f>
        <v>80.406654343807759</v>
      </c>
      <c r="K8" s="36"/>
      <c r="M8" s="87" t="s">
        <v>204</v>
      </c>
      <c r="N8" s="89">
        <f>VLOOKUP($F$2*35-35+$G$2,'Data 2'!$A$7:$BK$1126,63)</f>
        <v>435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16</v>
      </c>
      <c r="J9" s="55">
        <f>IF($D$5&gt;0,I9/$D$5*100,"")</f>
        <v>2.957486136783734</v>
      </c>
      <c r="K9" s="36"/>
      <c r="M9" s="87" t="s">
        <v>69</v>
      </c>
      <c r="N9" s="89">
        <f>VLOOKUP($F$2*35-35+$G$2,'Data 2'!$A$7:$BJ$1126,9)</f>
        <v>16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16</v>
      </c>
      <c r="H12" s="48">
        <f>VLOOKUP($F$2*35-35+$G$2,'Data 2'!$A$7:$BJ$1126,12)</f>
        <v>4.71976401179941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33.333333333333329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9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 t="s">
        <v>206</v>
      </c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26.804123711340207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17.647058823529413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10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14.285714285714285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77.460317460317469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86.995515695067255</v>
      </c>
      <c r="G26" s="61">
        <f>VLOOKUP($F$2*35-35+$G$2,'Data 2'!$A$7:$BJ$1126,31)</f>
        <v>60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18.71345029239766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43.274853801169591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663.15789473684208</v>
      </c>
      <c r="G29" s="36"/>
      <c r="H29" s="36"/>
      <c r="I29" s="36"/>
      <c r="J29" s="57">
        <f>VLOOKUP($F$2*35-35+$G$2,'Data 2'!$A$7:$BJ$1126,28)</f>
        <v>35</v>
      </c>
      <c r="K29" s="61">
        <f>VLOOKUP($F$2*35-35+$G$2,'Data 2'!$A$7:$BJ$1126,29)</f>
        <v>9.2592592592592595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53.544776119402982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</v>
      </c>
      <c r="G34" s="75">
        <f t="shared" si="0"/>
        <v>0.75471698113207553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33</v>
      </c>
      <c r="G35" s="75">
        <f t="shared" si="0"/>
        <v>6.2264150943396226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464</v>
      </c>
      <c r="G36" s="75">
        <f t="shared" si="0"/>
        <v>87.547169811320757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29</v>
      </c>
      <c r="G38" s="48">
        <f t="shared" si="0"/>
        <v>5.4716981132075473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106</v>
      </c>
      <c r="F41" s="48">
        <f>VLOOKUP($F$2*35-35+$G$2,'Data 2'!$A$7:$BJ$1126,45)</f>
        <v>19.593345656192238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1.25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20</v>
      </c>
      <c r="E50" s="75">
        <f>VLOOKUP($F$2*35-35+$G$2,'Data 2'!$A$7:$BJ$1126,56)</f>
        <v>3.6968576709796674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6.8181818181818175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11</v>
      </c>
      <c r="E52" s="75">
        <f>VLOOKUP($F$2*35-35+$G$2,'Data 2'!$A$7:$BJ$1126,60)</f>
        <v>2.2964509394572024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0</v>
      </c>
      <c r="E53" s="75">
        <f>VLOOKUP($F$2*35-35+$G$2,'Data 2'!$A$7:$BJ$1126,62)</f>
        <v>0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300-000000000000}"/>
    <hyperlink ref="B5" location="'Front (2)'!C1" display="'Front (2)'!C1" xr:uid="{00000000-0004-0000-0300-000001000000}"/>
    <hyperlink ref="B6" location="'Front (3)'!C1" display="'Front (3)'!C1" xr:uid="{00000000-0004-0000-0300-000002000000}"/>
    <hyperlink ref="B7" location="'Front (4)'!C1" display="'Front (4)'!C1" xr:uid="{00000000-0004-0000-0300-000003000000}"/>
    <hyperlink ref="B8" location="'Front (5)'!C1" display="'Front (5)'!C1" xr:uid="{00000000-0004-0000-0300-000004000000}"/>
    <hyperlink ref="B9" location="'Front (6)'!C1" display="'Front (6)'!C1" xr:uid="{00000000-0004-0000-0300-000005000000}"/>
    <hyperlink ref="B10" location="'Front (7)'!C1" display="'Front (7)'!C1" xr:uid="{00000000-0004-0000-0300-000006000000}"/>
    <hyperlink ref="B11" location="'Front (8)'!C1" display="'Front (8)'!C1" xr:uid="{00000000-0004-0000-0300-000007000000}"/>
    <hyperlink ref="B12" location="'Front (9)'!C1" display="'Front (9)'!C1" xr:uid="{00000000-0004-0000-0300-000008000000}"/>
    <hyperlink ref="B13" location="'Front (10)'!C1" display="'Front (10)'!C1" xr:uid="{00000000-0004-0000-0300-000009000000}"/>
    <hyperlink ref="B14" location="'Front (11)'!C1" display="'Front (11)'!C1" xr:uid="{00000000-0004-0000-0300-00000A000000}"/>
    <hyperlink ref="B15" location="'Front (12)'!C1" display="'Front (12)'!C1" xr:uid="{00000000-0004-0000-0300-00000B000000}"/>
    <hyperlink ref="B16" location="'Front (13)'!C1" display="'Front (13)'!C1" xr:uid="{00000000-0004-0000-0300-00000C000000}"/>
    <hyperlink ref="B17" location="'Front (14)'!C1" display="'Front (14)'!C1" xr:uid="{00000000-0004-0000-0300-00000D000000}"/>
    <hyperlink ref="B18" location="'Front (15)'!C1" display="'Front (15)'!C1" xr:uid="{00000000-0004-0000-0300-00000E000000}"/>
    <hyperlink ref="B19" location="'Front (16)'!C1" display="'Front (16)'!C1" xr:uid="{00000000-0004-0000-0300-00000F000000}"/>
    <hyperlink ref="B20" location="'Front (17)'!C1" display="'Front (17)'!C1" xr:uid="{00000000-0004-0000-0300-000010000000}"/>
    <hyperlink ref="B21" location="'Front (18)'!C1" display="'Front (18)'!C1" xr:uid="{00000000-0004-0000-0300-000011000000}"/>
    <hyperlink ref="B22" location="'Front (19)'!C1" display="'Front (19)'!C1" xr:uid="{00000000-0004-0000-0300-000012000000}"/>
    <hyperlink ref="B23" location="'Front (20)'!C1" display="'Front (20)'!C1" xr:uid="{00000000-0004-0000-0300-000013000000}"/>
    <hyperlink ref="B24" location="'Front (21)'!C1" display="'Front (21)'!C1" xr:uid="{00000000-0004-0000-0300-000014000000}"/>
    <hyperlink ref="B25" location="'Front (22)'!C1" display="'Front (22)'!C1" xr:uid="{00000000-0004-0000-0300-000015000000}"/>
    <hyperlink ref="B26" location="'Front (23)'!C1" display="'Front (23)'!C1" xr:uid="{00000000-0004-0000-0300-000016000000}"/>
    <hyperlink ref="B27" location="'Front (24)'!C1" display="'Front (24)'!C1" xr:uid="{00000000-0004-0000-0300-000017000000}"/>
    <hyperlink ref="B28" location="'Front (25)'!C1" display="'Front (25)'!C1" xr:uid="{00000000-0004-0000-0300-000018000000}"/>
    <hyperlink ref="B29" location="'Front (26)'!C1" display="'Front (26)'!C1" xr:uid="{00000000-0004-0000-0300-000019000000}"/>
    <hyperlink ref="B30" location="'Front (27)'!C1" display="'Front (27)'!C1" xr:uid="{00000000-0004-0000-0300-00001A000000}"/>
    <hyperlink ref="B31" location="'Front (28)'!C1" display="'Front (28)'!C1" xr:uid="{00000000-0004-0000-0300-00001B000000}"/>
    <hyperlink ref="B32" location="'Front (29)'!C1" display="'Front (29)'!C1" xr:uid="{00000000-0004-0000-0300-00001C000000}"/>
    <hyperlink ref="B33" location="'Front (30)'!C1" display="'Front (30)'!C1" xr:uid="{00000000-0004-0000-0300-00001D000000}"/>
    <hyperlink ref="B34" location="'Front (31)'!C1" display="'Front (31)'!C1" xr:uid="{00000000-0004-0000-0300-00001E000000}"/>
    <hyperlink ref="B35" location="'Front (32)'!C1" display="'Front (32)'!C1" xr:uid="{00000000-0004-0000-0300-00001F000000}"/>
    <hyperlink ref="B36" location="'Front (33)'!C1" display="'Front (33)'!C1" xr:uid="{00000000-0004-0000-0300-000020000000}"/>
    <hyperlink ref="B37" location="'Front (34)'!C1" display="'Front (34)'!C1" xr:uid="{00000000-0004-0000-0300-000021000000}"/>
    <hyperlink ref="B1:B3" location="Frontpage!A1" display="PROFILES OF CULTURAL DIVERSITY_x000a_Social statistics about residents from major birthplaces, _x000a_in metropolitan municipalities" xr:uid="{00000000-0004-0000-0300-000022000000}"/>
    <hyperlink ref="L1:N4" location="Sheet1!A1" display="Sheet1!A1" xr:uid="{00000000-0004-0000-0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",B6)</f>
        <v>Residents of Greater Dandenong who were born in Bosnia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1474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39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7</v>
      </c>
      <c r="J6" s="51">
        <f>IF($D$5&gt;0,I6/$D$5*100,"")</f>
        <v>0.47489823609226595</v>
      </c>
      <c r="K6" s="36"/>
      <c r="M6" s="87" t="s">
        <v>203</v>
      </c>
      <c r="N6" s="89">
        <f>VLOOKUP($F$2*35-35+$G$2,'Data 2'!$A$7:$BJ$1126,6)</f>
        <v>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51.696065128900948</v>
      </c>
      <c r="E7" s="34"/>
      <c r="F7" s="34"/>
      <c r="G7" s="34"/>
      <c r="H7" s="49" t="s">
        <v>65</v>
      </c>
      <c r="I7" s="50">
        <f>VLOOKUP($F$2*35-35+$G$2,'Data 2'!$A$7:$BJ$1126,7)</f>
        <v>40</v>
      </c>
      <c r="J7" s="51">
        <f>IF($D$5&gt;0,I7/$D$5*100,"")</f>
        <v>2.7137042062415198</v>
      </c>
      <c r="K7" s="36"/>
      <c r="M7" s="87" t="s">
        <v>185</v>
      </c>
      <c r="N7" s="89">
        <f>VLOOKUP($F$2*35-35+$G$2,'Data 2'!$A$7:$BJ$1126,7)</f>
        <v>40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48.303934871099052</v>
      </c>
      <c r="E8" s="34"/>
      <c r="F8" s="34"/>
      <c r="G8" s="34"/>
      <c r="H8" s="49" t="s">
        <v>157</v>
      </c>
      <c r="I8" s="50">
        <f>VLOOKUP($F$2*35-35+$G$2,'Data 2'!$A$7:$BJ$1126,8)</f>
        <v>1058</v>
      </c>
      <c r="J8" s="51">
        <f>IF($D$5&gt;0,I8/$D$5*100,"")</f>
        <v>71.777476255088189</v>
      </c>
      <c r="K8" s="36"/>
      <c r="M8" s="87" t="s">
        <v>204</v>
      </c>
      <c r="N8" s="89">
        <f>VLOOKUP($F$2*35-35+$G$2,'Data 2'!$A$7:$BK$1126,63)</f>
        <v>1058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370</v>
      </c>
      <c r="J9" s="55">
        <f>IF($D$5&gt;0,I9/$D$5*100,"")</f>
        <v>25.10176390773406</v>
      </c>
      <c r="K9" s="36"/>
      <c r="M9" s="87" t="s">
        <v>69</v>
      </c>
      <c r="N9" s="89">
        <f>VLOOKUP($F$2*35-35+$G$2,'Data 2'!$A$7:$BJ$1126,9)</f>
        <v>370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31</v>
      </c>
      <c r="H12" s="48">
        <f>VLOOKUP($F$2*35-35+$G$2,'Data 2'!$A$7:$BJ$1126,12)</f>
        <v>7.192575406032482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</v>
      </c>
      <c r="H13" s="59">
        <f>VLOOKUP($F$2*35-35+$G$2,'Data 2'!$A$7:$BJ$1126,14)</f>
        <v>17.647058823529413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107</v>
      </c>
      <c r="H14" s="60">
        <f>VLOOKUP($F$2*35-35+$G$2,'Data 2'!$A$7:$BJ$1126,16)</f>
        <v>84.112149532710276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30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12.5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33.333333333333329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35.384615384615387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65.2</v>
      </c>
      <c r="G26" s="61">
        <f>VLOOKUP($F$2*35-35+$G$2,'Data 2'!$A$7:$BJ$1126,31)</f>
        <v>46.582733812949641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26.094276094276093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379.3478260869565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4.5741324921135647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21.199442119944212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543</v>
      </c>
      <c r="G34" s="75">
        <f t="shared" si="0"/>
        <v>38.02521008403361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643</v>
      </c>
      <c r="G36" s="75">
        <f t="shared" si="0"/>
        <v>45.028011204481793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0.21008403361344538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239</v>
      </c>
      <c r="G38" s="48">
        <f t="shared" si="0"/>
        <v>16.736694677871146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</v>
      </c>
      <c r="F41" s="48">
        <f>VLOOKUP($F$2*35-35+$G$2,'Data 2'!$A$7:$BJ$1126,45)</f>
        <v>1.0854816824966078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5</v>
      </c>
      <c r="G44" s="61">
        <f>VLOOKUP($F$2*35-35+$G$2,'Data 2'!$A$7:$BJ$1126,53)</f>
        <v>1.2437810945273633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450</v>
      </c>
      <c r="E50" s="75">
        <f>VLOOKUP($F$2*35-35+$G$2,'Data 2'!$A$7:$BJ$1126,56)</f>
        <v>30.633083730428861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214</v>
      </c>
      <c r="E52" s="75">
        <f>VLOOKUP($F$2*35-35+$G$2,'Data 2'!$A$7:$BJ$1126,60)</f>
        <v>19.687212511499542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232</v>
      </c>
      <c r="E53" s="75">
        <f>VLOOKUP($F$2*35-35+$G$2,'Data 2'!$A$7:$BJ$1126,62)</f>
        <v>64.088397790055254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400-000000000000}"/>
    <hyperlink ref="B5" location="'Front (2)'!C1" display="'Front (2)'!C1" xr:uid="{00000000-0004-0000-0400-000001000000}"/>
    <hyperlink ref="B6" location="'Front (3)'!C1" display="'Front (3)'!C1" xr:uid="{00000000-0004-0000-0400-000002000000}"/>
    <hyperlink ref="B7" location="'Front (4)'!C1" display="'Front (4)'!C1" xr:uid="{00000000-0004-0000-0400-000003000000}"/>
    <hyperlink ref="B8" location="'Front (5)'!C1" display="'Front (5)'!C1" xr:uid="{00000000-0004-0000-0400-000004000000}"/>
    <hyperlink ref="B9" location="'Front (6)'!C1" display="'Front (6)'!C1" xr:uid="{00000000-0004-0000-0400-000005000000}"/>
    <hyperlink ref="B10" location="'Front (7)'!C1" display="'Front (7)'!C1" xr:uid="{00000000-0004-0000-0400-000006000000}"/>
    <hyperlink ref="B11" location="'Front (8)'!C1" display="'Front (8)'!C1" xr:uid="{00000000-0004-0000-0400-000007000000}"/>
    <hyperlink ref="B12" location="'Front (9)'!C1" display="'Front (9)'!C1" xr:uid="{00000000-0004-0000-0400-000008000000}"/>
    <hyperlink ref="B13" location="'Front (10)'!C1" display="'Front (10)'!C1" xr:uid="{00000000-0004-0000-0400-000009000000}"/>
    <hyperlink ref="B14" location="'Front (11)'!C1" display="'Front (11)'!C1" xr:uid="{00000000-0004-0000-0400-00000A000000}"/>
    <hyperlink ref="B15" location="'Front (12)'!C1" display="'Front (12)'!C1" xr:uid="{00000000-0004-0000-0400-00000B000000}"/>
    <hyperlink ref="B16" location="'Front (13)'!C1" display="'Front (13)'!C1" xr:uid="{00000000-0004-0000-0400-00000C000000}"/>
    <hyperlink ref="B17" location="'Front (14)'!C1" display="'Front (14)'!C1" xr:uid="{00000000-0004-0000-0400-00000D000000}"/>
    <hyperlink ref="B18" location="'Front (15)'!C1" display="'Front (15)'!C1" xr:uid="{00000000-0004-0000-0400-00000E000000}"/>
    <hyperlink ref="B19" location="'Front (16)'!C1" display="'Front (16)'!C1" xr:uid="{00000000-0004-0000-0400-00000F000000}"/>
    <hyperlink ref="B20" location="'Front (17)'!C1" display="'Front (17)'!C1" xr:uid="{00000000-0004-0000-0400-000010000000}"/>
    <hyperlink ref="B21" location="'Front (18)'!C1" display="'Front (18)'!C1" xr:uid="{00000000-0004-0000-0400-000011000000}"/>
    <hyperlink ref="B22" location="'Front (19)'!C1" display="'Front (19)'!C1" xr:uid="{00000000-0004-0000-0400-000012000000}"/>
    <hyperlink ref="B23" location="'Front (20)'!C1" display="'Front (20)'!C1" xr:uid="{00000000-0004-0000-0400-000013000000}"/>
    <hyperlink ref="B24" location="'Front (21)'!C1" display="'Front (21)'!C1" xr:uid="{00000000-0004-0000-0400-000014000000}"/>
    <hyperlink ref="B25" location="'Front (22)'!C1" display="'Front (22)'!C1" xr:uid="{00000000-0004-0000-0400-000015000000}"/>
    <hyperlink ref="B26" location="'Front (23)'!C1" display="'Front (23)'!C1" xr:uid="{00000000-0004-0000-0400-000016000000}"/>
    <hyperlink ref="B27" location="'Front (24)'!C1" display="'Front (24)'!C1" xr:uid="{00000000-0004-0000-0400-000017000000}"/>
    <hyperlink ref="B28" location="'Front (25)'!C1" display="'Front (25)'!C1" xr:uid="{00000000-0004-0000-0400-000018000000}"/>
    <hyperlink ref="B29" location="'Front (26)'!C1" display="'Front (26)'!C1" xr:uid="{00000000-0004-0000-0400-000019000000}"/>
    <hyperlink ref="B30" location="'Front (27)'!C1" display="'Front (27)'!C1" xr:uid="{00000000-0004-0000-0400-00001A000000}"/>
    <hyperlink ref="B31" location="'Front (28)'!C1" display="'Front (28)'!C1" xr:uid="{00000000-0004-0000-0400-00001B000000}"/>
    <hyperlink ref="B32" location="'Front (29)'!C1" display="'Front (29)'!C1" xr:uid="{00000000-0004-0000-0400-00001C000000}"/>
    <hyperlink ref="B33" location="'Front (30)'!C1" display="'Front (30)'!C1" xr:uid="{00000000-0004-0000-0400-00001D000000}"/>
    <hyperlink ref="B34" location="'Front (31)'!C1" display="'Front (31)'!C1" xr:uid="{00000000-0004-0000-0400-00001E000000}"/>
    <hyperlink ref="B35" location="'Front (32)'!C1" display="'Front (32)'!C1" xr:uid="{00000000-0004-0000-0400-00001F000000}"/>
    <hyperlink ref="B36" location="'Front (33)'!C1" display="'Front (33)'!C1" xr:uid="{00000000-0004-0000-0400-000020000000}"/>
    <hyperlink ref="B37" location="'Front (34)'!C1" display="'Front (34)'!C1" xr:uid="{00000000-0004-0000-0400-000021000000}"/>
    <hyperlink ref="B1:B3" location="Frontpage!A1" display="PROFILES OF CULTURAL DIVERSITY_x000a_Social statistics about residents from major birthplaces, _x000a_in metropolitan municipalities" xr:uid="{00000000-0004-0000-0400-000022000000}"/>
    <hyperlink ref="L1:N4" location="Sheet1!A1" display="Sheet1!A1" xr:uid="{00000000-0004-0000-04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4"/>
  <sheetViews>
    <sheetView showGridLines="0" showRowColHeaders="0" zoomScale="95" zoomScaleNormal="95" workbookViewId="0">
      <selection activeCell="B8" sqref="B8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",B7)</f>
        <v>Residents of Greater Dandenong who were born in Burma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1227</v>
      </c>
      <c r="E5" s="34"/>
      <c r="F5" s="34"/>
      <c r="G5" s="46"/>
      <c r="H5" s="34" t="s">
        <v>155</v>
      </c>
      <c r="I5" s="47">
        <f>VLOOKUP($F$2*35-35+$G$2,'Data 2'!$A$7:$BJ$1126,5)</f>
        <v>3</v>
      </c>
      <c r="J5" s="48">
        <f>IF($D$5&gt;0,I5/$D$5*100,"")</f>
        <v>0.24449877750611246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25</v>
      </c>
      <c r="J6" s="51">
        <f>IF($D$5&gt;0,I6/$D$5*100,"")</f>
        <v>2.0374898125509371</v>
      </c>
      <c r="K6" s="36"/>
      <c r="M6" s="87" t="s">
        <v>203</v>
      </c>
      <c r="N6" s="89">
        <f>VLOOKUP($F$2*35-35+$G$2,'Data 2'!$A$7:$BJ$1126,6)</f>
        <v>25</v>
      </c>
      <c r="O6" s="38"/>
      <c r="V6" s="84" t="s">
        <v>33</v>
      </c>
    </row>
    <row r="7" spans="1:22" ht="13.5" customHeight="1" x14ac:dyDescent="0.4">
      <c r="A7" s="85">
        <v>20</v>
      </c>
      <c r="B7" s="39" t="s">
        <v>136</v>
      </c>
      <c r="C7" s="105" t="s">
        <v>154</v>
      </c>
      <c r="D7" s="52">
        <f>VLOOKUP($F$2*35-35+$G$2,'Data 2'!$A$7:$BJ$1126,10)</f>
        <v>44.987775061124694</v>
      </c>
      <c r="E7" s="34"/>
      <c r="F7" s="34"/>
      <c r="G7" s="34"/>
      <c r="H7" s="49" t="s">
        <v>65</v>
      </c>
      <c r="I7" s="50">
        <f>VLOOKUP($F$2*35-35+$G$2,'Data 2'!$A$7:$BJ$1126,7)</f>
        <v>76</v>
      </c>
      <c r="J7" s="51">
        <f>IF($D$5&gt;0,I7/$D$5*100,"")</f>
        <v>6.1939690301548493</v>
      </c>
      <c r="K7" s="36"/>
      <c r="M7" s="87" t="s">
        <v>185</v>
      </c>
      <c r="N7" s="89">
        <f>VLOOKUP($F$2*35-35+$G$2,'Data 2'!$A$7:$BJ$1126,7)</f>
        <v>76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55.012224938875306</v>
      </c>
      <c r="E8" s="34"/>
      <c r="F8" s="34"/>
      <c r="G8" s="34"/>
      <c r="H8" s="49" t="s">
        <v>157</v>
      </c>
      <c r="I8" s="50">
        <f>VLOOKUP($F$2*35-35+$G$2,'Data 2'!$A$7:$BJ$1126,8)</f>
        <v>1030</v>
      </c>
      <c r="J8" s="51">
        <f>IF($D$5&gt;0,I8/$D$5*100,"")</f>
        <v>83.944580277098609</v>
      </c>
      <c r="K8" s="36"/>
      <c r="M8" s="87" t="s">
        <v>204</v>
      </c>
      <c r="N8" s="89">
        <f>VLOOKUP($F$2*35-35+$G$2,'Data 2'!$A$7:$BK$1126,63)</f>
        <v>1030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97</v>
      </c>
      <c r="J9" s="55">
        <f>IF($D$5&gt;0,I9/$D$5*100,"")</f>
        <v>7.9054604726976372</v>
      </c>
      <c r="K9" s="36"/>
      <c r="M9" s="87" t="s">
        <v>69</v>
      </c>
      <c r="N9" s="89">
        <f>VLOOKUP($F$2*35-35+$G$2,'Data 2'!$A$7:$BJ$1126,9)</f>
        <v>97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56</v>
      </c>
      <c r="H12" s="48">
        <f>VLOOKUP($F$2*35-35+$G$2,'Data 2'!$A$7:$BJ$1126,12)</f>
        <v>7.887323943661972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10</v>
      </c>
      <c r="H13" s="59">
        <f>VLOOKUP($F$2*35-35+$G$2,'Data 2'!$A$7:$BJ$1126,14)</f>
        <v>29.411764705882355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78</v>
      </c>
      <c r="H14" s="60">
        <f>VLOOKUP($F$2*35-35+$G$2,'Data 2'!$A$7:$BJ$1126,16)</f>
        <v>83.333333333333343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37.943262411347519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20</v>
      </c>
      <c r="I18" s="59">
        <f>VLOOKUP($F$2*35-35+$G$2,'Data 2'!$A$7:$BJ$1126,19)</f>
        <v>37.735849056603776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8</v>
      </c>
      <c r="I19" s="64">
        <f>VLOOKUP($F$2*35-35+$G$2,'Data 2'!$A$7:$BJ$1126,21)</f>
        <v>28.571428571428569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8</v>
      </c>
      <c r="I20" s="59">
        <f>VLOOKUP($F$2*35-35+$G$2,'Data 2'!$A$7:$BJ$1126,23)</f>
        <v>33.333333333333329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16</v>
      </c>
      <c r="I21" s="67">
        <f>VLOOKUP($F$2*35-35+$G$2,'Data 2'!$A$7:$BJ$1126,25)</f>
        <v>34.782608695652172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10.990712074303406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6.6563467492260067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51.236749116607768</v>
      </c>
      <c r="G26" s="61">
        <f>VLOOKUP($F$2*35-35+$G$2,'Data 2'!$A$7:$BJ$1126,31)</f>
        <v>24.830699774266364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68.717948717948715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13.333333333333334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339.25233644859816</v>
      </c>
      <c r="G29" s="36"/>
      <c r="H29" s="36"/>
      <c r="I29" s="36"/>
      <c r="J29" s="57">
        <f>VLOOKUP($F$2*35-35+$G$2,'Data 2'!$A$7:$BJ$1126,28)</f>
        <v>49</v>
      </c>
      <c r="K29" s="61">
        <f>VLOOKUP($F$2*35-35+$G$2,'Data 2'!$A$7:$BJ$1126,29)</f>
        <v>10.208333333333334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76.490066225165563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261</v>
      </c>
      <c r="G33" s="48">
        <f t="shared" ref="G33:G38" si="0">F33/SUM(F$33:F$38)*100</f>
        <v>21.446179129005753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66</v>
      </c>
      <c r="G34" s="75">
        <f t="shared" si="0"/>
        <v>5.4231717337715697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863</v>
      </c>
      <c r="G36" s="75">
        <f t="shared" si="0"/>
        <v>70.912078882497937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27</v>
      </c>
      <c r="G38" s="48">
        <f t="shared" si="0"/>
        <v>2.218570254724733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112</v>
      </c>
      <c r="F41" s="48">
        <f>VLOOKUP($F$2*35-35+$G$2,'Data 2'!$A$7:$BJ$1126,45)</f>
        <v>9.1279543602282001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27</v>
      </c>
      <c r="G44" s="61">
        <f>VLOOKUP($F$2*35-35+$G$2,'Data 2'!$A$7:$BJ$1126,53)</f>
        <v>4.1474654377880187</v>
      </c>
      <c r="H44" s="129"/>
      <c r="I44" s="129"/>
      <c r="J44" s="129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684</v>
      </c>
      <c r="E50" s="75">
        <f>VLOOKUP($F$2*35-35+$G$2,'Data 2'!$A$7:$BJ$1126,56)</f>
        <v>56.203779786359895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14</v>
      </c>
      <c r="E51" s="75">
        <f>VLOOKUP($F$2*35-35+$G$2,'Data 2'!$A$7:$BJ$1126,58)</f>
        <v>18.666666666666668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613</v>
      </c>
      <c r="E52" s="75">
        <f>VLOOKUP($F$2*35-35+$G$2,'Data 2'!$A$7:$BJ$1126,60)</f>
        <v>55.981735159817347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68</v>
      </c>
      <c r="E53" s="75">
        <f>VLOOKUP($F$2*35-35+$G$2,'Data 2'!$A$7:$BJ$1126,62)</f>
        <v>70.833333333333343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500-000000000000}"/>
    <hyperlink ref="B5" location="'Front (2)'!C1" display="'Front (2)'!C1" xr:uid="{00000000-0004-0000-0500-000001000000}"/>
    <hyperlink ref="B6" location="'Front (3)'!C1" display="'Front (3)'!C1" xr:uid="{00000000-0004-0000-0500-000002000000}"/>
    <hyperlink ref="B7" location="'Front (4)'!C1" display="'Front (4)'!C1" xr:uid="{00000000-0004-0000-0500-000003000000}"/>
    <hyperlink ref="B8" location="'Front (5)'!C1" display="'Front (5)'!C1" xr:uid="{00000000-0004-0000-0500-000004000000}"/>
    <hyperlink ref="B9" location="'Front (6)'!C1" display="'Front (6)'!C1" xr:uid="{00000000-0004-0000-0500-000005000000}"/>
    <hyperlink ref="B10" location="'Front (7)'!C1" display="'Front (7)'!C1" xr:uid="{00000000-0004-0000-0500-000006000000}"/>
    <hyperlink ref="B11" location="'Front (8)'!C1" display="'Front (8)'!C1" xr:uid="{00000000-0004-0000-0500-000007000000}"/>
    <hyperlink ref="B12" location="'Front (9)'!C1" display="'Front (9)'!C1" xr:uid="{00000000-0004-0000-0500-000008000000}"/>
    <hyperlink ref="B13" location="'Front (10)'!C1" display="'Front (10)'!C1" xr:uid="{00000000-0004-0000-0500-000009000000}"/>
    <hyperlink ref="B14" location="'Front (11)'!C1" display="'Front (11)'!C1" xr:uid="{00000000-0004-0000-0500-00000A000000}"/>
    <hyperlink ref="B15" location="'Front (12)'!C1" display="'Front (12)'!C1" xr:uid="{00000000-0004-0000-0500-00000B000000}"/>
    <hyperlink ref="B16" location="'Front (13)'!C1" display="'Front (13)'!C1" xr:uid="{00000000-0004-0000-0500-00000C000000}"/>
    <hyperlink ref="B17" location="'Front (14)'!C1" display="'Front (14)'!C1" xr:uid="{00000000-0004-0000-0500-00000D000000}"/>
    <hyperlink ref="B18" location="'Front (15)'!C1" display="'Front (15)'!C1" xr:uid="{00000000-0004-0000-0500-00000E000000}"/>
    <hyperlink ref="B19" location="'Front (16)'!C1" display="'Front (16)'!C1" xr:uid="{00000000-0004-0000-0500-00000F000000}"/>
    <hyperlink ref="B20" location="'Front (17)'!C1" display="'Front (17)'!C1" xr:uid="{00000000-0004-0000-0500-000010000000}"/>
    <hyperlink ref="B21" location="'Front (18)'!C1" display="'Front (18)'!C1" xr:uid="{00000000-0004-0000-0500-000011000000}"/>
    <hyperlink ref="B22" location="'Front (19)'!C1" display="'Front (19)'!C1" xr:uid="{00000000-0004-0000-0500-000012000000}"/>
    <hyperlink ref="B23" location="'Front (20)'!C1" display="'Front (20)'!C1" xr:uid="{00000000-0004-0000-0500-000013000000}"/>
    <hyperlink ref="B24" location="'Front (21)'!C1" display="'Front (21)'!C1" xr:uid="{00000000-0004-0000-0500-000014000000}"/>
    <hyperlink ref="B25" location="'Front (22)'!C1" display="'Front (22)'!C1" xr:uid="{00000000-0004-0000-0500-000015000000}"/>
    <hyperlink ref="B26" location="'Front (23)'!C1" display="'Front (23)'!C1" xr:uid="{00000000-0004-0000-0500-000016000000}"/>
    <hyperlink ref="B27" location="'Front (24)'!C1" display="'Front (24)'!C1" xr:uid="{00000000-0004-0000-0500-000017000000}"/>
    <hyperlink ref="B28" location="'Front (25)'!C1" display="'Front (25)'!C1" xr:uid="{00000000-0004-0000-0500-000018000000}"/>
    <hyperlink ref="B29" location="'Front (26)'!C1" display="'Front (26)'!C1" xr:uid="{00000000-0004-0000-0500-000019000000}"/>
    <hyperlink ref="B30" location="'Front (27)'!C1" display="'Front (27)'!C1" xr:uid="{00000000-0004-0000-0500-00001A000000}"/>
    <hyperlink ref="B31" location="'Front (28)'!C1" display="'Front (28)'!C1" xr:uid="{00000000-0004-0000-0500-00001B000000}"/>
    <hyperlink ref="B32" location="'Front (29)'!C1" display="'Front (29)'!C1" xr:uid="{00000000-0004-0000-0500-00001C000000}"/>
    <hyperlink ref="B33" location="'Front (30)'!C1" display="'Front (30)'!C1" xr:uid="{00000000-0004-0000-0500-00001D000000}"/>
    <hyperlink ref="B34" location="'Front (31)'!C1" display="'Front (31)'!C1" xr:uid="{00000000-0004-0000-0500-00001E000000}"/>
    <hyperlink ref="B35" location="'Front (32)'!C1" display="'Front (32)'!C1" xr:uid="{00000000-0004-0000-0500-00001F000000}"/>
    <hyperlink ref="B36" location="'Front (33)'!C1" display="'Front (33)'!C1" xr:uid="{00000000-0004-0000-0500-000020000000}"/>
    <hyperlink ref="B37" location="'Front (34)'!C1" display="'Front (34)'!C1" xr:uid="{00000000-0004-0000-0500-000021000000}"/>
    <hyperlink ref="B1:B3" location="Frontpage!A1" display="PROFILES OF CULTURAL DIVERSITY_x000a_Social statistics about residents from major birthplaces, _x000a_in metropolitan municipalities" xr:uid="{00000000-0004-0000-0500-000022000000}"/>
    <hyperlink ref="L1:N4" location="Sheet1!A1" display="Sheet1!A1" xr:uid="{00000000-0004-0000-05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4"/>
  <sheetViews>
    <sheetView showGridLines="0" showRowColHeaders="0" zoomScale="95" zoomScaleNormal="95" workbookViewId="0">
      <selection activeCell="B10" sqref="B10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",B8)</f>
        <v>Residents of Greater Dandenong who were born in Cambodia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8671</v>
      </c>
      <c r="E5" s="34"/>
      <c r="F5" s="34"/>
      <c r="G5" s="46"/>
      <c r="H5" s="34" t="s">
        <v>155</v>
      </c>
      <c r="I5" s="47">
        <f>VLOOKUP($F$2*35-35+$G$2,'Data 2'!$A$7:$BJ$1126,5)</f>
        <v>53</v>
      </c>
      <c r="J5" s="48">
        <f>IF($D$5&gt;0,I5/$D$5*100,"")</f>
        <v>0.61123284511590359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284</v>
      </c>
      <c r="J6" s="51">
        <f>IF($D$5&gt;0,I6/$D$5*100,"")</f>
        <v>3.2752854342059741</v>
      </c>
      <c r="K6" s="36"/>
      <c r="M6" s="87" t="s">
        <v>203</v>
      </c>
      <c r="N6" s="89">
        <f>VLOOKUP($F$2*35-35+$G$2,'Data 2'!$A$7:$BJ$1126,6)</f>
        <v>284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53.650098027909124</v>
      </c>
      <c r="E7" s="34"/>
      <c r="F7" s="34"/>
      <c r="G7" s="34"/>
      <c r="H7" s="49" t="s">
        <v>65</v>
      </c>
      <c r="I7" s="50">
        <f>VLOOKUP($F$2*35-35+$G$2,'Data 2'!$A$7:$BJ$1126,7)</f>
        <v>962</v>
      </c>
      <c r="J7" s="51">
        <f>IF($D$5&gt;0,I7/$D$5*100,"")</f>
        <v>11.094452773613193</v>
      </c>
      <c r="K7" s="36"/>
      <c r="M7" s="87" t="s">
        <v>185</v>
      </c>
      <c r="N7" s="89">
        <f>VLOOKUP($F$2*35-35+$G$2,'Data 2'!$A$7:$BJ$1126,7)</f>
        <v>962</v>
      </c>
      <c r="O7" s="38"/>
      <c r="V7" s="84" t="s">
        <v>34</v>
      </c>
    </row>
    <row r="8" spans="1:22" ht="13.5" customHeight="1" x14ac:dyDescent="0.4">
      <c r="A8" s="85">
        <v>21</v>
      </c>
      <c r="B8" s="39" t="s">
        <v>16</v>
      </c>
      <c r="C8" s="105" t="s">
        <v>271</v>
      </c>
      <c r="D8" s="52">
        <f>100-D7</f>
        <v>46.349901972090876</v>
      </c>
      <c r="E8" s="34"/>
      <c r="F8" s="34"/>
      <c r="G8" s="34"/>
      <c r="H8" s="49" t="s">
        <v>157</v>
      </c>
      <c r="I8" s="50">
        <f>VLOOKUP($F$2*35-35+$G$2,'Data 2'!$A$7:$BJ$1126,8)</f>
        <v>6191</v>
      </c>
      <c r="J8" s="51">
        <f>IF($D$5&gt;0,I8/$D$5*100,"")</f>
        <v>71.398915926652066</v>
      </c>
      <c r="K8" s="36"/>
      <c r="M8" s="87" t="s">
        <v>204</v>
      </c>
      <c r="N8" s="89">
        <f>VLOOKUP($F$2*35-35+$G$2,'Data 2'!$A$7:$BK$1126,63)</f>
        <v>6191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1232</v>
      </c>
      <c r="J9" s="55">
        <f>IF($D$5&gt;0,I9/$D$5*100,"")</f>
        <v>14.208280475147042</v>
      </c>
      <c r="K9" s="36"/>
      <c r="M9" s="87" t="s">
        <v>69</v>
      </c>
      <c r="N9" s="89">
        <f>VLOOKUP($F$2*35-35+$G$2,'Data 2'!$A$7:$BJ$1126,9)</f>
        <v>1232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635</v>
      </c>
      <c r="H12" s="48">
        <f>VLOOKUP($F$2*35-35+$G$2,'Data 2'!$A$7:$BJ$1126,12)</f>
        <v>17.260125033976625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25</v>
      </c>
      <c r="H13" s="59">
        <f>VLOOKUP($F$2*35-35+$G$2,'Data 2'!$A$7:$BJ$1126,14)</f>
        <v>5.6306306306306304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782</v>
      </c>
      <c r="H14" s="60">
        <f>VLOOKUP($F$2*35-35+$G$2,'Data 2'!$A$7:$BJ$1126,16)</f>
        <v>84.398976982097182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29.121725731895225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83</v>
      </c>
      <c r="I18" s="59">
        <f>VLOOKUP($F$2*35-35+$G$2,'Data 2'!$A$7:$BJ$1126,19)</f>
        <v>13.856427378964941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26</v>
      </c>
      <c r="I19" s="64">
        <f>VLOOKUP($F$2*35-35+$G$2,'Data 2'!$A$7:$BJ$1126,21)</f>
        <v>8.4415584415584419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34</v>
      </c>
      <c r="I20" s="59">
        <f>VLOOKUP($F$2*35-35+$G$2,'Data 2'!$A$7:$BJ$1126,23)</f>
        <v>12.099644128113878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60</v>
      </c>
      <c r="I21" s="67">
        <f>VLOOKUP($F$2*35-35+$G$2,'Data 2'!$A$7:$BJ$1126,25)</f>
        <v>10.204081632653061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16.904024767801857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18.575851393188856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74.333093006488824</v>
      </c>
      <c r="G26" s="61">
        <f>VLOOKUP($F$2*35-35+$G$2,'Data 2'!$A$7:$BJ$1126,31)</f>
        <v>55.572380375529981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64.117091595845139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15.604343720491029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476.86813186813185</v>
      </c>
      <c r="G29" s="36"/>
      <c r="H29" s="36"/>
      <c r="I29" s="36"/>
      <c r="J29" s="57">
        <f>VLOOKUP($F$2*35-35+$G$2,'Data 2'!$A$7:$BJ$1126,28)</f>
        <v>341</v>
      </c>
      <c r="K29" s="61">
        <f>VLOOKUP($F$2*35-35+$G$2,'Data 2'!$A$7:$BJ$1126,29)</f>
        <v>7.2261072261072261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23.658334320578131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6837</v>
      </c>
      <c r="G33" s="48">
        <f t="shared" ref="G33:G38" si="0">F33/SUM(F$33:F$38)*100</f>
        <v>80.901668441604542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372</v>
      </c>
      <c r="G34" s="75">
        <f t="shared" si="0"/>
        <v>4.4018459353922612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8</v>
      </c>
      <c r="G35" s="75">
        <f t="shared" si="0"/>
        <v>9.4663353449295939E-2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34</v>
      </c>
      <c r="G36" s="75">
        <f t="shared" si="0"/>
        <v>0.4023192521595077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13</v>
      </c>
      <c r="G37" s="75">
        <f t="shared" si="0"/>
        <v>0.15382794935510591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1187</v>
      </c>
      <c r="G38" s="48">
        <f t="shared" si="0"/>
        <v>14.045675068039284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1416</v>
      </c>
      <c r="F41" s="48">
        <f>VLOOKUP($F$2*35-35+$G$2,'Data 2'!$A$7:$BJ$1126,45)</f>
        <v>16.330296390266405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29</v>
      </c>
      <c r="G44" s="61">
        <f>VLOOKUP($F$2*35-35+$G$2,'Data 2'!$A$7:$BJ$1126,53)</f>
        <v>0.88226346212351681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3985</v>
      </c>
      <c r="E50" s="75">
        <f>VLOOKUP($F$2*35-35+$G$2,'Data 2'!$A$7:$BJ$1126,56)</f>
        <v>46.256529309344167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145</v>
      </c>
      <c r="E51" s="75">
        <f>VLOOKUP($F$2*35-35+$G$2,'Data 2'!$A$7:$BJ$1126,58)</f>
        <v>15.151515151515152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2938</v>
      </c>
      <c r="E52" s="75">
        <f>VLOOKUP($F$2*35-35+$G$2,'Data 2'!$A$7:$BJ$1126,60)</f>
        <v>41.2988473432668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1001</v>
      </c>
      <c r="E53" s="75">
        <f>VLOOKUP($F$2*35-35+$G$2,'Data 2'!$A$7:$BJ$1126,62)</f>
        <v>81.514657980456036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600-000000000000}"/>
    <hyperlink ref="B5" location="'Front (2)'!C1" display="'Front (2)'!C1" xr:uid="{00000000-0004-0000-0600-000001000000}"/>
    <hyperlink ref="B6" location="'Front (3)'!C1" display="'Front (3)'!C1" xr:uid="{00000000-0004-0000-0600-000002000000}"/>
    <hyperlink ref="B7" location="'Front (4)'!C1" display="'Front (4)'!C1" xr:uid="{00000000-0004-0000-0600-000003000000}"/>
    <hyperlink ref="B8" location="'Front (5)'!C1" display="'Front (5)'!C1" xr:uid="{00000000-0004-0000-0600-000004000000}"/>
    <hyperlink ref="B9" location="'Front (6)'!C1" display="'Front (6)'!C1" xr:uid="{00000000-0004-0000-0600-000005000000}"/>
    <hyperlink ref="B10" location="'Front (7)'!C1" display="'Front (7)'!C1" xr:uid="{00000000-0004-0000-0600-000006000000}"/>
    <hyperlink ref="B11" location="'Front (8)'!C1" display="'Front (8)'!C1" xr:uid="{00000000-0004-0000-0600-000007000000}"/>
    <hyperlink ref="B12" location="'Front (9)'!C1" display="'Front (9)'!C1" xr:uid="{00000000-0004-0000-0600-000008000000}"/>
    <hyperlink ref="B13" location="'Front (10)'!C1" display="'Front (10)'!C1" xr:uid="{00000000-0004-0000-0600-000009000000}"/>
    <hyperlink ref="B14" location="'Front (11)'!C1" display="'Front (11)'!C1" xr:uid="{00000000-0004-0000-0600-00000A000000}"/>
    <hyperlink ref="B15" location="'Front (12)'!C1" display="'Front (12)'!C1" xr:uid="{00000000-0004-0000-0600-00000B000000}"/>
    <hyperlink ref="B16" location="'Front (13)'!C1" display="'Front (13)'!C1" xr:uid="{00000000-0004-0000-0600-00000C000000}"/>
    <hyperlink ref="B17" location="'Front (14)'!C1" display="'Front (14)'!C1" xr:uid="{00000000-0004-0000-0600-00000D000000}"/>
    <hyperlink ref="B18" location="'Front (15)'!C1" display="'Front (15)'!C1" xr:uid="{00000000-0004-0000-0600-00000E000000}"/>
    <hyperlink ref="B19" location="'Front (16)'!C1" display="'Front (16)'!C1" xr:uid="{00000000-0004-0000-0600-00000F000000}"/>
    <hyperlink ref="B20" location="'Front (17)'!C1" display="'Front (17)'!C1" xr:uid="{00000000-0004-0000-0600-000010000000}"/>
    <hyperlink ref="B21" location="'Front (18)'!C1" display="'Front (18)'!C1" xr:uid="{00000000-0004-0000-0600-000011000000}"/>
    <hyperlink ref="B22" location="'Front (19)'!C1" display="'Front (19)'!C1" xr:uid="{00000000-0004-0000-0600-000012000000}"/>
    <hyperlink ref="B23" location="'Front (20)'!C1" display="'Front (20)'!C1" xr:uid="{00000000-0004-0000-0600-000013000000}"/>
    <hyperlink ref="B24" location="'Front (21)'!C1" display="'Front (21)'!C1" xr:uid="{00000000-0004-0000-0600-000014000000}"/>
    <hyperlink ref="B25" location="'Front (22)'!C1" display="'Front (22)'!C1" xr:uid="{00000000-0004-0000-0600-000015000000}"/>
    <hyperlink ref="B26" location="'Front (23)'!C1" display="'Front (23)'!C1" xr:uid="{00000000-0004-0000-0600-000016000000}"/>
    <hyperlink ref="B27" location="'Front (24)'!C1" display="'Front (24)'!C1" xr:uid="{00000000-0004-0000-0600-000017000000}"/>
    <hyperlink ref="B28" location="'Front (25)'!C1" display="'Front (25)'!C1" xr:uid="{00000000-0004-0000-0600-000018000000}"/>
    <hyperlink ref="B29" location="'Front (26)'!C1" display="'Front (26)'!C1" xr:uid="{00000000-0004-0000-0600-000019000000}"/>
    <hyperlink ref="B30" location="'Front (27)'!C1" display="'Front (27)'!C1" xr:uid="{00000000-0004-0000-0600-00001A000000}"/>
    <hyperlink ref="B31" location="'Front (28)'!C1" display="'Front (28)'!C1" xr:uid="{00000000-0004-0000-0600-00001B000000}"/>
    <hyperlink ref="B32" location="'Front (29)'!C1" display="'Front (29)'!C1" xr:uid="{00000000-0004-0000-0600-00001C000000}"/>
    <hyperlink ref="B33" location="'Front (30)'!C1" display="'Front (30)'!C1" xr:uid="{00000000-0004-0000-0600-00001D000000}"/>
    <hyperlink ref="B34" location="'Front (31)'!C1" display="'Front (31)'!C1" xr:uid="{00000000-0004-0000-0600-00001E000000}"/>
    <hyperlink ref="B35" location="'Front (32)'!C1" display="'Front (32)'!C1" xr:uid="{00000000-0004-0000-0600-00001F000000}"/>
    <hyperlink ref="B36" location="'Front (33)'!C1" display="'Front (33)'!C1" xr:uid="{00000000-0004-0000-0600-000020000000}"/>
    <hyperlink ref="B37" location="'Front (34)'!C1" display="'Front (34)'!C1" xr:uid="{00000000-0004-0000-0600-000021000000}"/>
    <hyperlink ref="B1:B3" location="Frontpage!A1" display="PROFILES OF CULTURAL DIVERSITY_x000a_Social statistics about residents from major birthplaces, _x000a_in metropolitan municipalities" xr:uid="{00000000-0004-0000-0600-000022000000}"/>
    <hyperlink ref="L1:N4" location="Sheet1!A1" display="Sheet1!A1" xr:uid="{00000000-0004-0000-06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4"/>
  <sheetViews>
    <sheetView showGridLines="0" showRowColHeaders="0" zoomScale="95" zoomScaleNormal="95" workbookViewId="0">
      <selection activeCell="M25" sqref="M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",B9)</f>
        <v>Residents of Greater Dandenong who were born in China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4887</v>
      </c>
      <c r="E5" s="34"/>
      <c r="F5" s="34"/>
      <c r="G5" s="46"/>
      <c r="H5" s="34" t="s">
        <v>155</v>
      </c>
      <c r="I5" s="47">
        <f>VLOOKUP($F$2*35-35+$G$2,'Data 2'!$A$7:$BJ$1126,5)</f>
        <v>20</v>
      </c>
      <c r="J5" s="48">
        <f>IF($D$5&gt;0,I5/$D$5*100,"")</f>
        <v>0.40924902803355845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144</v>
      </c>
      <c r="J6" s="51">
        <f>IF($D$5&gt;0,I6/$D$5*100,"")</f>
        <v>2.9465930018416207</v>
      </c>
      <c r="K6" s="36"/>
      <c r="M6" s="87" t="s">
        <v>203</v>
      </c>
      <c r="N6" s="89">
        <f>VLOOKUP($F$2*35-35+$G$2,'Data 2'!$A$7:$BJ$1126,6)</f>
        <v>144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54.737057499488436</v>
      </c>
      <c r="E7" s="34"/>
      <c r="F7" s="34"/>
      <c r="G7" s="34"/>
      <c r="H7" s="49" t="s">
        <v>65</v>
      </c>
      <c r="I7" s="50">
        <f>VLOOKUP($F$2*35-35+$G$2,'Data 2'!$A$7:$BJ$1126,7)</f>
        <v>316</v>
      </c>
      <c r="J7" s="51">
        <f>IF($D$5&gt;0,I7/$D$5*100,"")</f>
        <v>6.4661346429302231</v>
      </c>
      <c r="K7" s="36"/>
      <c r="M7" s="87" t="s">
        <v>185</v>
      </c>
      <c r="N7" s="89">
        <f>VLOOKUP($F$2*35-35+$G$2,'Data 2'!$A$7:$BJ$1126,7)</f>
        <v>316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45.262942500511564</v>
      </c>
      <c r="E8" s="34"/>
      <c r="F8" s="34"/>
      <c r="G8" s="34"/>
      <c r="H8" s="49" t="s">
        <v>157</v>
      </c>
      <c r="I8" s="50">
        <f>VLOOKUP($F$2*35-35+$G$2,'Data 2'!$A$7:$BJ$1126,8)</f>
        <v>3430</v>
      </c>
      <c r="J8" s="51">
        <f>IF($D$5&gt;0,I8/$D$5*100,"")</f>
        <v>70.186208307755265</v>
      </c>
      <c r="K8" s="36"/>
      <c r="M8" s="87" t="s">
        <v>204</v>
      </c>
      <c r="N8" s="89">
        <f>VLOOKUP($F$2*35-35+$G$2,'Data 2'!$A$7:$BK$1126,63)</f>
        <v>3430</v>
      </c>
      <c r="O8" s="38"/>
      <c r="V8" s="84" t="s">
        <v>35</v>
      </c>
    </row>
    <row r="9" spans="1:22" ht="13.5" customHeight="1" x14ac:dyDescent="0.4">
      <c r="A9" s="85">
        <v>33</v>
      </c>
      <c r="B9" s="39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990</v>
      </c>
      <c r="J9" s="55">
        <f>IF($D$5&gt;0,I9/$D$5*100,"")</f>
        <v>20.257826887661142</v>
      </c>
      <c r="K9" s="36"/>
      <c r="M9" s="87" t="s">
        <v>69</v>
      </c>
      <c r="N9" s="89">
        <f>VLOOKUP($F$2*35-35+$G$2,'Data 2'!$A$7:$BJ$1126,9)</f>
        <v>990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172</v>
      </c>
      <c r="H12" s="48">
        <f>VLOOKUP($F$2*35-35+$G$2,'Data 2'!$A$7:$BJ$1126,12)</f>
        <v>8.5275161130391677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342</v>
      </c>
      <c r="H14" s="60">
        <f>VLOOKUP($F$2*35-35+$G$2,'Data 2'!$A$7:$BJ$1126,16)</f>
        <v>83.62573099415205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17.741935483870968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3.867403314917127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13</v>
      </c>
      <c r="I19" s="64">
        <f>VLOOKUP($F$2*35-35+$G$2,'Data 2'!$A$7:$BJ$1126,21)</f>
        <v>14.285714285714285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4.4943820224719104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17</v>
      </c>
      <c r="I21" s="67">
        <f>VLOOKUP($F$2*35-35+$G$2,'Data 2'!$A$7:$BJ$1126,25)</f>
        <v>9.3406593406593412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20.981661272923407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54.422869471413158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74.55902306648575</v>
      </c>
      <c r="G26" s="61">
        <f>VLOOKUP($F$2*35-35+$G$2,'Data 2'!$A$7:$BJ$1126,31)</f>
        <v>61.832460732984295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37.854077253218883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33.519313304721031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457.34870317002878</v>
      </c>
      <c r="G29" s="36"/>
      <c r="H29" s="36"/>
      <c r="I29" s="36"/>
      <c r="J29" s="57">
        <f>VLOOKUP($F$2*35-35+$G$2,'Data 2'!$A$7:$BJ$1126,28)</f>
        <v>209</v>
      </c>
      <c r="K29" s="61">
        <f>VLOOKUP($F$2*35-35+$G$2,'Data 2'!$A$7:$BJ$1126,29)</f>
        <v>7.974055703929797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16.806899453092132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665</v>
      </c>
      <c r="G33" s="48">
        <f t="shared" ref="G33:G38" si="0">F33/SUM(F$33:F$38)*100</f>
        <v>13.96472070558589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595</v>
      </c>
      <c r="G34" s="75">
        <f t="shared" si="0"/>
        <v>12.4947501049979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</v>
      </c>
      <c r="G35" s="75">
        <f t="shared" si="0"/>
        <v>6.2998740025199507E-2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69</v>
      </c>
      <c r="G36" s="75">
        <f t="shared" si="0"/>
        <v>1.4489710205795885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16</v>
      </c>
      <c r="G37" s="75">
        <f t="shared" si="0"/>
        <v>0.33599328013439733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3414</v>
      </c>
      <c r="G38" s="48">
        <f t="shared" si="0"/>
        <v>71.692566148677031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680</v>
      </c>
      <c r="F41" s="48">
        <f>VLOOKUP($F$2*35-35+$G$2,'Data 2'!$A$7:$BJ$1126,45)</f>
        <v>13.914466953140986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10</v>
      </c>
      <c r="G44" s="61">
        <f>VLOOKUP($F$2*35-35+$G$2,'Data 2'!$A$7:$BJ$1126,53)</f>
        <v>0.53191489361702127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138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2232</v>
      </c>
      <c r="E50" s="75">
        <f>VLOOKUP($F$2*35-35+$G$2,'Data 2'!$A$7:$BJ$1126,56)</f>
        <v>45.869297163995064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48</v>
      </c>
      <c r="E51" s="75">
        <f>VLOOKUP($F$2*35-35+$G$2,'Data 2'!$A$7:$BJ$1126,58)</f>
        <v>15.238095238095239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1388</v>
      </c>
      <c r="E52" s="75">
        <f>VLOOKUP($F$2*35-35+$G$2,'Data 2'!$A$7:$BJ$1126,60)</f>
        <v>37.112299465240639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833</v>
      </c>
      <c r="E53" s="75">
        <f>VLOOKUP($F$2*35-35+$G$2,'Data 2'!$A$7:$BJ$1126,62)</f>
        <v>84.568527918781726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700-000000000000}"/>
    <hyperlink ref="B5" location="'Front (2)'!C1" display="'Front (2)'!C1" xr:uid="{00000000-0004-0000-0700-000001000000}"/>
    <hyperlink ref="B6" location="'Front (3)'!C1" display="'Front (3)'!C1" xr:uid="{00000000-0004-0000-0700-000002000000}"/>
    <hyperlink ref="B7" location="'Front (4)'!C1" display="'Front (4)'!C1" xr:uid="{00000000-0004-0000-0700-000003000000}"/>
    <hyperlink ref="B8" location="'Front (5)'!C1" display="'Front (5)'!C1" xr:uid="{00000000-0004-0000-0700-000004000000}"/>
    <hyperlink ref="B9" location="'Front (6)'!C1" display="'Front (6)'!C1" xr:uid="{00000000-0004-0000-0700-000005000000}"/>
    <hyperlink ref="B10" location="'Front (7)'!C1" display="'Front (7)'!C1" xr:uid="{00000000-0004-0000-0700-000006000000}"/>
    <hyperlink ref="B11" location="'Front (8)'!C1" display="'Front (8)'!C1" xr:uid="{00000000-0004-0000-0700-000007000000}"/>
    <hyperlink ref="B12" location="'Front (9)'!C1" display="'Front (9)'!C1" xr:uid="{00000000-0004-0000-0700-000008000000}"/>
    <hyperlink ref="B13" location="'Front (10)'!C1" display="'Front (10)'!C1" xr:uid="{00000000-0004-0000-0700-000009000000}"/>
    <hyperlink ref="B14" location="'Front (11)'!C1" display="'Front (11)'!C1" xr:uid="{00000000-0004-0000-0700-00000A000000}"/>
    <hyperlink ref="B15" location="'Front (12)'!C1" display="'Front (12)'!C1" xr:uid="{00000000-0004-0000-0700-00000B000000}"/>
    <hyperlink ref="B16" location="'Front (13)'!C1" display="'Front (13)'!C1" xr:uid="{00000000-0004-0000-0700-00000C000000}"/>
    <hyperlink ref="B17" location="'Front (14)'!C1" display="'Front (14)'!C1" xr:uid="{00000000-0004-0000-0700-00000D000000}"/>
    <hyperlink ref="B18" location="'Front (15)'!C1" display="'Front (15)'!C1" xr:uid="{00000000-0004-0000-0700-00000E000000}"/>
    <hyperlink ref="B19" location="'Front (16)'!C1" display="'Front (16)'!C1" xr:uid="{00000000-0004-0000-0700-00000F000000}"/>
    <hyperlink ref="B20" location="'Front (17)'!C1" display="'Front (17)'!C1" xr:uid="{00000000-0004-0000-0700-000010000000}"/>
    <hyperlink ref="B21" location="'Front (18)'!C1" display="'Front (18)'!C1" xr:uid="{00000000-0004-0000-0700-000011000000}"/>
    <hyperlink ref="B22" location="'Front (19)'!C1" display="'Front (19)'!C1" xr:uid="{00000000-0004-0000-0700-000012000000}"/>
    <hyperlink ref="B23" location="'Front (20)'!C1" display="'Front (20)'!C1" xr:uid="{00000000-0004-0000-0700-000013000000}"/>
    <hyperlink ref="B24" location="'Front (21)'!C1" display="'Front (21)'!C1" xr:uid="{00000000-0004-0000-0700-000014000000}"/>
    <hyperlink ref="B25" location="'Front (22)'!C1" display="'Front (22)'!C1" xr:uid="{00000000-0004-0000-0700-000015000000}"/>
    <hyperlink ref="B26" location="'Front (23)'!C1" display="'Front (23)'!C1" xr:uid="{00000000-0004-0000-0700-000016000000}"/>
    <hyperlink ref="B27" location="'Front (24)'!C1" display="'Front (24)'!C1" xr:uid="{00000000-0004-0000-0700-000017000000}"/>
    <hyperlink ref="B28" location="'Front (25)'!C1" display="'Front (25)'!C1" xr:uid="{00000000-0004-0000-0700-000018000000}"/>
    <hyperlink ref="B29" location="'Front (26)'!C1" display="'Front (26)'!C1" xr:uid="{00000000-0004-0000-0700-000019000000}"/>
    <hyperlink ref="B30" location="'Front (27)'!C1" display="'Front (27)'!C1" xr:uid="{00000000-0004-0000-0700-00001A000000}"/>
    <hyperlink ref="B31" location="'Front (28)'!C1" display="'Front (28)'!C1" xr:uid="{00000000-0004-0000-0700-00001B000000}"/>
    <hyperlink ref="B32" location="'Front (29)'!C1" display="'Front (29)'!C1" xr:uid="{00000000-0004-0000-0700-00001C000000}"/>
    <hyperlink ref="B33" location="'Front (30)'!C1" display="'Front (30)'!C1" xr:uid="{00000000-0004-0000-0700-00001D000000}"/>
    <hyperlink ref="B34" location="'Front (31)'!C1" display="'Front (31)'!C1" xr:uid="{00000000-0004-0000-0700-00001E000000}"/>
    <hyperlink ref="B35" location="'Front (32)'!C1" display="'Front (32)'!C1" xr:uid="{00000000-0004-0000-0700-00001F000000}"/>
    <hyperlink ref="B36" location="'Front (33)'!C1" display="'Front (33)'!C1" xr:uid="{00000000-0004-0000-0700-000020000000}"/>
    <hyperlink ref="B37" location="'Front (34)'!C1" display="'Front (34)'!C1" xr:uid="{00000000-0004-0000-0700-000021000000}"/>
    <hyperlink ref="B1:B3" location="Frontpage!A1" display="PROFILES OF CULTURAL DIVERSITY_x000a_Social statistics about residents from major birthplaces, _x000a_in metropolitan municipalities" xr:uid="{00000000-0004-0000-0700-000022000000}"/>
    <hyperlink ref="L1:N4" location="Sheet1!A1" display="Sheet1!A1" xr:uid="{00000000-0004-0000-07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4"/>
  <sheetViews>
    <sheetView showGridLines="0" showRowColHeaders="0" zoomScale="95" zoomScaleNormal="95" workbookViewId="0">
      <selection activeCell="B11" sqref="B11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",B10)</f>
        <v>Residents of Greater Dandenong who were born in Cook Islands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355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1.4084507042253522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17</v>
      </c>
      <c r="J6" s="51">
        <f>IF($D$5&gt;0,I6/$D$5*100,"")</f>
        <v>4.788732394366197</v>
      </c>
      <c r="K6" s="36"/>
      <c r="M6" s="87" t="s">
        <v>203</v>
      </c>
      <c r="N6" s="89">
        <f>VLOOKUP($F$2*35-35+$G$2,'Data 2'!$A$7:$BJ$1126,6)</f>
        <v>17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52.112676056338024</v>
      </c>
      <c r="E7" s="34"/>
      <c r="F7" s="34"/>
      <c r="G7" s="34"/>
      <c r="H7" s="49" t="s">
        <v>65</v>
      </c>
      <c r="I7" s="50">
        <f>VLOOKUP($F$2*35-35+$G$2,'Data 2'!$A$7:$BJ$1126,7)</f>
        <v>35</v>
      </c>
      <c r="J7" s="51">
        <f>IF($D$5&gt;0,I7/$D$5*100,"")</f>
        <v>9.8591549295774641</v>
      </c>
      <c r="K7" s="36"/>
      <c r="M7" s="87" t="s">
        <v>185</v>
      </c>
      <c r="N7" s="89">
        <f>VLOOKUP($F$2*35-35+$G$2,'Data 2'!$A$7:$BJ$1126,7)</f>
        <v>35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47.887323943661976</v>
      </c>
      <c r="E8" s="34"/>
      <c r="F8" s="34"/>
      <c r="G8" s="34"/>
      <c r="H8" s="49" t="s">
        <v>157</v>
      </c>
      <c r="I8" s="50">
        <f>VLOOKUP($F$2*35-35+$G$2,'Data 2'!$A$7:$BJ$1126,8)</f>
        <v>276</v>
      </c>
      <c r="J8" s="51">
        <f>IF($D$5&gt;0,I8/$D$5*100,"")</f>
        <v>77.74647887323944</v>
      </c>
      <c r="K8" s="36"/>
      <c r="M8" s="87" t="s">
        <v>204</v>
      </c>
      <c r="N8" s="89">
        <f>VLOOKUP($F$2*35-35+$G$2,'Data 2'!$A$7:$BK$1126,63)</f>
        <v>276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25</v>
      </c>
      <c r="J9" s="55">
        <f>IF($D$5&gt;0,I9/$D$5*100,"")</f>
        <v>7.042253521126761</v>
      </c>
      <c r="K9" s="36"/>
      <c r="M9" s="87" t="s">
        <v>69</v>
      </c>
      <c r="N9" s="89">
        <f>VLOOKUP($F$2*35-35+$G$2,'Data 2'!$A$7:$BJ$1126,9)</f>
        <v>25</v>
      </c>
      <c r="O9" s="38"/>
      <c r="V9" s="84" t="s">
        <v>58</v>
      </c>
    </row>
    <row r="10" spans="1:22" ht="13.5" customHeight="1" x14ac:dyDescent="0.4">
      <c r="A10" s="85">
        <v>27</v>
      </c>
      <c r="B10" s="39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4</v>
      </c>
      <c r="H12" s="48">
        <f>VLOOKUP($F$2*35-35+$G$2,'Data 2'!$A$7:$BJ$1126,12)</f>
        <v>2.7210884353741496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27.777777777777779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34</v>
      </c>
      <c r="H14" s="60">
        <f>VLOOKUP($F$2*35-35+$G$2,'Data 2'!$A$7:$BJ$1126,16)</f>
        <v>85.294117647058826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10</v>
      </c>
      <c r="I18" s="59">
        <f>VLOOKUP($F$2*35-35+$G$2,'Data 2'!$A$7:$BJ$1126,19)</f>
        <v>34.482758620689658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4</v>
      </c>
      <c r="I19" s="64">
        <f>VLOOKUP($F$2*35-35+$G$2,'Data 2'!$A$7:$BJ$1126,21)</f>
        <v>26.666666666666668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5</v>
      </c>
      <c r="I20" s="59">
        <f>VLOOKUP($F$2*35-35+$G$2,'Data 2'!$A$7:$BJ$1126,23)</f>
        <v>50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9</v>
      </c>
      <c r="I21" s="67">
        <f>VLOOKUP($F$2*35-35+$G$2,'Data 2'!$A$7:$BJ$1126,25)</f>
        <v>36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23.076923076923077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0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76.612903225806448</v>
      </c>
      <c r="G26" s="61">
        <f>VLOOKUP($F$2*35-35+$G$2,'Data 2'!$A$7:$BJ$1126,31)</f>
        <v>57.04225352112676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78.804347826086953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6.5217391304347823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546.32352941176475</v>
      </c>
      <c r="G29" s="36"/>
      <c r="H29" s="36"/>
      <c r="I29" s="36"/>
      <c r="J29" s="57">
        <f>VLOOKUP($F$2*35-35+$G$2,'Data 2'!$A$7:$BJ$1126,28)</f>
        <v>13</v>
      </c>
      <c r="K29" s="61">
        <f>VLOOKUP($F$2*35-35+$G$2,'Data 2'!$A$7:$BJ$1126,29)</f>
        <v>6.25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89.728096676737152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295</v>
      </c>
      <c r="G34" s="75">
        <f t="shared" si="0"/>
        <v>89.665653495440736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34</v>
      </c>
      <c r="G38" s="48">
        <f t="shared" si="0"/>
        <v>10.334346504559271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31</v>
      </c>
      <c r="F41" s="48">
        <f>VLOOKUP($F$2*35-35+$G$2,'Data 2'!$A$7:$BJ$1126,45)</f>
        <v>8.7323943661971821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5</v>
      </c>
      <c r="G44" s="61">
        <f>VLOOKUP($F$2*35-35+$G$2,'Data 2'!$A$7:$BJ$1126,53)</f>
        <v>3.7313432835820892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31</v>
      </c>
      <c r="E50" s="75">
        <f>VLOOKUP($F$2*35-35+$G$2,'Data 2'!$A$7:$BJ$1126,56)</f>
        <v>8.9595375722543356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9.0909090909090917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</v>
      </c>
      <c r="E52" s="75">
        <f>VLOOKUP($F$2*35-35+$G$2,'Data 2'!$A$7:$BJ$1126,60)</f>
        <v>6.9536423841059598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0</v>
      </c>
      <c r="E53" s="75">
        <f>VLOOKUP($F$2*35-35+$G$2,'Data 2'!$A$7:$BJ$1126,62)</f>
        <v>0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800-000000000000}"/>
    <hyperlink ref="B5" location="'Front (2)'!C1" display="'Front (2)'!C1" xr:uid="{00000000-0004-0000-0800-000001000000}"/>
    <hyperlink ref="B6" location="'Front (3)'!C1" display="'Front (3)'!C1" xr:uid="{00000000-0004-0000-0800-000002000000}"/>
    <hyperlink ref="B7" location="'Front (4)'!C1" display="'Front (4)'!C1" xr:uid="{00000000-0004-0000-0800-000003000000}"/>
    <hyperlink ref="B8" location="'Front (5)'!C1" display="'Front (5)'!C1" xr:uid="{00000000-0004-0000-0800-000004000000}"/>
    <hyperlink ref="B9" location="'Front (6)'!C1" display="'Front (6)'!C1" xr:uid="{00000000-0004-0000-0800-000005000000}"/>
    <hyperlink ref="B10" location="'Front (7)'!C1" display="'Front (7)'!C1" xr:uid="{00000000-0004-0000-0800-000006000000}"/>
    <hyperlink ref="B11" location="'Front (8)'!C1" display="'Front (8)'!C1" xr:uid="{00000000-0004-0000-0800-000007000000}"/>
    <hyperlink ref="B12" location="'Front (9)'!C1" display="'Front (9)'!C1" xr:uid="{00000000-0004-0000-0800-000008000000}"/>
    <hyperlink ref="B13" location="'Front (10)'!C1" display="'Front (10)'!C1" xr:uid="{00000000-0004-0000-0800-000009000000}"/>
    <hyperlink ref="B14" location="'Front (11)'!C1" display="'Front (11)'!C1" xr:uid="{00000000-0004-0000-0800-00000A000000}"/>
    <hyperlink ref="B15" location="'Front (12)'!C1" display="'Front (12)'!C1" xr:uid="{00000000-0004-0000-0800-00000B000000}"/>
    <hyperlink ref="B16" location="'Front (13)'!C1" display="'Front (13)'!C1" xr:uid="{00000000-0004-0000-0800-00000C000000}"/>
    <hyperlink ref="B17" location="'Front (14)'!C1" display="'Front (14)'!C1" xr:uid="{00000000-0004-0000-0800-00000D000000}"/>
    <hyperlink ref="B18" location="'Front (15)'!C1" display="'Front (15)'!C1" xr:uid="{00000000-0004-0000-0800-00000E000000}"/>
    <hyperlink ref="B19" location="'Front (16)'!C1" display="'Front (16)'!C1" xr:uid="{00000000-0004-0000-0800-00000F000000}"/>
    <hyperlink ref="B20" location="'Front (17)'!C1" display="'Front (17)'!C1" xr:uid="{00000000-0004-0000-0800-000010000000}"/>
    <hyperlink ref="B21" location="'Front (18)'!C1" display="'Front (18)'!C1" xr:uid="{00000000-0004-0000-0800-000011000000}"/>
    <hyperlink ref="B22" location="'Front (19)'!C1" display="'Front (19)'!C1" xr:uid="{00000000-0004-0000-0800-000012000000}"/>
    <hyperlink ref="B23" location="'Front (20)'!C1" display="'Front (20)'!C1" xr:uid="{00000000-0004-0000-0800-000013000000}"/>
    <hyperlink ref="B24" location="'Front (21)'!C1" display="'Front (21)'!C1" xr:uid="{00000000-0004-0000-0800-000014000000}"/>
    <hyperlink ref="B25" location="'Front (22)'!C1" display="'Front (22)'!C1" xr:uid="{00000000-0004-0000-0800-000015000000}"/>
    <hyperlink ref="B26" location="'Front (23)'!C1" display="'Front (23)'!C1" xr:uid="{00000000-0004-0000-0800-000016000000}"/>
    <hyperlink ref="B27" location="'Front (24)'!C1" display="'Front (24)'!C1" xr:uid="{00000000-0004-0000-0800-000017000000}"/>
    <hyperlink ref="B28" location="'Front (25)'!C1" display="'Front (25)'!C1" xr:uid="{00000000-0004-0000-0800-000018000000}"/>
    <hyperlink ref="B29" location="'Front (26)'!C1" display="'Front (26)'!C1" xr:uid="{00000000-0004-0000-0800-000019000000}"/>
    <hyperlink ref="B30" location="'Front (27)'!C1" display="'Front (27)'!C1" xr:uid="{00000000-0004-0000-0800-00001A000000}"/>
    <hyperlink ref="B31" location="'Front (28)'!C1" display="'Front (28)'!C1" xr:uid="{00000000-0004-0000-0800-00001B000000}"/>
    <hyperlink ref="B32" location="'Front (29)'!C1" display="'Front (29)'!C1" xr:uid="{00000000-0004-0000-0800-00001C000000}"/>
    <hyperlink ref="B33" location="'Front (30)'!C1" display="'Front (30)'!C1" xr:uid="{00000000-0004-0000-0800-00001D000000}"/>
    <hyperlink ref="B34" location="'Front (31)'!C1" display="'Front (31)'!C1" xr:uid="{00000000-0004-0000-0800-00001E000000}"/>
    <hyperlink ref="B35" location="'Front (32)'!C1" display="'Front (32)'!C1" xr:uid="{00000000-0004-0000-0800-00001F000000}"/>
    <hyperlink ref="B36" location="'Front (33)'!C1" display="'Front (33)'!C1" xr:uid="{00000000-0004-0000-0800-000020000000}"/>
    <hyperlink ref="B37" location="'Front (34)'!C1" display="'Front (34)'!C1" xr:uid="{00000000-0004-0000-0800-000021000000}"/>
    <hyperlink ref="B1:B3" location="Frontpage!A1" display="PROFILES OF CULTURAL DIVERSITY_x000a_Social statistics about residents from major birthplaces, _x000a_in metropolitan municipalities" xr:uid="{00000000-0004-0000-0800-000022000000}"/>
    <hyperlink ref="L1:N4" location="Sheet1!A1" display="Sheet1!A1" xr:uid="{00000000-0004-0000-08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A9517146</value>
    </field>
    <field name="Objective-Title">
      <value order="0">Profiles of cultural diversity - profiles of birthplaces groups in each municipality</value>
    </field>
    <field name="Objective-Description">
      <value order="0"/>
    </field>
    <field name="Objective-CreationStamp">
      <value order="0">2023-02-09T21:28:25Z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2023-06-28T22:47:58Z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vA12129960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36</vt:i4>
      </vt:variant>
    </vt:vector>
  </HeadingPairs>
  <TitlesOfParts>
    <vt:vector size="73" baseType="lpstr">
      <vt:lpstr>Data 2</vt:lpstr>
      <vt:lpstr>Frontpage</vt:lpstr>
      <vt:lpstr>Front</vt:lpstr>
      <vt:lpstr>Front (2)</vt:lpstr>
      <vt:lpstr>Front (3)</vt:lpstr>
      <vt:lpstr>Front (4)</vt:lpstr>
      <vt:lpstr>Front (5)</vt:lpstr>
      <vt:lpstr>Front (6)</vt:lpstr>
      <vt:lpstr>Front (7)</vt:lpstr>
      <vt:lpstr>Front (8)</vt:lpstr>
      <vt:lpstr>Front (9)</vt:lpstr>
      <vt:lpstr>Front (10)</vt:lpstr>
      <vt:lpstr>Front (11)</vt:lpstr>
      <vt:lpstr>Front (12)</vt:lpstr>
      <vt:lpstr>Front (13)</vt:lpstr>
      <vt:lpstr>Front (14)</vt:lpstr>
      <vt:lpstr>Front (15)</vt:lpstr>
      <vt:lpstr>Front (16)</vt:lpstr>
      <vt:lpstr>Front (17)</vt:lpstr>
      <vt:lpstr>Front (18)</vt:lpstr>
      <vt:lpstr>Front (19)</vt:lpstr>
      <vt:lpstr>Front (20)</vt:lpstr>
      <vt:lpstr>Front (21)</vt:lpstr>
      <vt:lpstr>Front (22)</vt:lpstr>
      <vt:lpstr>Front (23)</vt:lpstr>
      <vt:lpstr>Front (24)</vt:lpstr>
      <vt:lpstr>Front (25)</vt:lpstr>
      <vt:lpstr>Front (26)</vt:lpstr>
      <vt:lpstr>Front (27)</vt:lpstr>
      <vt:lpstr>Front (28)</vt:lpstr>
      <vt:lpstr>Front (29)</vt:lpstr>
      <vt:lpstr>Front (30)</vt:lpstr>
      <vt:lpstr>Front (31)</vt:lpstr>
      <vt:lpstr>Front (32)</vt:lpstr>
      <vt:lpstr>Front (33)</vt:lpstr>
      <vt:lpstr>Front (34)</vt:lpstr>
      <vt:lpstr>Sheet1</vt:lpstr>
      <vt:lpstr>Front!Print_Area</vt:lpstr>
      <vt:lpstr>'Front (10)'!Print_Area</vt:lpstr>
      <vt:lpstr>'Front (11)'!Print_Area</vt:lpstr>
      <vt:lpstr>'Front (12)'!Print_Area</vt:lpstr>
      <vt:lpstr>'Front (13)'!Print_Area</vt:lpstr>
      <vt:lpstr>'Front (14)'!Print_Area</vt:lpstr>
      <vt:lpstr>'Front (15)'!Print_Area</vt:lpstr>
      <vt:lpstr>'Front (16)'!Print_Area</vt:lpstr>
      <vt:lpstr>'Front (17)'!Print_Area</vt:lpstr>
      <vt:lpstr>'Front (18)'!Print_Area</vt:lpstr>
      <vt:lpstr>'Front (19)'!Print_Area</vt:lpstr>
      <vt:lpstr>'Front (2)'!Print_Area</vt:lpstr>
      <vt:lpstr>'Front (20)'!Print_Area</vt:lpstr>
      <vt:lpstr>'Front (21)'!Print_Area</vt:lpstr>
      <vt:lpstr>'Front (22)'!Print_Area</vt:lpstr>
      <vt:lpstr>'Front (23)'!Print_Area</vt:lpstr>
      <vt:lpstr>'Front (24)'!Print_Area</vt:lpstr>
      <vt:lpstr>'Front (25)'!Print_Area</vt:lpstr>
      <vt:lpstr>'Front (26)'!Print_Area</vt:lpstr>
      <vt:lpstr>'Front (27)'!Print_Area</vt:lpstr>
      <vt:lpstr>'Front (28)'!Print_Area</vt:lpstr>
      <vt:lpstr>'Front (29)'!Print_Area</vt:lpstr>
      <vt:lpstr>'Front (3)'!Print_Area</vt:lpstr>
      <vt:lpstr>'Front (30)'!Print_Area</vt:lpstr>
      <vt:lpstr>'Front (31)'!Print_Area</vt:lpstr>
      <vt:lpstr>'Front (32)'!Print_Area</vt:lpstr>
      <vt:lpstr>'Front (33)'!Print_Area</vt:lpstr>
      <vt:lpstr>'Front (34)'!Print_Area</vt:lpstr>
      <vt:lpstr>'Front (4)'!Print_Area</vt:lpstr>
      <vt:lpstr>'Front (5)'!Print_Area</vt:lpstr>
      <vt:lpstr>'Front (6)'!Print_Area</vt:lpstr>
      <vt:lpstr>'Front (7)'!Print_Area</vt:lpstr>
      <vt:lpstr>'Front (8)'!Print_Area</vt:lpstr>
      <vt:lpstr>'Front (9)'!Print_Area</vt:lpstr>
      <vt:lpstr>Frontpage!Print_Area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2017-12-05T04:14:41Z</cp:lastPrinted>
  <dcterms:created xsi:type="dcterms:W3CDTF">2015-07-15T21:58:46Z</dcterms:created>
  <dcterms:modified xsi:type="dcterms:W3CDTF">2023-02-09T07:38:36Z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A9517146</vt:lpwstr>
  </op:property>
  <op:property fmtid="{D5CDD505-2E9C-101B-9397-08002B2CF9AE}" pid="4" name="Objective-Title">
    <vt:lpwstr xmlns:vt="http://schemas.openxmlformats.org/officeDocument/2006/docPropsVTypes">Profiles of cultural diversity - profiles of birthplaces groups in each municipality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2023-02-09T21:28:25Z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2023-02-09T21:40:24Z</vt:filetime>
  </op:property>
  <op:property fmtid="{D5CDD505-2E9C-101B-9397-08002B2CF9AE}" pid="10" name="Objective-ModificationStamp">
    <vt:filetime xmlns:vt="http://schemas.openxmlformats.org/officeDocument/2006/docPropsVTypes">2023-06-28T22:47:58Z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vA12129960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