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6e3e1b47484a44e6"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mc:AlternateContent xmlns:mc="http://schemas.openxmlformats.org/markup-compatibility/2006">
    <mc:Choice Requires="x15">
      <x15ac:absPath xmlns:x15ac="http://schemas.microsoft.com/office/spreadsheetml/2010/11/ac" url="C:\Users\Hayden\Downloads\"/>
    </mc:Choice>
  </mc:AlternateContent>
  <xr:revisionPtr revIDLastSave="0" documentId="8_{7E9B7E29-3CD1-4056-8F61-05B8A5CE036A}" xr6:coauthVersionLast="47" xr6:coauthVersionMax="47" xr10:uidLastSave="{00000000-0000-0000-0000-000000000000}"/>
  <bookViews>
    <workbookView showSheetTabs="0" xWindow="-98" yWindow="-98" windowWidth="20715" windowHeight="13276" firstSheet="2" activeTab="2" xr2:uid="{00000000-000D-0000-FFFF-FFFF00000000}"/>
  </bookViews>
  <sheets>
    <sheet name="Original" sheetId="2" state="hidden" r:id="rId1"/>
    <sheet name="Data" sheetId="3" state="hidden" r:id="rId2"/>
    <sheet name="Charts" sheetId="4" r:id="rId3"/>
  </sheets>
  <definedNames>
    <definedName name="_xlnm.Print_Area" localSheetId="2">Charts!$A$1:$AB$60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4" l="1" a="1"/>
  <c r="H5" i="4" s="1"/>
  <c r="B6" i="4" a="1"/>
  <c r="B6" i="4" s="1"/>
  <c r="W6" i="4" a="1"/>
  <c r="W6" i="4" s="1"/>
  <c r="N6" i="4" a="1"/>
  <c r="N6" i="4" s="1"/>
  <c r="W10" i="4"/>
  <c r="X10" i="4" s="1"/>
  <c r="W11" i="4"/>
  <c r="X11" i="4" s="1"/>
  <c r="W12" i="4"/>
  <c r="X12" i="4" s="1"/>
  <c r="W13" i="4"/>
  <c r="X13" i="4" s="1"/>
  <c r="W14" i="4"/>
  <c r="X14" i="4" s="1"/>
  <c r="W15" i="4"/>
  <c r="X15" i="4" s="1"/>
  <c r="W16" i="4"/>
  <c r="X16" i="4" s="1"/>
  <c r="W17" i="4"/>
  <c r="X17" i="4" s="1"/>
  <c r="W18" i="4"/>
  <c r="X18" i="4" s="1"/>
  <c r="W19" i="4"/>
  <c r="X19" i="4" s="1"/>
  <c r="W20" i="4"/>
  <c r="X20" i="4" s="1"/>
  <c r="W21" i="4"/>
  <c r="X21" i="4" s="1"/>
  <c r="W22" i="4"/>
  <c r="X22" i="4" s="1"/>
  <c r="W23" i="4"/>
  <c r="X23" i="4" s="1"/>
  <c r="W24" i="4"/>
  <c r="X24" i="4" s="1"/>
  <c r="W25" i="4"/>
  <c r="X25" i="4" s="1"/>
  <c r="W26" i="4"/>
  <c r="X26" i="4" s="1"/>
  <c r="W27" i="4"/>
  <c r="X27" i="4" s="1"/>
  <c r="W28" i="4"/>
  <c r="X28" i="4" s="1"/>
  <c r="W29" i="4"/>
  <c r="X29" i="4" s="1"/>
  <c r="W30" i="4"/>
  <c r="X30" i="4" s="1"/>
  <c r="W31" i="4"/>
  <c r="X31" i="4" s="1"/>
  <c r="W32" i="4"/>
  <c r="X32" i="4" s="1"/>
  <c r="W33" i="4"/>
  <c r="X33" i="4" s="1"/>
  <c r="W34" i="4"/>
  <c r="X34" i="4" s="1"/>
  <c r="W35" i="4"/>
  <c r="X35" i="4" s="1"/>
  <c r="W36" i="4"/>
  <c r="X36" i="4" s="1"/>
  <c r="W37" i="4"/>
  <c r="X37" i="4" s="1"/>
  <c r="W38" i="4"/>
  <c r="X38" i="4" s="1"/>
  <c r="W39" i="4"/>
  <c r="X39" i="4" s="1"/>
  <c r="W40" i="4"/>
  <c r="X40" i="4" s="1"/>
  <c r="W41" i="4"/>
  <c r="X41" i="4" s="1"/>
  <c r="W42" i="4"/>
  <c r="X42" i="4" s="1"/>
  <c r="W43" i="4"/>
  <c r="X43" i="4" s="1"/>
  <c r="W44" i="4"/>
  <c r="X44" i="4" s="1"/>
  <c r="W45" i="4"/>
  <c r="X45" i="4" s="1"/>
  <c r="W46" i="4"/>
  <c r="X46" i="4" s="1"/>
  <c r="W47" i="4"/>
  <c r="X47" i="4" s="1"/>
  <c r="W48" i="4"/>
  <c r="X48" i="4" s="1"/>
  <c r="W49" i="4"/>
  <c r="X49" i="4" s="1"/>
  <c r="W50" i="4"/>
  <c r="X50" i="4" s="1"/>
  <c r="W51" i="4"/>
  <c r="X51" i="4" s="1"/>
  <c r="W52" i="4"/>
  <c r="X52" i="4" s="1"/>
  <c r="W53" i="4"/>
  <c r="X53" i="4" s="1"/>
  <c r="W54" i="4"/>
  <c r="X54" i="4" s="1"/>
  <c r="W55" i="4"/>
  <c r="X55" i="4" s="1"/>
  <c r="W56" i="4"/>
  <c r="X56" i="4" s="1"/>
  <c r="W57" i="4"/>
  <c r="X57" i="4" s="1"/>
  <c r="W58" i="4"/>
  <c r="X58" i="4" s="1"/>
  <c r="W59" i="4"/>
  <c r="X59" i="4" s="1"/>
  <c r="W60" i="4"/>
  <c r="X60" i="4" s="1"/>
  <c r="W61" i="4"/>
  <c r="X61" i="4" s="1"/>
  <c r="W62" i="4"/>
  <c r="X62" i="4" s="1"/>
  <c r="W63" i="4"/>
  <c r="X63" i="4" s="1"/>
  <c r="W64" i="4"/>
  <c r="X64" i="4" s="1"/>
  <c r="W65" i="4"/>
  <c r="X65" i="4" s="1"/>
  <c r="W66" i="4"/>
  <c r="X66" i="4" s="1"/>
  <c r="W67" i="4"/>
  <c r="X67" i="4" s="1"/>
  <c r="W68" i="4"/>
  <c r="X68" i="4" s="1"/>
  <c r="W69" i="4"/>
  <c r="X69" i="4" s="1"/>
  <c r="W70" i="4"/>
  <c r="X70" i="4" s="1"/>
  <c r="W71" i="4"/>
  <c r="X71" i="4" s="1"/>
  <c r="W72" i="4"/>
  <c r="X72" i="4" s="1"/>
  <c r="W73" i="4"/>
  <c r="X73" i="4" s="1"/>
  <c r="W74" i="4"/>
  <c r="X74" i="4" s="1"/>
  <c r="W75" i="4"/>
  <c r="X75" i="4" s="1"/>
  <c r="W76" i="4"/>
  <c r="X76" i="4" s="1"/>
  <c r="W77" i="4"/>
  <c r="X77" i="4" s="1"/>
  <c r="W78" i="4"/>
  <c r="X78" i="4" s="1"/>
  <c r="W79" i="4"/>
  <c r="X79" i="4" s="1"/>
  <c r="W80" i="4"/>
  <c r="X80" i="4" s="1"/>
  <c r="W81" i="4"/>
  <c r="X81" i="4" s="1"/>
  <c r="W82" i="4"/>
  <c r="X82" i="4" s="1"/>
  <c r="W83" i="4"/>
  <c r="X83" i="4" s="1"/>
  <c r="W84" i="4"/>
  <c r="X84" i="4" s="1"/>
  <c r="W85" i="4"/>
  <c r="X85" i="4" s="1"/>
  <c r="W86" i="4"/>
  <c r="X86" i="4" s="1"/>
  <c r="W87" i="4"/>
  <c r="X87" i="4" s="1"/>
  <c r="W88" i="4"/>
  <c r="X88" i="4" s="1"/>
  <c r="W9" i="4"/>
  <c r="X9" i="4" s="1"/>
  <c r="N10" i="4"/>
  <c r="O10" i="4" s="1"/>
  <c r="N11" i="4"/>
  <c r="O11" i="4" s="1"/>
  <c r="N12" i="4"/>
  <c r="O12" i="4" s="1"/>
  <c r="N13" i="4"/>
  <c r="O13" i="4" s="1"/>
  <c r="N14" i="4"/>
  <c r="O14" i="4" s="1"/>
  <c r="N15" i="4"/>
  <c r="O15" i="4" s="1"/>
  <c r="N16" i="4"/>
  <c r="O16" i="4" s="1"/>
  <c r="N17" i="4"/>
  <c r="O17" i="4" s="1"/>
  <c r="N18" i="4"/>
  <c r="O18" i="4" s="1"/>
  <c r="N19" i="4"/>
  <c r="O19" i="4" s="1"/>
  <c r="N20" i="4"/>
  <c r="O20" i="4" s="1"/>
  <c r="N21" i="4"/>
  <c r="O21" i="4" s="1"/>
  <c r="N22" i="4"/>
  <c r="O22" i="4" s="1"/>
  <c r="N23" i="4"/>
  <c r="O23" i="4" s="1"/>
  <c r="N24" i="4"/>
  <c r="O24" i="4" s="1"/>
  <c r="N25" i="4"/>
  <c r="O25" i="4" s="1"/>
  <c r="N26" i="4"/>
  <c r="O26" i="4" s="1"/>
  <c r="N27" i="4"/>
  <c r="O27" i="4" s="1"/>
  <c r="N28" i="4"/>
  <c r="O28" i="4" s="1"/>
  <c r="N29" i="4"/>
  <c r="O29" i="4" s="1"/>
  <c r="N30" i="4"/>
  <c r="O30" i="4" s="1"/>
  <c r="N31" i="4"/>
  <c r="O31" i="4" s="1"/>
  <c r="N32" i="4"/>
  <c r="O32" i="4" s="1"/>
  <c r="N33" i="4"/>
  <c r="O33" i="4" s="1"/>
  <c r="N34" i="4"/>
  <c r="O34" i="4" s="1"/>
  <c r="N35" i="4"/>
  <c r="O35" i="4" s="1"/>
  <c r="N36" i="4"/>
  <c r="O36" i="4" s="1"/>
  <c r="N37" i="4"/>
  <c r="O37" i="4" s="1"/>
  <c r="N38" i="4"/>
  <c r="O38" i="4" s="1"/>
  <c r="N39" i="4"/>
  <c r="O39" i="4" s="1"/>
  <c r="N40" i="4"/>
  <c r="O40" i="4" s="1"/>
  <c r="N41" i="4"/>
  <c r="O41" i="4" s="1"/>
  <c r="N42" i="4"/>
  <c r="O42" i="4" s="1"/>
  <c r="N43" i="4"/>
  <c r="O43" i="4" s="1"/>
  <c r="N44" i="4"/>
  <c r="O44" i="4" s="1"/>
  <c r="N9" i="4"/>
  <c r="O9" i="4" s="1"/>
  <c r="H52" i="4"/>
  <c r="H51" i="4"/>
  <c r="H50" i="4"/>
  <c r="H49" i="4"/>
  <c r="H48" i="4"/>
  <c r="H46" i="4"/>
  <c r="H45" i="4"/>
  <c r="H44" i="4"/>
  <c r="H42" i="4"/>
  <c r="H41" i="4"/>
  <c r="H40" i="4"/>
  <c r="H38" i="4"/>
  <c r="H37" i="4"/>
  <c r="H36" i="4"/>
  <c r="H35" i="4"/>
  <c r="H34" i="4"/>
  <c r="H25" i="4"/>
  <c r="H29" i="4"/>
  <c r="H28" i="4"/>
  <c r="H27" i="4"/>
  <c r="H26" i="4"/>
  <c r="H15" i="4"/>
  <c r="H16" i="4"/>
  <c r="H17" i="4"/>
  <c r="H18" i="4"/>
  <c r="H19" i="4"/>
  <c r="H14" i="4"/>
  <c r="H9" i="4"/>
  <c r="H8" i="4"/>
  <c r="Y84" i="4" l="1"/>
  <c r="Y59" i="4"/>
  <c r="Y73" i="4"/>
  <c r="Y65" i="4"/>
  <c r="Y57" i="4"/>
  <c r="Y49" i="4"/>
  <c r="Y41" i="4"/>
  <c r="Y33" i="4"/>
  <c r="Y25" i="4"/>
  <c r="Y17" i="4"/>
  <c r="Y88" i="4"/>
  <c r="Y80" i="4"/>
  <c r="Y72" i="4"/>
  <c r="Y64" i="4"/>
  <c r="Y56" i="4"/>
  <c r="Y48" i="4"/>
  <c r="Y40" i="4"/>
  <c r="Y32" i="4"/>
  <c r="Y24" i="4"/>
  <c r="Y16" i="4"/>
  <c r="Y67" i="4"/>
  <c r="Y9" i="4"/>
  <c r="Y87" i="4"/>
  <c r="Y71" i="4"/>
  <c r="Y55" i="4"/>
  <c r="Y39" i="4"/>
  <c r="Y31" i="4"/>
  <c r="Y15" i="4"/>
  <c r="Y86" i="4"/>
  <c r="Y78" i="4"/>
  <c r="Y70" i="4"/>
  <c r="Y62" i="4"/>
  <c r="Y54" i="4"/>
  <c r="Y46" i="4"/>
  <c r="Y38" i="4"/>
  <c r="Y30" i="4"/>
  <c r="Y22" i="4"/>
  <c r="Y14" i="4"/>
  <c r="Y75" i="4"/>
  <c r="Y81" i="4"/>
  <c r="Y79" i="4"/>
  <c r="Y63" i="4"/>
  <c r="Y47" i="4"/>
  <c r="Y23" i="4"/>
  <c r="Y85" i="4"/>
  <c r="Y77" i="4"/>
  <c r="Y69" i="4"/>
  <c r="Y61" i="4"/>
  <c r="Y53" i="4"/>
  <c r="Y45" i="4"/>
  <c r="Y37" i="4"/>
  <c r="Y29" i="4"/>
  <c r="Y21" i="4"/>
  <c r="Y13" i="4"/>
  <c r="Y76" i="4"/>
  <c r="Y68" i="4"/>
  <c r="Y60" i="4"/>
  <c r="Y52" i="4"/>
  <c r="Y44" i="4"/>
  <c r="Y36" i="4"/>
  <c r="Y28" i="4"/>
  <c r="Y20" i="4"/>
  <c r="Y12" i="4"/>
  <c r="Y51" i="4"/>
  <c r="Y43" i="4"/>
  <c r="Y35" i="4"/>
  <c r="Y27" i="4"/>
  <c r="Y19" i="4"/>
  <c r="Y11" i="4"/>
  <c r="Y83" i="4"/>
  <c r="Y82" i="4"/>
  <c r="Y74" i="4"/>
  <c r="Y66" i="4"/>
  <c r="Y58" i="4"/>
  <c r="Y50" i="4"/>
  <c r="Y42" i="4"/>
  <c r="Y34" i="4"/>
  <c r="Y26" i="4"/>
  <c r="Y18" i="4"/>
  <c r="Y10" i="4"/>
  <c r="P10" i="4"/>
  <c r="P11" i="4"/>
  <c r="P12" i="4"/>
  <c r="P13" i="4"/>
  <c r="P21" i="4"/>
  <c r="P29" i="4"/>
  <c r="P37" i="4"/>
  <c r="P9" i="4"/>
  <c r="P22" i="4"/>
  <c r="P30" i="4"/>
  <c r="P38" i="4"/>
  <c r="P23" i="4"/>
  <c r="P31" i="4"/>
  <c r="P39" i="4"/>
  <c r="P24" i="4"/>
  <c r="P40" i="4"/>
  <c r="P14" i="4"/>
  <c r="P32" i="4"/>
  <c r="P15" i="4"/>
  <c r="P16" i="4"/>
  <c r="P17" i="4"/>
  <c r="P25" i="4"/>
  <c r="P33" i="4"/>
  <c r="P41" i="4"/>
  <c r="P18" i="4"/>
  <c r="P26" i="4"/>
  <c r="P34" i="4"/>
  <c r="P42" i="4"/>
  <c r="P19" i="4"/>
  <c r="P27" i="4"/>
  <c r="P35" i="4"/>
  <c r="P43" i="4"/>
  <c r="P20" i="4"/>
  <c r="P28" i="4"/>
  <c r="P36" i="4"/>
  <c r="P44" i="4"/>
  <c r="Q9" i="4" l="1"/>
  <c r="R13" i="4"/>
  <c r="R17" i="4"/>
  <c r="R21" i="4"/>
  <c r="R25" i="4"/>
  <c r="R29" i="4"/>
  <c r="R33" i="4"/>
  <c r="R37" i="4"/>
  <c r="R41" i="4"/>
  <c r="R14" i="4"/>
  <c r="R26" i="4"/>
  <c r="R34" i="4"/>
  <c r="R42" i="4"/>
  <c r="Q10" i="4"/>
  <c r="Q14" i="4"/>
  <c r="Q18" i="4"/>
  <c r="Q22" i="4"/>
  <c r="Q26" i="4"/>
  <c r="Q30" i="4"/>
  <c r="Q34" i="4"/>
  <c r="Q38" i="4"/>
  <c r="Q42" i="4"/>
  <c r="R10" i="4"/>
  <c r="R18" i="4"/>
  <c r="R22" i="4"/>
  <c r="R30" i="4"/>
  <c r="R38" i="4"/>
  <c r="Q11" i="4"/>
  <c r="Q15" i="4"/>
  <c r="Q19" i="4"/>
  <c r="Q23" i="4"/>
  <c r="Q27" i="4"/>
  <c r="Q31" i="4"/>
  <c r="Q35" i="4"/>
  <c r="Q39" i="4"/>
  <c r="Q43" i="4"/>
  <c r="R11" i="4"/>
  <c r="R19" i="4"/>
  <c r="R23" i="4"/>
  <c r="R27" i="4"/>
  <c r="R31" i="4"/>
  <c r="R39" i="4"/>
  <c r="R43" i="4"/>
  <c r="R15" i="4"/>
  <c r="R35" i="4"/>
  <c r="Q12" i="4"/>
  <c r="Q16" i="4"/>
  <c r="Q20" i="4"/>
  <c r="Q24" i="4"/>
  <c r="Q28" i="4"/>
  <c r="Q32" i="4"/>
  <c r="Q36" i="4"/>
  <c r="Q40" i="4"/>
  <c r="Q44" i="4"/>
  <c r="R12" i="4"/>
  <c r="R16" i="4"/>
  <c r="R20" i="4"/>
  <c r="R24" i="4"/>
  <c r="R28" i="4"/>
  <c r="R32" i="4"/>
  <c r="R36" i="4"/>
  <c r="R40" i="4"/>
  <c r="R44" i="4"/>
  <c r="Q13" i="4"/>
  <c r="R9" i="4"/>
  <c r="Q21" i="4"/>
  <c r="Q17" i="4"/>
  <c r="Q25" i="4"/>
  <c r="Q29" i="4"/>
  <c r="Q33" i="4"/>
  <c r="Q37" i="4"/>
  <c r="Q41" i="4"/>
  <c r="Z10" i="4"/>
  <c r="Z14" i="4"/>
  <c r="Z18" i="4"/>
  <c r="Z22" i="4"/>
  <c r="Z26" i="4"/>
  <c r="Z30" i="4"/>
  <c r="Z34" i="4"/>
  <c r="Z38" i="4"/>
  <c r="Z42" i="4"/>
  <c r="Z46" i="4"/>
  <c r="Z50" i="4"/>
  <c r="Z54" i="4"/>
  <c r="Z58" i="4"/>
  <c r="Z62" i="4"/>
  <c r="Z66" i="4"/>
  <c r="Z70" i="4"/>
  <c r="Z74" i="4"/>
  <c r="Z78" i="4"/>
  <c r="Z82" i="4"/>
  <c r="Z86" i="4"/>
  <c r="Z39" i="4"/>
  <c r="Z79" i="4"/>
  <c r="Z87" i="4"/>
  <c r="AA10" i="4"/>
  <c r="AA14" i="4"/>
  <c r="AA18" i="4"/>
  <c r="AA22" i="4"/>
  <c r="AA26" i="4"/>
  <c r="AA30" i="4"/>
  <c r="AA34" i="4"/>
  <c r="AA38" i="4"/>
  <c r="AA42" i="4"/>
  <c r="AA46" i="4"/>
  <c r="AA50" i="4"/>
  <c r="AA54" i="4"/>
  <c r="AA58" i="4"/>
  <c r="AA62" i="4"/>
  <c r="AA66" i="4"/>
  <c r="AA70" i="4"/>
  <c r="AA74" i="4"/>
  <c r="AA78" i="4"/>
  <c r="AA82" i="4"/>
  <c r="AA86" i="4"/>
  <c r="Z11" i="4"/>
  <c r="Z15" i="4"/>
  <c r="Z19" i="4"/>
  <c r="Z23" i="4"/>
  <c r="Z27" i="4"/>
  <c r="Z31" i="4"/>
  <c r="Z35" i="4"/>
  <c r="Z43" i="4"/>
  <c r="Z47" i="4"/>
  <c r="Z51" i="4"/>
  <c r="Z55" i="4"/>
  <c r="Z59" i="4"/>
  <c r="Z63" i="4"/>
  <c r="Z67" i="4"/>
  <c r="Z71" i="4"/>
  <c r="Z75" i="4"/>
  <c r="Z83" i="4"/>
  <c r="AA11" i="4"/>
  <c r="AA15" i="4"/>
  <c r="AA19" i="4"/>
  <c r="AA23" i="4"/>
  <c r="AA27" i="4"/>
  <c r="AA31" i="4"/>
  <c r="AA35" i="4"/>
  <c r="AA39" i="4"/>
  <c r="AA43" i="4"/>
  <c r="AA47" i="4"/>
  <c r="AA51" i="4"/>
  <c r="AA55" i="4"/>
  <c r="AA59" i="4"/>
  <c r="AA63" i="4"/>
  <c r="AA67" i="4"/>
  <c r="AA71" i="4"/>
  <c r="AA75" i="4"/>
  <c r="AA79" i="4"/>
  <c r="AA83" i="4"/>
  <c r="AA87" i="4"/>
  <c r="Z12" i="4"/>
  <c r="Z16" i="4"/>
  <c r="Z20" i="4"/>
  <c r="Z24" i="4"/>
  <c r="Z28" i="4"/>
  <c r="Z32" i="4"/>
  <c r="Z36" i="4"/>
  <c r="Z40" i="4"/>
  <c r="Z44" i="4"/>
  <c r="Z48" i="4"/>
  <c r="Z52" i="4"/>
  <c r="Z56" i="4"/>
  <c r="Z60" i="4"/>
  <c r="Z64" i="4"/>
  <c r="Z68" i="4"/>
  <c r="Z72" i="4"/>
  <c r="Z76" i="4"/>
  <c r="Z80" i="4"/>
  <c r="Z84" i="4"/>
  <c r="Z88" i="4"/>
  <c r="AA12" i="4"/>
  <c r="AA16" i="4"/>
  <c r="AA20" i="4"/>
  <c r="AA24" i="4"/>
  <c r="AA28" i="4"/>
  <c r="AA32" i="4"/>
  <c r="AA36" i="4"/>
  <c r="AA40" i="4"/>
  <c r="AA44" i="4"/>
  <c r="AA48" i="4"/>
  <c r="AA52" i="4"/>
  <c r="AA56" i="4"/>
  <c r="AA60" i="4"/>
  <c r="AA64" i="4"/>
  <c r="AA68" i="4"/>
  <c r="AA72" i="4"/>
  <c r="AA76" i="4"/>
  <c r="AA80" i="4"/>
  <c r="AA84" i="4"/>
  <c r="AA88" i="4"/>
  <c r="AA13" i="4"/>
  <c r="AA21" i="4"/>
  <c r="AA29" i="4"/>
  <c r="AA37" i="4"/>
  <c r="AA45" i="4"/>
  <c r="AA53" i="4"/>
  <c r="AA61" i="4"/>
  <c r="AA65" i="4"/>
  <c r="AA73" i="4"/>
  <c r="AA81" i="4"/>
  <c r="Z9" i="4"/>
  <c r="Z13" i="4"/>
  <c r="Z17" i="4"/>
  <c r="Z21" i="4"/>
  <c r="Z25" i="4"/>
  <c r="Z29" i="4"/>
  <c r="Z33" i="4"/>
  <c r="Z37" i="4"/>
  <c r="Z41" i="4"/>
  <c r="Z45" i="4"/>
  <c r="Z49" i="4"/>
  <c r="Z53" i="4"/>
  <c r="Z57" i="4"/>
  <c r="Z61" i="4"/>
  <c r="Z65" i="4"/>
  <c r="Z69" i="4"/>
  <c r="Z73" i="4"/>
  <c r="Z77" i="4"/>
  <c r="Z81" i="4"/>
  <c r="Z85" i="4"/>
  <c r="AA9" i="4"/>
  <c r="AA17" i="4"/>
  <c r="AA25" i="4"/>
  <c r="AA33" i="4"/>
  <c r="AA41" i="4"/>
  <c r="AA49" i="4"/>
  <c r="AA57" i="4"/>
  <c r="AA69" i="4"/>
  <c r="AA77" i="4"/>
  <c r="AA85"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<sst xmlns="http://schemas.openxmlformats.org/spreadsheetml/2006/main" count="841" uniqueCount="216">
  <si>
    <t>Thomas, J., Barraket, J., Parkinson, S., Wilson, C., Holcombe-James, I., Brydon, A., Kennedy, J. (2021). Australian Digital Inclusion Index: 2021, Dashboard Dataset Release 1. Melbourne: RMIT and Swinburne University of Technology, and Telstra.</t>
  </si>
  <si>
    <t>All figures are weighted to the Australian population and are averages.</t>
  </si>
  <si>
    <t>Total Index</t>
  </si>
  <si>
    <t>Filters applied: none</t>
  </si>
  <si>
    <t xml:space="preserve">Total Index snapshot </t>
  </si>
  <si>
    <t>ADII Score</t>
  </si>
  <si>
    <t>Access</t>
  </si>
  <si>
    <t>Affordability</t>
  </si>
  <si>
    <t>Digital Ability</t>
  </si>
  <si>
    <t xml:space="preserve">Total Index snapshot over time </t>
  </si>
  <si>
    <t>2020</t>
  </si>
  <si>
    <t>2021</t>
  </si>
  <si>
    <t xml:space="preserve">Total Index comparison </t>
  </si>
  <si>
    <t>Metric: ADII Score</t>
  </si>
  <si>
    <t>Subgroup</t>
  </si>
  <si>
    <t>Score</t>
  </si>
  <si>
    <t>Gap</t>
  </si>
  <si>
    <t>75+</t>
  </si>
  <si>
    <t>Did not complete secondary school</t>
  </si>
  <si>
    <t>Mobile only</t>
  </si>
  <si>
    <t>Income Q1 (&lt;$33,800)</t>
  </si>
  <si>
    <t>65-74</t>
  </si>
  <si>
    <t>Rent from public housing authority</t>
  </si>
  <si>
    <t>Single person</t>
  </si>
  <si>
    <t>Not in labour force</t>
  </si>
  <si>
    <t>People with disability</t>
  </si>
  <si>
    <t>Receives income support</t>
  </si>
  <si>
    <t>Other education</t>
  </si>
  <si>
    <t>Unemployed</t>
  </si>
  <si>
    <t>55-64</t>
  </si>
  <si>
    <t>Income Q2 ($33,800 - $51,999)</t>
  </si>
  <si>
    <t>Regional</t>
  </si>
  <si>
    <t>Completed secondary school</t>
  </si>
  <si>
    <t>Own outright / purchaser</t>
  </si>
  <si>
    <t>Couple without children</t>
  </si>
  <si>
    <t>Female</t>
  </si>
  <si>
    <t>Multi-family / group / other household</t>
  </si>
  <si>
    <t>Male</t>
  </si>
  <si>
    <t>45-54</t>
  </si>
  <si>
    <t>Metro</t>
  </si>
  <si>
    <t>Income Q3 ($52,000 - $90,999)</t>
  </si>
  <si>
    <t>One parent family</t>
  </si>
  <si>
    <t>Certificate / diploma</t>
  </si>
  <si>
    <t>LOTE</t>
  </si>
  <si>
    <t>Rent from private landlord</t>
  </si>
  <si>
    <t>Other (boarding, living at home etc.)</t>
  </si>
  <si>
    <t>Employed</t>
  </si>
  <si>
    <t>35-44</t>
  </si>
  <si>
    <t>Bachelor and above</t>
  </si>
  <si>
    <t>Couple with children</t>
  </si>
  <si>
    <t>Income Q4 ($91,000 - $155,999)</t>
  </si>
  <si>
    <t>18-34</t>
  </si>
  <si>
    <t>Income Q5 ($156,000+)</t>
  </si>
  <si>
    <t xml:space="preserve">ADII Score comparison </t>
  </si>
  <si>
    <t>National average</t>
  </si>
  <si>
    <t xml:space="preserve">ADII Score over time </t>
  </si>
  <si>
    <t>DIGITAL ACCESS</t>
  </si>
  <si>
    <t>male</t>
  </si>
  <si>
    <t>Local Government Area</t>
  </si>
  <si>
    <t>Alpine</t>
  </si>
  <si>
    <t>Brimbank</t>
  </si>
  <si>
    <t>Buloke</t>
  </si>
  <si>
    <t>Campaspe</t>
  </si>
  <si>
    <t>Cardinia</t>
  </si>
  <si>
    <t>Casey</t>
  </si>
  <si>
    <t>Central Goldfields</t>
  </si>
  <si>
    <t>Colac-Otway</t>
  </si>
  <si>
    <t>Corangamite</t>
  </si>
  <si>
    <t>Darebin</t>
  </si>
  <si>
    <t>East Gippsland</t>
  </si>
  <si>
    <t>Ararat</t>
  </si>
  <si>
    <t>Frankston</t>
  </si>
  <si>
    <t>Gannawarra</t>
  </si>
  <si>
    <t>Glen Eira</t>
  </si>
  <si>
    <t>Glenelg</t>
  </si>
  <si>
    <t>Golden Plains</t>
  </si>
  <si>
    <t>Greater Bendigo</t>
  </si>
  <si>
    <t>Greater Dandenong</t>
  </si>
  <si>
    <t>Greater Geelong</t>
  </si>
  <si>
    <t>Greater Shepparton</t>
  </si>
  <si>
    <t>Hepburn</t>
  </si>
  <si>
    <t>Ballarat</t>
  </si>
  <si>
    <t>Hindmarsh</t>
  </si>
  <si>
    <t>Hobsons Bay</t>
  </si>
  <si>
    <t>Horsham</t>
  </si>
  <si>
    <t>Hume</t>
  </si>
  <si>
    <t>Indigo</t>
  </si>
  <si>
    <t>Kingston</t>
  </si>
  <si>
    <t>Knox</t>
  </si>
  <si>
    <t>Latrobe</t>
  </si>
  <si>
    <t>Loddon</t>
  </si>
  <si>
    <t>Macedon Ranges</t>
  </si>
  <si>
    <t>Banyule</t>
  </si>
  <si>
    <t>Manningham</t>
  </si>
  <si>
    <t>Mansfield</t>
  </si>
  <si>
    <t>Maribyrnong</t>
  </si>
  <si>
    <t>Maroondah</t>
  </si>
  <si>
    <t>Melbourne</t>
  </si>
  <si>
    <t>Melton</t>
  </si>
  <si>
    <t>Mildura</t>
  </si>
  <si>
    <t>Mitchell</t>
  </si>
  <si>
    <t>Moira</t>
  </si>
  <si>
    <t>Monash</t>
  </si>
  <si>
    <t>Bass Coast</t>
  </si>
  <si>
    <t>Moonee Valley</t>
  </si>
  <si>
    <t>Moorabool</t>
  </si>
  <si>
    <t>Moreland</t>
  </si>
  <si>
    <t>Mornington Peninsula</t>
  </si>
  <si>
    <t>Mount Alexander</t>
  </si>
  <si>
    <t>Moyne</t>
  </si>
  <si>
    <t>Murrindindi</t>
  </si>
  <si>
    <t>Nillumbik</t>
  </si>
  <si>
    <t>Northern Grampians</t>
  </si>
  <si>
    <t>Port Phillip</t>
  </si>
  <si>
    <t>Baw Baw</t>
  </si>
  <si>
    <t>Pyrenees</t>
  </si>
  <si>
    <t>Queenscliffe</t>
  </si>
  <si>
    <t>South Gippsland</t>
  </si>
  <si>
    <t>Southern Grampians</t>
  </si>
  <si>
    <t>Stonnington</t>
  </si>
  <si>
    <t>Strathbogie</t>
  </si>
  <si>
    <t>Surf Coast</t>
  </si>
  <si>
    <t>Swan Hill</t>
  </si>
  <si>
    <t>Towong</t>
  </si>
  <si>
    <t>Unincorporated</t>
  </si>
  <si>
    <t>Bayside</t>
  </si>
  <si>
    <t>Wangaratta</t>
  </si>
  <si>
    <t>Warrnambool</t>
  </si>
  <si>
    <t>Wellington</t>
  </si>
  <si>
    <t>West Wimmera</t>
  </si>
  <si>
    <t>Whitehorse</t>
  </si>
  <si>
    <t>Whittlesea</t>
  </si>
  <si>
    <t>Wodonga</t>
  </si>
  <si>
    <t>Wyndham</t>
  </si>
  <si>
    <t>Yarra</t>
  </si>
  <si>
    <t>Yarra Ranges</t>
  </si>
  <si>
    <t>Benalla</t>
  </si>
  <si>
    <t>Yarriambiack</t>
  </si>
  <si>
    <t>Boroondara</t>
  </si>
  <si>
    <t>Highly excluded</t>
  </si>
  <si>
    <t>Excluded</t>
  </si>
  <si>
    <t>Included</t>
  </si>
  <si>
    <t>Highly included</t>
  </si>
  <si>
    <t xml:space="preserve">Reasons digitally excluded Australians don’t connect to the internet more often </t>
  </si>
  <si>
    <t>Reason</t>
  </si>
  <si>
    <t>Nat</t>
  </si>
  <si>
    <t>No need to use internet more often</t>
  </si>
  <si>
    <t>n/a</t>
  </si>
  <si>
    <t>Concerned about privacy / scams</t>
  </si>
  <si>
    <t>Internet is not a priority</t>
  </si>
  <si>
    <t>Not confident using internet</t>
  </si>
  <si>
    <t>The internet is too expensive</t>
  </si>
  <si>
    <t>Do not have access to the internet</t>
  </si>
  <si>
    <t>Disability prevents internet use</t>
  </si>
  <si>
    <t>Other</t>
  </si>
  <si>
    <t xml:space="preserve">What do digitally excluded Australians do online? </t>
  </si>
  <si>
    <t>Activity</t>
  </si>
  <si>
    <t>Excluded and highly excluded</t>
  </si>
  <si>
    <t>Included and highly included</t>
  </si>
  <si>
    <t>Looking for work</t>
  </si>
  <si>
    <t>Attended music, arts or cultural events</t>
  </si>
  <si>
    <t>Engaged with clubs, organisations, or groups found online</t>
  </si>
  <si>
    <t>Health service</t>
  </si>
  <si>
    <t>Interact with people / content to feel connected to community</t>
  </si>
  <si>
    <t>Made new friends or reconnected with old friends</t>
  </si>
  <si>
    <t>Learning or study</t>
  </si>
  <si>
    <t>Used entertainment services</t>
  </si>
  <si>
    <t>Compared prices</t>
  </si>
  <si>
    <t>Government service</t>
  </si>
  <si>
    <t>Manage money</t>
  </si>
  <si>
    <t>Kept in touch with family or friends</t>
  </si>
  <si>
    <t xml:space="preserve">Digital Ability comparison </t>
  </si>
  <si>
    <t>Metric: Digital Ability</t>
  </si>
  <si>
    <t>Digital Ability score comparison, VIC</t>
  </si>
  <si>
    <t>Affordability score comparison, VIC</t>
  </si>
  <si>
    <t>Access score comparison, VIC</t>
  </si>
  <si>
    <t>Australian Digital Index</t>
  </si>
  <si>
    <t>Sex</t>
  </si>
  <si>
    <t>Age</t>
  </si>
  <si>
    <t>Education</t>
  </si>
  <si>
    <t>Income</t>
  </si>
  <si>
    <t>Labour force status</t>
  </si>
  <si>
    <t>Home ownership/tenure</t>
  </si>
  <si>
    <t>Household composition</t>
  </si>
  <si>
    <t>All variables</t>
  </si>
  <si>
    <t>National</t>
  </si>
  <si>
    <t>&lt;$33,800</t>
  </si>
  <si>
    <t>$33,800 - $51,999</t>
  </si>
  <si>
    <t>$52,000 - $90,999</t>
  </si>
  <si>
    <t>$91,000 - $155,999</t>
  </si>
  <si>
    <t>$156,000+</t>
  </si>
  <si>
    <t>Complete secondary</t>
  </si>
  <si>
    <t>Certificate/diploma</t>
  </si>
  <si>
    <t>Bachelor &amp; above</t>
  </si>
  <si>
    <t>incomplete sec.</t>
  </si>
  <si>
    <t>Completed sec. school</t>
  </si>
  <si>
    <t>Did not complete sec. school</t>
  </si>
  <si>
    <t>Income: &lt;$33,800)</t>
  </si>
  <si>
    <t>Income: $33,800 - $51,999)</t>
  </si>
  <si>
    <t>Income Q3: $52,000 - $90,999)</t>
  </si>
  <si>
    <t>Income Q4: $91,000 - $155,999)</t>
  </si>
  <si>
    <t>Income Q5: $156,000+)</t>
  </si>
  <si>
    <t>Multi-family/group/other house.</t>
  </si>
  <si>
    <t>Rent public housing authority</t>
  </si>
  <si>
    <t>Gender</t>
  </si>
  <si>
    <t>Housing Tenure</t>
  </si>
  <si>
    <t>Labour Force Status</t>
  </si>
  <si>
    <t>Educational Attainment</t>
  </si>
  <si>
    <t>Household Type</t>
  </si>
  <si>
    <t>Australian Digital Inclusion Index</t>
  </si>
  <si>
    <r>
      <t xml:space="preserve">     Select measure here </t>
    </r>
    <r>
      <rPr>
        <b/>
        <sz val="12"/>
        <color theme="1"/>
        <rFont val="Wingdings"/>
        <charset val="2"/>
      </rPr>
      <t>F</t>
    </r>
  </si>
  <si>
    <t>The Australian Digital Inclusion Index is a measure of digital inclusion across three dimensions of access, affordability and digital ability.</t>
  </si>
  <si>
    <t>Access relates to the range and quality of connections to the internet and the frequency and volume of data used.</t>
  </si>
  <si>
    <t>Affordability concerns the proportion of income required to maintain quality, reliable access to the internet</t>
  </si>
  <si>
    <t>Digital ability is about the skill and confidence with which a person interacts online</t>
  </si>
  <si>
    <t>Based on the findings of the Australian Internet Usage Survey, a representative survey of the Australian population, carried out by the ARC Centre of Excellence at RMIT and the Social Research Centre at the Australian National University. Segments of the community registering a score less than 61 are considered 'excluded' from opportunities '...use digital services and participate in contemporary digital economic, civic and social life', and those less than 45, 'highly excluded'.
Source, and for more information: https://www.digitalinclusionindex.org.au/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</si>
</sst>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rgb="FF000000"/>
      <name val="Calibri"/>
      <family val="2"/>
    </font>
    <font>
      <b/>
      <sz val="11"/>
      <color rgb="FF000000"/>
      <name val="Calibri"/>
      <family val="2"/>
    </font>
    <font>
      <b/>
      <sz val="22"/>
      <color rgb="FF000000"/>
      <name val="Calibri"/>
      <family val="2"/>
    </font>
    <font>
      <sz val="11"/>
      <color theme="1"/>
      <name val="Calibri"/>
      <family val="2"/>
    </font>
    <font>
      <sz val="9"/>
      <color rgb="FF000000"/>
      <name val="Calibri"/>
      <family val="2"/>
    </font>
    <font>
      <b/>
      <sz val="9"/>
      <color rgb="FF000000"/>
      <name val="Calibri"/>
      <family val="2"/>
    </font>
    <font>
      <b/>
      <sz val="11"/>
      <color theme="3" tint="-0.499984740745262"/>
      <name val="Calibri"/>
      <family val="2"/>
    </font>
    <font>
      <b/>
      <sz val="9"/>
      <color theme="3" tint="-0.499984740745262"/>
      <name val="Calibri"/>
      <family val="2"/>
    </font>
    <font>
      <sz val="8"/>
      <color rgb="FF000000"/>
      <name val="Calibri"/>
      <family val="2"/>
    </font>
    <font>
      <sz val="11"/>
      <color rgb="FF006600"/>
      <name val="Calibri"/>
      <family val="2"/>
    </font>
    <font>
      <b/>
      <sz val="12"/>
      <color rgb="FF006600"/>
      <name val="Calibri"/>
      <family val="2"/>
    </font>
    <font>
      <sz val="8"/>
      <color rgb="FF006600"/>
      <name val="Calibri"/>
      <family val="2"/>
    </font>
    <font>
      <b/>
      <sz val="20"/>
      <color rgb="FF006600"/>
      <name val="Garamond"/>
      <family val="1"/>
    </font>
    <font>
      <sz val="8"/>
      <color theme="1"/>
      <name val="Calibri"/>
      <family val="2"/>
    </font>
    <font>
      <sz val="8"/>
      <color theme="0"/>
      <name val="Calibri"/>
      <family val="2"/>
    </font>
    <font>
      <sz val="11"/>
      <color theme="0"/>
      <name val="Calibri"/>
      <family val="2"/>
    </font>
    <font>
      <sz val="9"/>
      <color theme="0"/>
      <name val="Calibri"/>
      <family val="2"/>
    </font>
    <font>
      <b/>
      <sz val="9"/>
      <color theme="0"/>
      <name val="Calibri"/>
      <family val="2"/>
    </font>
    <font>
      <b/>
      <sz val="12"/>
      <color theme="1"/>
      <name val="Calibri"/>
      <family val="2"/>
    </font>
    <font>
      <b/>
      <sz val="12"/>
      <color theme="1"/>
      <name val="Wingdings"/>
      <charset val="2"/>
    </font>
    <font>
      <sz val="10"/>
      <color theme="1"/>
      <name val="Calibri"/>
      <family val="2"/>
    </font>
    <font>
      <sz val="10"/>
      <color theme="0"/>
      <name val="Calibri"/>
      <family val="2"/>
    </font>
    <font>
      <b/>
      <sz val="22"/>
      <color rgb="FF006600"/>
      <name val="Garamond"/>
      <family val="1"/>
    </font>
  </fonts>
  <fills count="7">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s>
  <borders count="1">
    <border>
      <left/>
      <right/>
      <top/>
      <bottom/>
      <diagonal/>
    </border>
  </borders>
  <cellStyleXfs count="1">
    <xf numFmtId="0" fontId="0" fillId="0" borderId="0" applyBorder="0"/>
  </cellStyleXfs>
  <cellXfs count="49">
    <xf numFmtId="0" fontId="0" fillId="0" borderId="0" xfId="0" applyNumberFormat="1" applyFill="1" applyAlignment="1" applyProtection="1"/>
    <xf numFmtId="0" fontId="1" fillId="0" borderId="0" xfId="0" applyNumberFormat="1" applyFont="1" applyFill="1" applyAlignment="1" applyProtection="1"/>
    <xf numFmtId="164" fontId="0" fillId="0" borderId="0" xfId="0" applyNumberFormat="1" applyFill="1" applyAlignment="1" applyProtection="1"/>
    <xf numFmtId="0" fontId="0" fillId="0" borderId="0" xfId="0" applyNumberFormat="1" applyFill="1" applyAlignment="1" applyProtection="1">
      <alignment horizontal="center"/>
    </xf>
    <xf numFmtId="0" fontId="2" fillId="0" borderId="0" xfId="0" applyNumberFormat="1" applyFont="1" applyFill="1" applyAlignment="1" applyProtection="1"/>
    <xf numFmtId="0" fontId="0" fillId="0" borderId="0" xfId="0"/>
    <xf numFmtId="164" fontId="0" fillId="0" borderId="0" xfId="0" applyNumberFormat="1"/>
    <xf numFmtId="0" fontId="0" fillId="0" borderId="0" xfId="0" applyNumberFormat="1" applyFill="1" applyAlignment="1" applyProtection="1"/>
    <xf numFmtId="0" fontId="1" fillId="0" borderId="0" xfId="0" applyFont="1"/>
    <xf numFmtId="0" fontId="0" fillId="0" borderId="0" xfId="0" applyAlignment="1">
      <alignment horizontal="center"/>
    </xf>
    <xf numFmtId="0" fontId="4" fillId="0" borderId="0" xfId="0" applyNumberFormat="1" applyFont="1" applyFill="1" applyAlignment="1" applyProtection="1"/>
    <xf numFmtId="164" fontId="4" fillId="0" borderId="0" xfId="0" applyNumberFormat="1" applyFont="1" applyFill="1" applyAlignment="1" applyProtection="1">
      <alignment horizontal="center"/>
    </xf>
    <xf numFmtId="0" fontId="5" fillId="0" borderId="0" xfId="0" applyNumberFormat="1" applyFont="1" applyFill="1" applyAlignment="1" applyProtection="1">
      <alignment horizontal="center"/>
    </xf>
    <xf numFmtId="0" fontId="4" fillId="0" borderId="0" xfId="0" applyFont="1"/>
    <xf numFmtId="164" fontId="4" fillId="0" borderId="0" xfId="0" applyNumberFormat="1" applyFont="1" applyAlignment="1">
      <alignment horizontal="center"/>
    </xf>
    <xf numFmtId="0" fontId="0" fillId="2" borderId="0" xfId="0" applyNumberFormat="1" applyFill="1" applyAlignment="1" applyProtection="1"/>
    <xf numFmtId="165" fontId="0" fillId="2" borderId="0" xfId="0" applyNumberFormat="1" applyFill="1" applyAlignment="1" applyProtection="1"/>
    <xf numFmtId="0" fontId="1" fillId="2" borderId="0" xfId="0" applyNumberFormat="1" applyFont="1" applyFill="1" applyAlignment="1" applyProtection="1"/>
    <xf numFmtId="0" fontId="4" fillId="0" borderId="0" xfId="0" applyFont="1" applyAlignment="1">
      <alignment horizontal="center"/>
    </xf>
    <xf numFmtId="0" fontId="6" fillId="3" borderId="0" xfId="0" applyNumberFormat="1" applyFont="1" applyFill="1" applyAlignment="1" applyProtection="1"/>
    <xf numFmtId="0" fontId="7" fillId="3" borderId="0" xfId="0" applyNumberFormat="1" applyFont="1" applyFill="1" applyAlignment="1" applyProtection="1"/>
    <xf numFmtId="0" fontId="4" fillId="4" borderId="0" xfId="0" applyNumberFormat="1" applyFont="1" applyFill="1" applyAlignment="1" applyProtection="1"/>
    <xf numFmtId="164" fontId="4" fillId="4" borderId="0" xfId="0" applyNumberFormat="1" applyFont="1" applyFill="1" applyAlignment="1" applyProtection="1">
      <alignment horizontal="center"/>
    </xf>
    <xf numFmtId="0" fontId="8" fillId="5" borderId="0" xfId="0" applyNumberFormat="1" applyFont="1" applyFill="1" applyAlignment="1" applyProtection="1">
      <alignment horizontal="center"/>
    </xf>
    <xf numFmtId="0" fontId="0" fillId="0" borderId="0" xfId="0" applyNumberFormat="1" applyFill="1" applyAlignment="1" applyProtection="1">
      <protection hidden="1"/>
    </xf>
    <xf numFmtId="0" fontId="14" fillId="0" borderId="0" xfId="0" applyNumberFormat="1" applyFont="1" applyFill="1" applyAlignment="1" applyProtection="1">
      <protection hidden="1"/>
    </xf>
    <xf numFmtId="0" fontId="8" fillId="0" borderId="0" xfId="0" applyNumberFormat="1" applyFont="1" applyFill="1" applyAlignment="1" applyProtection="1">
      <alignment horizontal="center"/>
      <protection hidden="1"/>
    </xf>
    <xf numFmtId="0" fontId="15" fillId="0" borderId="0" xfId="0" applyNumberFormat="1" applyFont="1" applyFill="1" applyAlignment="1" applyProtection="1">
      <protection hidden="1"/>
    </xf>
    <xf numFmtId="0" fontId="18" fillId="0" borderId="0" xfId="0" applyNumberFormat="1" applyFont="1" applyFill="1" applyAlignment="1" applyProtection="1">
      <protection hidden="1"/>
    </xf>
    <xf numFmtId="0" fontId="13" fillId="0" borderId="0" xfId="0" applyNumberFormat="1" applyFont="1" applyFill="1" applyAlignment="1" applyProtection="1">
      <alignment horizontal="center"/>
      <protection hidden="1"/>
    </xf>
    <xf numFmtId="0" fontId="3" fillId="0" borderId="0" xfId="0" applyNumberFormat="1" applyFont="1" applyFill="1" applyAlignment="1" applyProtection="1">
      <protection hidden="1"/>
    </xf>
    <xf numFmtId="0" fontId="14" fillId="0" borderId="0" xfId="0" applyNumberFormat="1" applyFont="1" applyFill="1" applyAlignment="1" applyProtection="1">
      <alignment horizontal="center"/>
      <protection locked="0" hidden="1"/>
    </xf>
    <xf numFmtId="0" fontId="14" fillId="0" borderId="0" xfId="0" applyNumberFormat="1" applyFont="1" applyFill="1" applyAlignment="1" applyProtection="1">
      <alignment horizontal="center"/>
      <protection hidden="1"/>
    </xf>
    <xf numFmtId="0" fontId="9" fillId="0" borderId="0" xfId="0" applyNumberFormat="1" applyFont="1" applyFill="1" applyAlignment="1" applyProtection="1">
      <protection hidden="1"/>
    </xf>
    <xf numFmtId="0" fontId="10" fillId="0" borderId="0" xfId="0" applyNumberFormat="1" applyFont="1" applyFill="1" applyAlignment="1" applyProtection="1">
      <protection hidden="1"/>
    </xf>
    <xf numFmtId="0" fontId="11" fillId="0" borderId="0" xfId="0" applyNumberFormat="1" applyFont="1" applyFill="1" applyAlignment="1" applyProtection="1">
      <alignment horizontal="center"/>
      <protection hidden="1"/>
    </xf>
    <xf numFmtId="0" fontId="16" fillId="0" borderId="0" xfId="0" applyNumberFormat="1" applyFont="1" applyFill="1" applyAlignment="1" applyProtection="1">
      <protection hidden="1"/>
    </xf>
    <xf numFmtId="164" fontId="16" fillId="0" borderId="0" xfId="0" applyNumberFormat="1" applyFont="1" applyFill="1" applyAlignment="1" applyProtection="1">
      <protection hidden="1"/>
    </xf>
    <xf numFmtId="0" fontId="17" fillId="0" borderId="0" xfId="0" applyNumberFormat="1" applyFont="1" applyFill="1" applyAlignment="1" applyProtection="1">
      <protection hidden="1"/>
    </xf>
    <xf numFmtId="0" fontId="16" fillId="0" borderId="0" xfId="0" applyFont="1" applyFill="1" applyProtection="1">
      <protection hidden="1"/>
    </xf>
    <xf numFmtId="0" fontId="6" fillId="0" borderId="0" xfId="0" applyNumberFormat="1" applyFont="1" applyFill="1" applyAlignment="1" applyProtection="1">
      <protection hidden="1"/>
    </xf>
    <xf numFmtId="0" fontId="21" fillId="6" borderId="0" xfId="0" applyNumberFormat="1" applyFont="1" applyFill="1" applyAlignment="1" applyProtection="1">
      <alignment vertical="center"/>
    </xf>
    <xf numFmtId="0" fontId="0" fillId="0" borderId="0" xfId="0" applyNumberFormat="1" applyFill="1" applyAlignment="1" applyProtection="1">
      <alignment horizontal="center"/>
    </xf>
    <xf numFmtId="0" fontId="0" fillId="0" borderId="0" xfId="0" applyNumberFormat="1" applyFill="1" applyAlignment="1" applyProtection="1"/>
    <xf numFmtId="0" fontId="0" fillId="0" borderId="0" xfId="0" applyAlignment="1">
      <alignment horizontal="center"/>
    </xf>
    <xf numFmtId="0" fontId="0" fillId="0" borderId="0" xfId="0"/>
    <xf numFmtId="0" fontId="22" fillId="0" borderId="0" xfId="0" applyNumberFormat="1" applyFont="1" applyFill="1" applyAlignment="1" applyProtection="1">
      <alignment horizontal="center" wrapText="1"/>
      <protection hidden="1"/>
    </xf>
    <xf numFmtId="0" fontId="12" fillId="0" borderId="0" xfId="0" applyNumberFormat="1" applyFont="1" applyFill="1" applyAlignment="1" applyProtection="1">
      <alignment horizontal="center" wrapText="1"/>
      <protection hidden="1"/>
    </xf>
    <xf numFmtId="0" fontId="20" fillId="0" borderId="0" xfId="0" applyNumberFormat="1" applyFont="1" applyFill="1" applyAlignment="1" applyProtection="1">
      <alignment horizontal="left" wrapText="1"/>
      <protection hidden="1"/>
    </xf>
  </cellXfs>
  <cellStyles count="1">
    <cellStyle name="Normal" xfId="0" builtinId="0"/>
  </cellStyles>
  <dxfs count="0"/>
  <tableStyles count="0" defaultTableStyle="TableStyleMedium2" defaultPivotStyle="PivotStyleLight16"/>
  <colors>
    <mruColors>
      <color rgb="FF0066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eetMetadata" Target="metadata.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2784568261d241e8"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lumMod val="5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1"/>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2-82D5-47C4-89D9-4BF7931A4286}"/>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Charts!$G$8:$G$9</c:f>
              <c:strCache>
                <c:ptCount val="2"/>
                <c:pt idx="0">
                  <c:v>Male</c:v>
                </c:pt>
                <c:pt idx="1">
                  <c:v>Female</c:v>
                </c:pt>
              </c:strCache>
            </c:strRef>
          </c:cat>
          <c:val>
            <c:numRef>
              <c:f>Charts!$H$8:$H$9</c:f>
              <c:numCache>
                <c:formatCode>0.0</c:formatCode>
                <c:ptCount val="2"/>
                <c:pt idx="0">
                  <c:v>65.409851338877402</c:v>
                </c:pt>
                <c:pt idx="1">
                  <c:v>63.967040709850401</c:v>
                </c:pt>
              </c:numCache>
            </c:numRef>
          </c:val>
          <c:extLst>
            <c:ext xmlns:c16="http://schemas.microsoft.com/office/drawing/2014/chart" uri="{C3380CC4-5D6E-409C-BE32-E72D297353CC}">
              <c16:uniqueId val="{00000000-82D5-47C4-89D9-4BF7931A4286}"/>
            </c:ext>
          </c:extLst>
        </c:ser>
        <c:dLbls>
          <c:showLegendKey val="0"/>
          <c:showVal val="0"/>
          <c:showCatName val="0"/>
          <c:showSerName val="0"/>
          <c:showPercent val="0"/>
          <c:showBubbleSize val="0"/>
        </c:dLbls>
        <c:gapWidth val="219"/>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max val="10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57A5-4738-AEC7-34BC218F59B0}"/>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Charts!$G$14:$G$19</c:f>
              <c:strCache>
                <c:ptCount val="6"/>
                <c:pt idx="0">
                  <c:v>18-34</c:v>
                </c:pt>
                <c:pt idx="1">
                  <c:v>35-44</c:v>
                </c:pt>
                <c:pt idx="2">
                  <c:v>45-54</c:v>
                </c:pt>
                <c:pt idx="3">
                  <c:v>55-64</c:v>
                </c:pt>
                <c:pt idx="4">
                  <c:v>65-74</c:v>
                </c:pt>
                <c:pt idx="5">
                  <c:v>75+</c:v>
                </c:pt>
              </c:strCache>
            </c:strRef>
          </c:cat>
          <c:val>
            <c:numRef>
              <c:f>Charts!$H$14:$H$19</c:f>
              <c:numCache>
                <c:formatCode>0.0</c:formatCode>
                <c:ptCount val="6"/>
                <c:pt idx="0">
                  <c:v>81.583350497855207</c:v>
                </c:pt>
                <c:pt idx="1">
                  <c:v>74.228319159419698</c:v>
                </c:pt>
                <c:pt idx="2">
                  <c:v>64.246900291572501</c:v>
                </c:pt>
                <c:pt idx="3">
                  <c:v>56.476425940324397</c:v>
                </c:pt>
                <c:pt idx="4">
                  <c:v>41.800536255830998</c:v>
                </c:pt>
                <c:pt idx="5">
                  <c:v>27.201758699474698</c:v>
                </c:pt>
              </c:numCache>
            </c:numRef>
          </c:val>
          <c:extLst>
            <c:ext xmlns:c16="http://schemas.microsoft.com/office/drawing/2014/chart" uri="{C3380CC4-5D6E-409C-BE32-E72D297353CC}">
              <c16:uniqueId val="{00000002-57A5-4738-AEC7-34BC218F59B0}"/>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A01A-4D31-8A91-33C9022B1585}"/>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Charts!$G$25:$G$29</c:f>
              <c:strCache>
                <c:ptCount val="5"/>
                <c:pt idx="0">
                  <c:v>incomplete sec.</c:v>
                </c:pt>
                <c:pt idx="1">
                  <c:v>Complete secondary</c:v>
                </c:pt>
                <c:pt idx="2">
                  <c:v>Certificate/diploma</c:v>
                </c:pt>
                <c:pt idx="3">
                  <c:v>Bachelor &amp; above</c:v>
                </c:pt>
                <c:pt idx="4">
                  <c:v>Other education</c:v>
                </c:pt>
              </c:strCache>
            </c:strRef>
          </c:cat>
          <c:val>
            <c:numRef>
              <c:f>Charts!$H$25:$H$29</c:f>
              <c:numCache>
                <c:formatCode>0.0</c:formatCode>
                <c:ptCount val="5"/>
                <c:pt idx="0">
                  <c:v>36.269651661629503</c:v>
                </c:pt>
                <c:pt idx="1">
                  <c:v>60.366450733696901</c:v>
                </c:pt>
                <c:pt idx="2">
                  <c:v>67.663481225183901</c:v>
                </c:pt>
                <c:pt idx="3">
                  <c:v>74.721447703296704</c:v>
                </c:pt>
                <c:pt idx="4">
                  <c:v>52.869474936083002</c:v>
                </c:pt>
              </c:numCache>
            </c:numRef>
          </c:val>
          <c:extLst>
            <c:ext xmlns:c16="http://schemas.microsoft.com/office/drawing/2014/chart" uri="{C3380CC4-5D6E-409C-BE32-E72D297353CC}">
              <c16:uniqueId val="{00000002-A01A-4D31-8A91-33C9022B1585}"/>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75F1-41D0-8B20-FD4E609E7822}"/>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Charts!$G$34:$G$38</c:f>
              <c:strCache>
                <c:ptCount val="5"/>
                <c:pt idx="0">
                  <c:v>&lt;$33,800</c:v>
                </c:pt>
                <c:pt idx="1">
                  <c:v>$33,800 - $51,999</c:v>
                </c:pt>
                <c:pt idx="2">
                  <c:v>$52,000 - $90,999</c:v>
                </c:pt>
                <c:pt idx="3">
                  <c:v>$91,000 - $155,999</c:v>
                </c:pt>
                <c:pt idx="4">
                  <c:v>$156,000+</c:v>
                </c:pt>
              </c:strCache>
            </c:strRef>
          </c:cat>
          <c:val>
            <c:numRef>
              <c:f>Charts!$H$34:$H$38</c:f>
              <c:numCache>
                <c:formatCode>0.0</c:formatCode>
                <c:ptCount val="5"/>
                <c:pt idx="0">
                  <c:v>45.760104163346597</c:v>
                </c:pt>
                <c:pt idx="1">
                  <c:v>56.9006530271702</c:v>
                </c:pt>
                <c:pt idx="2">
                  <c:v>67.280528685807496</c:v>
                </c:pt>
                <c:pt idx="3">
                  <c:v>73.6256603939282</c:v>
                </c:pt>
                <c:pt idx="4">
                  <c:v>79.640469731560003</c:v>
                </c:pt>
              </c:numCache>
            </c:numRef>
          </c:val>
          <c:extLst>
            <c:ext xmlns:c16="http://schemas.microsoft.com/office/drawing/2014/chart" uri="{C3380CC4-5D6E-409C-BE32-E72D297353CC}">
              <c16:uniqueId val="{00000002-75F1-41D0-8B20-FD4E609E7822}"/>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1686-4655-9B40-C9557E064CE8}"/>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Charts!$G$40:$G$42</c:f>
              <c:strCache>
                <c:ptCount val="3"/>
                <c:pt idx="0">
                  <c:v>Unemployed</c:v>
                </c:pt>
                <c:pt idx="1">
                  <c:v>Employed</c:v>
                </c:pt>
                <c:pt idx="2">
                  <c:v>Not in labour force</c:v>
                </c:pt>
              </c:strCache>
            </c:strRef>
          </c:cat>
          <c:val>
            <c:numRef>
              <c:f>Charts!$H$40:$H$42</c:f>
              <c:numCache>
                <c:formatCode>0.0</c:formatCode>
                <c:ptCount val="3"/>
                <c:pt idx="0">
                  <c:v>56.5514968415307</c:v>
                </c:pt>
                <c:pt idx="1">
                  <c:v>73.606584846403805</c:v>
                </c:pt>
                <c:pt idx="2">
                  <c:v>50.601279138745902</c:v>
                </c:pt>
              </c:numCache>
            </c:numRef>
          </c:val>
          <c:extLst>
            <c:ext xmlns:c16="http://schemas.microsoft.com/office/drawing/2014/chart" uri="{C3380CC4-5D6E-409C-BE32-E72D297353CC}">
              <c16:uniqueId val="{00000002-1686-4655-9B40-C9557E064CE8}"/>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9053-4F63-8698-3B163AA383A2}"/>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Charts!$G$44:$G$46</c:f>
              <c:strCache>
                <c:ptCount val="3"/>
                <c:pt idx="0">
                  <c:v>Own outright / purchaser</c:v>
                </c:pt>
                <c:pt idx="1">
                  <c:v>Rent from private landlord</c:v>
                </c:pt>
                <c:pt idx="2">
                  <c:v>Rent from public housing authority</c:v>
                </c:pt>
              </c:strCache>
            </c:strRef>
          </c:cat>
          <c:val>
            <c:numRef>
              <c:f>Charts!$H$44:$H$46</c:f>
              <c:numCache>
                <c:formatCode>0.0</c:formatCode>
                <c:ptCount val="3"/>
                <c:pt idx="0">
                  <c:v>61.463784587475899</c:v>
                </c:pt>
                <c:pt idx="1">
                  <c:v>70.921708433440401</c:v>
                </c:pt>
                <c:pt idx="2">
                  <c:v>56.818416566529599</c:v>
                </c:pt>
              </c:numCache>
            </c:numRef>
          </c:val>
          <c:extLst>
            <c:ext xmlns:c16="http://schemas.microsoft.com/office/drawing/2014/chart" uri="{C3380CC4-5D6E-409C-BE32-E72D297353CC}">
              <c16:uniqueId val="{00000002-9053-4F63-8698-3B163AA383A2}"/>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02586438579669E-2"/>
          <c:y val="6.4468849593297087E-2"/>
          <c:w val="0.85452934516306334"/>
          <c:h val="0.70037536837694481"/>
        </c:manualLayout>
      </c:layout>
      <c:barChart>
        <c:barDir val="col"/>
        <c:grouping val="clustered"/>
        <c:varyColors val="0"/>
        <c:ser>
          <c:idx val="0"/>
          <c:order val="0"/>
          <c:spPr>
            <a:solidFill>
              <a:schemeClr val="accent3">
                <a:lumMod val="60000"/>
                <a:lumOff val="40000"/>
              </a:schemeClr>
            </a:solidFill>
            <a:ln>
              <a:noFill/>
            </a:ln>
            <a:effectLst>
              <a:outerShdw blurRad="50800" dist="38100" dir="18900000" algn="bl" rotWithShape="0">
                <a:prstClr val="black">
                  <a:alpha val="40000"/>
                </a:prstClr>
              </a:outerShdw>
            </a:effectLst>
          </c:spPr>
          <c:invertIfNegative val="0"/>
          <c:dPt>
            <c:idx val="0"/>
            <c:invertIfNegative val="0"/>
            <c:bubble3D val="0"/>
            <c:spPr>
              <a:solidFill>
                <a:schemeClr val="accent3">
                  <a:lumMod val="60000"/>
                  <a:lumOff val="40000"/>
                </a:schemeClr>
              </a:solidFill>
              <a:ln>
                <a:noFill/>
              </a:ln>
              <a:effectLst>
                <a:outerShdw blurRad="50800" dist="38100" dir="18900000" algn="bl" rotWithShape="0">
                  <a:prstClr val="black">
                    <a:alpha val="40000"/>
                  </a:prstClr>
                </a:outerShdw>
              </a:effectLst>
            </c:spPr>
            <c:extLst>
              <c:ext xmlns:c16="http://schemas.microsoft.com/office/drawing/2014/chart" uri="{C3380CC4-5D6E-409C-BE32-E72D297353CC}">
                <c16:uniqueId val="{00000001-3A10-4F8C-BD10-87CB6D4B0A12}"/>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Charts!$G$48:$G$52</c:f>
              <c:strCache>
                <c:ptCount val="5"/>
                <c:pt idx="0">
                  <c:v>Couple without children</c:v>
                </c:pt>
                <c:pt idx="1">
                  <c:v>Couple with children</c:v>
                </c:pt>
                <c:pt idx="2">
                  <c:v>One parent family</c:v>
                </c:pt>
                <c:pt idx="3">
                  <c:v>Single person</c:v>
                </c:pt>
                <c:pt idx="4">
                  <c:v>Multi-family / group / other household</c:v>
                </c:pt>
              </c:strCache>
            </c:strRef>
          </c:cat>
          <c:val>
            <c:numRef>
              <c:f>Charts!$H$48:$H$52</c:f>
              <c:numCache>
                <c:formatCode>0.0</c:formatCode>
                <c:ptCount val="5"/>
                <c:pt idx="0">
                  <c:v>61.288879861624402</c:v>
                </c:pt>
                <c:pt idx="1">
                  <c:v>73.981124281389</c:v>
                </c:pt>
                <c:pt idx="2">
                  <c:v>68.9712129332122</c:v>
                </c:pt>
                <c:pt idx="3">
                  <c:v>52.419800576512699</c:v>
                </c:pt>
                <c:pt idx="4">
                  <c:v>65.263738127210104</c:v>
                </c:pt>
              </c:numCache>
            </c:numRef>
          </c:val>
          <c:extLst>
            <c:ext xmlns:c16="http://schemas.microsoft.com/office/drawing/2014/chart" uri="{C3380CC4-5D6E-409C-BE32-E72D297353CC}">
              <c16:uniqueId val="{00000002-3A10-4F8C-BD10-87CB6D4B0A12}"/>
            </c:ext>
          </c:extLst>
        </c:ser>
        <c:dLbls>
          <c:showLegendKey val="0"/>
          <c:showVal val="0"/>
          <c:showCatName val="0"/>
          <c:showSerName val="0"/>
          <c:showPercent val="0"/>
          <c:showBubbleSize val="0"/>
        </c:dLbls>
        <c:gapWidth val="85"/>
        <c:overlap val="-27"/>
        <c:axId val="458185464"/>
        <c:axId val="458187432"/>
      </c:barChart>
      <c:catAx>
        <c:axId val="45818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458187432"/>
        <c:crosses val="autoZero"/>
        <c:auto val="1"/>
        <c:lblAlgn val="ctr"/>
        <c:lblOffset val="100"/>
        <c:noMultiLvlLbl val="0"/>
      </c:catAx>
      <c:valAx>
        <c:axId val="458187432"/>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45818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3143854144553542"/>
          <c:y val="1.330287422798988E-2"/>
          <c:w val="0.63477011013326456"/>
          <c:h val="0.9566330037540316"/>
        </c:manualLayout>
      </c:layout>
      <c:barChart>
        <c:barDir val="bar"/>
        <c:grouping val="clustered"/>
        <c:varyColors val="0"/>
        <c:ser>
          <c:idx val="0"/>
          <c:order val="0"/>
          <c:spPr>
            <a:solidFill>
              <a:srgbClr val="006600"/>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Charts!$Q$9:$Q$44</c:f>
              <c:strCache>
                <c:ptCount val="36"/>
                <c:pt idx="0">
                  <c:v>18-34</c:v>
                </c:pt>
                <c:pt idx="1">
                  <c:v>Income Q5: $156,000+)</c:v>
                </c:pt>
                <c:pt idx="2">
                  <c:v>Other</c:v>
                </c:pt>
                <c:pt idx="3">
                  <c:v>Bachelor and above</c:v>
                </c:pt>
                <c:pt idx="4">
                  <c:v>35-44</c:v>
                </c:pt>
                <c:pt idx="5">
                  <c:v>Couple with children</c:v>
                </c:pt>
                <c:pt idx="6">
                  <c:v>Income Q4: $91,000 - $155,999)</c:v>
                </c:pt>
                <c:pt idx="7">
                  <c:v>Employed</c:v>
                </c:pt>
                <c:pt idx="8">
                  <c:v>Rent from private landlord</c:v>
                </c:pt>
                <c:pt idx="9">
                  <c:v>One parent family</c:v>
                </c:pt>
                <c:pt idx="10">
                  <c:v>LOTE</c:v>
                </c:pt>
                <c:pt idx="11">
                  <c:v>Certificate / diploma</c:v>
                </c:pt>
                <c:pt idx="12">
                  <c:v>Income Q3: $52,000 - $90,999)</c:v>
                </c:pt>
                <c:pt idx="13">
                  <c:v>Metro</c:v>
                </c:pt>
                <c:pt idx="14">
                  <c:v>Male</c:v>
                </c:pt>
                <c:pt idx="15">
                  <c:v>Multi-family/group/other house.</c:v>
                </c:pt>
                <c:pt idx="16">
                  <c:v>45-54</c:v>
                </c:pt>
                <c:pt idx="17">
                  <c:v>Female</c:v>
                </c:pt>
                <c:pt idx="18">
                  <c:v>Own outright / purchaser</c:v>
                </c:pt>
                <c:pt idx="19">
                  <c:v>Couple without children</c:v>
                </c:pt>
                <c:pt idx="20">
                  <c:v>Completed sec. school</c:v>
                </c:pt>
                <c:pt idx="21">
                  <c:v>Regional</c:v>
                </c:pt>
                <c:pt idx="22">
                  <c:v>Income: $33,800 - $51,999)</c:v>
                </c:pt>
                <c:pt idx="23">
                  <c:v>Rent public housing authority</c:v>
                </c:pt>
                <c:pt idx="24">
                  <c:v>Unemployed</c:v>
                </c:pt>
                <c:pt idx="25">
                  <c:v>55-64</c:v>
                </c:pt>
                <c:pt idx="26">
                  <c:v>Mobile only</c:v>
                </c:pt>
                <c:pt idx="27">
                  <c:v>Other education</c:v>
                </c:pt>
                <c:pt idx="28">
                  <c:v>Single person</c:v>
                </c:pt>
                <c:pt idx="29">
                  <c:v>People with disability</c:v>
                </c:pt>
                <c:pt idx="30">
                  <c:v>Receives income support</c:v>
                </c:pt>
                <c:pt idx="31">
                  <c:v>Not in labour force</c:v>
                </c:pt>
                <c:pt idx="32">
                  <c:v>Income: &lt;$33,800)</c:v>
                </c:pt>
                <c:pt idx="33">
                  <c:v>65-74</c:v>
                </c:pt>
                <c:pt idx="34">
                  <c:v>Did not complete sec. school</c:v>
                </c:pt>
                <c:pt idx="35">
                  <c:v>75+</c:v>
                </c:pt>
              </c:strCache>
            </c:strRef>
          </c:cat>
          <c:val>
            <c:numRef>
              <c:f>Charts!$R$9:$R$44</c:f>
              <c:numCache>
                <c:formatCode>0.0</c:formatCode>
                <c:ptCount val="36"/>
                <c:pt idx="0">
                  <c:v>81.583350497855207</c:v>
                </c:pt>
                <c:pt idx="1">
                  <c:v>79.640469731560003</c:v>
                </c:pt>
                <c:pt idx="2">
                  <c:v>75.081613318467106</c:v>
                </c:pt>
                <c:pt idx="3">
                  <c:v>74.721447703296704</c:v>
                </c:pt>
                <c:pt idx="4">
                  <c:v>74.228319159419698</c:v>
                </c:pt>
                <c:pt idx="5">
                  <c:v>73.981124281389</c:v>
                </c:pt>
                <c:pt idx="6">
                  <c:v>73.6256603939282</c:v>
                </c:pt>
                <c:pt idx="7">
                  <c:v>73.606584846403805</c:v>
                </c:pt>
                <c:pt idx="8">
                  <c:v>70.921708433440401</c:v>
                </c:pt>
                <c:pt idx="9">
                  <c:v>68.9712129332122</c:v>
                </c:pt>
                <c:pt idx="10">
                  <c:v>68.942973674897203</c:v>
                </c:pt>
                <c:pt idx="11">
                  <c:v>67.663481225183901</c:v>
                </c:pt>
                <c:pt idx="12">
                  <c:v>67.280528685807496</c:v>
                </c:pt>
                <c:pt idx="13">
                  <c:v>66.700276730347497</c:v>
                </c:pt>
                <c:pt idx="14">
                  <c:v>65.409851338877402</c:v>
                </c:pt>
                <c:pt idx="15">
                  <c:v>65.263738127210104</c:v>
                </c:pt>
                <c:pt idx="16">
                  <c:v>64.246900291572501</c:v>
                </c:pt>
                <c:pt idx="17">
                  <c:v>63.967040709850401</c:v>
                </c:pt>
                <c:pt idx="18">
                  <c:v>61.463784587475899</c:v>
                </c:pt>
                <c:pt idx="19">
                  <c:v>61.288879861624402</c:v>
                </c:pt>
                <c:pt idx="20">
                  <c:v>60.366450733696901</c:v>
                </c:pt>
                <c:pt idx="21">
                  <c:v>59.684555623991699</c:v>
                </c:pt>
                <c:pt idx="22">
                  <c:v>56.9006530271702</c:v>
                </c:pt>
                <c:pt idx="23">
                  <c:v>56.818416566529599</c:v>
                </c:pt>
                <c:pt idx="24">
                  <c:v>56.5514968415307</c:v>
                </c:pt>
                <c:pt idx="25">
                  <c:v>56.476425940324397</c:v>
                </c:pt>
                <c:pt idx="26">
                  <c:v>52.908698899273404</c:v>
                </c:pt>
                <c:pt idx="27">
                  <c:v>52.869474936083002</c:v>
                </c:pt>
                <c:pt idx="28">
                  <c:v>52.419800576512699</c:v>
                </c:pt>
                <c:pt idx="29">
                  <c:v>52.345770925361897</c:v>
                </c:pt>
                <c:pt idx="30">
                  <c:v>52.262026703422897</c:v>
                </c:pt>
                <c:pt idx="31">
                  <c:v>50.601279138745902</c:v>
                </c:pt>
                <c:pt idx="32">
                  <c:v>45.760104163346597</c:v>
                </c:pt>
                <c:pt idx="33">
                  <c:v>41.800536255830998</c:v>
                </c:pt>
                <c:pt idx="34">
                  <c:v>36.269651661629503</c:v>
                </c:pt>
                <c:pt idx="35">
                  <c:v>27.201758699474698</c:v>
                </c:pt>
              </c:numCache>
            </c:numRef>
          </c:val>
          <c:extLst>
            <c:ext xmlns:c16="http://schemas.microsoft.com/office/drawing/2014/chart" uri="{C3380CC4-5D6E-409C-BE32-E72D297353CC}">
              <c16:uniqueId val="{00000000-9212-4DDB-B093-D0BE4A36135C}"/>
            </c:ext>
          </c:extLst>
        </c:ser>
        <c:dLbls>
          <c:showLegendKey val="0"/>
          <c:showVal val="0"/>
          <c:showCatName val="0"/>
          <c:showSerName val="0"/>
          <c:showPercent val="0"/>
          <c:showBubbleSize val="0"/>
        </c:dLbls>
        <c:gapWidth val="69"/>
        <c:axId val="874307824"/>
        <c:axId val="874311432"/>
      </c:barChart>
      <c:catAx>
        <c:axId val="874307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874311432"/>
        <c:crosses val="autoZero"/>
        <c:auto val="1"/>
        <c:lblAlgn val="ctr"/>
        <c:lblOffset val="100"/>
        <c:noMultiLvlLbl val="0"/>
      </c:catAx>
      <c:valAx>
        <c:axId val="874311432"/>
        <c:scaling>
          <c:orientation val="minMax"/>
        </c:scaling>
        <c:delete val="0"/>
        <c:axPos val="b"/>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743078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763937774922136"/>
          <c:y val="1.0365500073105358E-2"/>
          <c:w val="0.76826533334329483"/>
          <c:h val="0.96754150685606111"/>
        </c:manualLayout>
      </c:layout>
      <c:barChart>
        <c:barDir val="bar"/>
        <c:grouping val="clustered"/>
        <c:varyColors val="0"/>
        <c:ser>
          <c:idx val="0"/>
          <c:order val="0"/>
          <c:spPr>
            <a:solidFill>
              <a:schemeClr val="accent1">
                <a:lumMod val="50000"/>
              </a:schemeClr>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Charts!$Z$9:$Z$88</c:f>
              <c:strCache>
                <c:ptCount val="80"/>
                <c:pt idx="0">
                  <c:v>Yarra</c:v>
                </c:pt>
                <c:pt idx="1">
                  <c:v>Port Phillip</c:v>
                </c:pt>
                <c:pt idx="2">
                  <c:v>Stonnington</c:v>
                </c:pt>
                <c:pt idx="3">
                  <c:v>Melbourne</c:v>
                </c:pt>
                <c:pt idx="4">
                  <c:v>Maribyrnong</c:v>
                </c:pt>
                <c:pt idx="5">
                  <c:v>Monash</c:v>
                </c:pt>
                <c:pt idx="6">
                  <c:v>Melton</c:v>
                </c:pt>
                <c:pt idx="7">
                  <c:v>Boroondara</c:v>
                </c:pt>
                <c:pt idx="8">
                  <c:v>Moreland</c:v>
                </c:pt>
                <c:pt idx="9">
                  <c:v>Cardinia</c:v>
                </c:pt>
                <c:pt idx="10">
                  <c:v>Bayside</c:v>
                </c:pt>
                <c:pt idx="11">
                  <c:v>Wyndham</c:v>
                </c:pt>
                <c:pt idx="12">
                  <c:v>Whitehorse</c:v>
                </c:pt>
                <c:pt idx="13">
                  <c:v>Moonee Valley</c:v>
                </c:pt>
                <c:pt idx="14">
                  <c:v>Brimbank</c:v>
                </c:pt>
                <c:pt idx="15">
                  <c:v>Yarra Ranges</c:v>
                </c:pt>
                <c:pt idx="16">
                  <c:v>Unincorporated</c:v>
                </c:pt>
                <c:pt idx="17">
                  <c:v>Maroondah</c:v>
                </c:pt>
                <c:pt idx="18">
                  <c:v>Knox</c:v>
                </c:pt>
                <c:pt idx="19">
                  <c:v>Hume</c:v>
                </c:pt>
                <c:pt idx="20">
                  <c:v>Greater Bendigo</c:v>
                </c:pt>
                <c:pt idx="21">
                  <c:v>Glen Eira</c:v>
                </c:pt>
                <c:pt idx="22">
                  <c:v>Frankston</c:v>
                </c:pt>
                <c:pt idx="23">
                  <c:v>Whittlesea</c:v>
                </c:pt>
                <c:pt idx="24">
                  <c:v>Macedon Ranges</c:v>
                </c:pt>
                <c:pt idx="25">
                  <c:v>Darebin</c:v>
                </c:pt>
                <c:pt idx="26">
                  <c:v>Nillumbik</c:v>
                </c:pt>
                <c:pt idx="27">
                  <c:v>Mitchell</c:v>
                </c:pt>
                <c:pt idx="28">
                  <c:v>Hobsons Bay</c:v>
                </c:pt>
                <c:pt idx="29">
                  <c:v>Mornington Peninsula</c:v>
                </c:pt>
                <c:pt idx="30">
                  <c:v>Manningham</c:v>
                </c:pt>
                <c:pt idx="31">
                  <c:v>Casey</c:v>
                </c:pt>
                <c:pt idx="32">
                  <c:v>Banyule</c:v>
                </c:pt>
                <c:pt idx="33">
                  <c:v>Wodonga</c:v>
                </c:pt>
                <c:pt idx="34">
                  <c:v>Surf Coast</c:v>
                </c:pt>
                <c:pt idx="35">
                  <c:v>Moorabool</c:v>
                </c:pt>
                <c:pt idx="36">
                  <c:v>Greater Dandenong</c:v>
                </c:pt>
                <c:pt idx="37">
                  <c:v>Baw Baw</c:v>
                </c:pt>
                <c:pt idx="38">
                  <c:v>Wellington</c:v>
                </c:pt>
                <c:pt idx="39">
                  <c:v>Greater Shepparton</c:v>
                </c:pt>
                <c:pt idx="40">
                  <c:v>Greater Geelong</c:v>
                </c:pt>
                <c:pt idx="41">
                  <c:v>Kingston</c:v>
                </c:pt>
                <c:pt idx="42">
                  <c:v>Ballarat</c:v>
                </c:pt>
                <c:pt idx="43">
                  <c:v>Latrobe</c:v>
                </c:pt>
                <c:pt idx="44">
                  <c:v>Indigo</c:v>
                </c:pt>
                <c:pt idx="45">
                  <c:v>Horsham</c:v>
                </c:pt>
                <c:pt idx="46">
                  <c:v>Wangaratta</c:v>
                </c:pt>
                <c:pt idx="47">
                  <c:v>Southern Grampians</c:v>
                </c:pt>
                <c:pt idx="48">
                  <c:v>Golden Plains</c:v>
                </c:pt>
                <c:pt idx="49">
                  <c:v>Swan Hill</c:v>
                </c:pt>
                <c:pt idx="50">
                  <c:v>Mildura</c:v>
                </c:pt>
                <c:pt idx="51">
                  <c:v>Corangamite</c:v>
                </c:pt>
                <c:pt idx="52">
                  <c:v>Campaspe</c:v>
                </c:pt>
                <c:pt idx="53">
                  <c:v>Warrnambool</c:v>
                </c:pt>
                <c:pt idx="54">
                  <c:v>Murrindindi</c:v>
                </c:pt>
                <c:pt idx="55">
                  <c:v>Moyne</c:v>
                </c:pt>
                <c:pt idx="56">
                  <c:v>Mount Alexander</c:v>
                </c:pt>
                <c:pt idx="57">
                  <c:v>Ararat</c:v>
                </c:pt>
                <c:pt idx="58">
                  <c:v>South Gippsland</c:v>
                </c:pt>
                <c:pt idx="59">
                  <c:v>Hepburn</c:v>
                </c:pt>
                <c:pt idx="60">
                  <c:v>Alpine</c:v>
                </c:pt>
                <c:pt idx="61">
                  <c:v>Queenscliffe</c:v>
                </c:pt>
                <c:pt idx="62">
                  <c:v>Northern Grampians</c:v>
                </c:pt>
                <c:pt idx="63">
                  <c:v>Moira</c:v>
                </c:pt>
                <c:pt idx="64">
                  <c:v>Glenelg</c:v>
                </c:pt>
                <c:pt idx="65">
                  <c:v>West Wimmera</c:v>
                </c:pt>
                <c:pt idx="66">
                  <c:v>Towong</c:v>
                </c:pt>
                <c:pt idx="67">
                  <c:v>Strathbogie</c:v>
                </c:pt>
                <c:pt idx="68">
                  <c:v>Pyrenees</c:v>
                </c:pt>
                <c:pt idx="69">
                  <c:v>Colac-Otway</c:v>
                </c:pt>
                <c:pt idx="70">
                  <c:v>Yarriambiack</c:v>
                </c:pt>
                <c:pt idx="71">
                  <c:v>Hindmarsh</c:v>
                </c:pt>
                <c:pt idx="72">
                  <c:v>Central Goldfields</c:v>
                </c:pt>
                <c:pt idx="73">
                  <c:v>Benalla</c:v>
                </c:pt>
                <c:pt idx="74">
                  <c:v>Mansfield</c:v>
                </c:pt>
                <c:pt idx="75">
                  <c:v>East Gippsland</c:v>
                </c:pt>
                <c:pt idx="76">
                  <c:v>Buloke</c:v>
                </c:pt>
                <c:pt idx="77">
                  <c:v>Bass Coast</c:v>
                </c:pt>
                <c:pt idx="78">
                  <c:v>Gannawarra</c:v>
                </c:pt>
                <c:pt idx="79">
                  <c:v>Loddon</c:v>
                </c:pt>
              </c:strCache>
            </c:strRef>
          </c:cat>
          <c:val>
            <c:numRef>
              <c:f>Charts!$AA$9:$AA$88</c:f>
              <c:numCache>
                <c:formatCode>General</c:formatCode>
                <c:ptCount val="80"/>
                <c:pt idx="0">
                  <c:v>80</c:v>
                </c:pt>
                <c:pt idx="1">
                  <c:v>79</c:v>
                </c:pt>
                <c:pt idx="2">
                  <c:v>76</c:v>
                </c:pt>
                <c:pt idx="3">
                  <c:v>76</c:v>
                </c:pt>
                <c:pt idx="4">
                  <c:v>75</c:v>
                </c:pt>
                <c:pt idx="5">
                  <c:v>74</c:v>
                </c:pt>
                <c:pt idx="6">
                  <c:v>73</c:v>
                </c:pt>
                <c:pt idx="7">
                  <c:v>72</c:v>
                </c:pt>
                <c:pt idx="8">
                  <c:v>71</c:v>
                </c:pt>
                <c:pt idx="9">
                  <c:v>71</c:v>
                </c:pt>
                <c:pt idx="10">
                  <c:v>71</c:v>
                </c:pt>
                <c:pt idx="11">
                  <c:v>70</c:v>
                </c:pt>
                <c:pt idx="12">
                  <c:v>69</c:v>
                </c:pt>
                <c:pt idx="13">
                  <c:v>69</c:v>
                </c:pt>
                <c:pt idx="14">
                  <c:v>68</c:v>
                </c:pt>
                <c:pt idx="15">
                  <c:v>67</c:v>
                </c:pt>
                <c:pt idx="16">
                  <c:v>67</c:v>
                </c:pt>
                <c:pt idx="17">
                  <c:v>67</c:v>
                </c:pt>
                <c:pt idx="18">
                  <c:v>67</c:v>
                </c:pt>
                <c:pt idx="19">
                  <c:v>67</c:v>
                </c:pt>
                <c:pt idx="20">
                  <c:v>67</c:v>
                </c:pt>
                <c:pt idx="21">
                  <c:v>67</c:v>
                </c:pt>
                <c:pt idx="22">
                  <c:v>67</c:v>
                </c:pt>
                <c:pt idx="23">
                  <c:v>66</c:v>
                </c:pt>
                <c:pt idx="24">
                  <c:v>66</c:v>
                </c:pt>
                <c:pt idx="25">
                  <c:v>66</c:v>
                </c:pt>
                <c:pt idx="26">
                  <c:v>64</c:v>
                </c:pt>
                <c:pt idx="27">
                  <c:v>64</c:v>
                </c:pt>
                <c:pt idx="28">
                  <c:v>64</c:v>
                </c:pt>
                <c:pt idx="29">
                  <c:v>63</c:v>
                </c:pt>
                <c:pt idx="30">
                  <c:v>63</c:v>
                </c:pt>
                <c:pt idx="31">
                  <c:v>63</c:v>
                </c:pt>
                <c:pt idx="32">
                  <c:v>63</c:v>
                </c:pt>
                <c:pt idx="33">
                  <c:v>62</c:v>
                </c:pt>
                <c:pt idx="34">
                  <c:v>62</c:v>
                </c:pt>
                <c:pt idx="35">
                  <c:v>62</c:v>
                </c:pt>
                <c:pt idx="36">
                  <c:v>61</c:v>
                </c:pt>
                <c:pt idx="37">
                  <c:v>61</c:v>
                </c:pt>
                <c:pt idx="38">
                  <c:v>60</c:v>
                </c:pt>
                <c:pt idx="39">
                  <c:v>60</c:v>
                </c:pt>
                <c:pt idx="40">
                  <c:v>60</c:v>
                </c:pt>
                <c:pt idx="41">
                  <c:v>59</c:v>
                </c:pt>
                <c:pt idx="42">
                  <c:v>59</c:v>
                </c:pt>
                <c:pt idx="43">
                  <c:v>58</c:v>
                </c:pt>
                <c:pt idx="44">
                  <c:v>58</c:v>
                </c:pt>
                <c:pt idx="45">
                  <c:v>58</c:v>
                </c:pt>
                <c:pt idx="46">
                  <c:v>57</c:v>
                </c:pt>
                <c:pt idx="47">
                  <c:v>57</c:v>
                </c:pt>
                <c:pt idx="48">
                  <c:v>57</c:v>
                </c:pt>
                <c:pt idx="49">
                  <c:v>56</c:v>
                </c:pt>
                <c:pt idx="50">
                  <c:v>56</c:v>
                </c:pt>
                <c:pt idx="51">
                  <c:v>56</c:v>
                </c:pt>
                <c:pt idx="52">
                  <c:v>56</c:v>
                </c:pt>
                <c:pt idx="53">
                  <c:v>55</c:v>
                </c:pt>
                <c:pt idx="54">
                  <c:v>55</c:v>
                </c:pt>
                <c:pt idx="55">
                  <c:v>55</c:v>
                </c:pt>
                <c:pt idx="56">
                  <c:v>55</c:v>
                </c:pt>
                <c:pt idx="57">
                  <c:v>55</c:v>
                </c:pt>
                <c:pt idx="58">
                  <c:v>54</c:v>
                </c:pt>
                <c:pt idx="59">
                  <c:v>54</c:v>
                </c:pt>
                <c:pt idx="60">
                  <c:v>54</c:v>
                </c:pt>
                <c:pt idx="61">
                  <c:v>53</c:v>
                </c:pt>
                <c:pt idx="62">
                  <c:v>53</c:v>
                </c:pt>
                <c:pt idx="63">
                  <c:v>53</c:v>
                </c:pt>
                <c:pt idx="64">
                  <c:v>53</c:v>
                </c:pt>
                <c:pt idx="65">
                  <c:v>52</c:v>
                </c:pt>
                <c:pt idx="66">
                  <c:v>52</c:v>
                </c:pt>
                <c:pt idx="67">
                  <c:v>52</c:v>
                </c:pt>
                <c:pt idx="68">
                  <c:v>52</c:v>
                </c:pt>
                <c:pt idx="69">
                  <c:v>52</c:v>
                </c:pt>
                <c:pt idx="70">
                  <c:v>51</c:v>
                </c:pt>
                <c:pt idx="71">
                  <c:v>51</c:v>
                </c:pt>
                <c:pt idx="72">
                  <c:v>51</c:v>
                </c:pt>
                <c:pt idx="73">
                  <c:v>51</c:v>
                </c:pt>
                <c:pt idx="74">
                  <c:v>50</c:v>
                </c:pt>
                <c:pt idx="75">
                  <c:v>50</c:v>
                </c:pt>
                <c:pt idx="76">
                  <c:v>50</c:v>
                </c:pt>
                <c:pt idx="77">
                  <c:v>50</c:v>
                </c:pt>
                <c:pt idx="78">
                  <c:v>49</c:v>
                </c:pt>
                <c:pt idx="79">
                  <c:v>47</c:v>
                </c:pt>
              </c:numCache>
            </c:numRef>
          </c:val>
          <c:extLst>
            <c:ext xmlns:c16="http://schemas.microsoft.com/office/drawing/2014/chart" uri="{C3380CC4-5D6E-409C-BE32-E72D297353CC}">
              <c16:uniqueId val="{00000000-7BB8-4575-B21C-B27DC173483C}"/>
            </c:ext>
          </c:extLst>
        </c:ser>
        <c:dLbls>
          <c:showLegendKey val="0"/>
          <c:showVal val="0"/>
          <c:showCatName val="0"/>
          <c:showSerName val="0"/>
          <c:showPercent val="0"/>
          <c:showBubbleSize val="0"/>
        </c:dLbls>
        <c:gapWidth val="69"/>
        <c:axId val="874307824"/>
        <c:axId val="874311432"/>
      </c:barChart>
      <c:catAx>
        <c:axId val="874307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874311432"/>
        <c:crosses val="autoZero"/>
        <c:auto val="1"/>
        <c:lblAlgn val="ctr"/>
        <c:lblOffset val="100"/>
        <c:noMultiLvlLbl val="0"/>
      </c:catAx>
      <c:valAx>
        <c:axId val="874311432"/>
        <c:scaling>
          <c:orientation val="minMax"/>
        </c:scaling>
        <c:delete val="0"/>
        <c:axPos val="b"/>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743078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4" dropStyle="combo" dx="39" fmlaLink="$H$4" fmlaRange="$AA$2:$AA$5" sel="4" val="0"/>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1085850</xdr:colOff>
          <xdr:row>2</xdr:row>
          <xdr:rowOff>147638</xdr:rowOff>
        </xdr:from>
        <xdr:to>
          <xdr:col>9</xdr:col>
          <xdr:colOff>133350</xdr:colOff>
          <xdr:row>4</xdr:row>
          <xdr:rowOff>28575</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61913</xdr:colOff>
      <xdr:row>7</xdr:row>
      <xdr:rowOff>9524</xdr:rowOff>
    </xdr:from>
    <xdr:to>
      <xdr:col>4</xdr:col>
      <xdr:colOff>638175</xdr:colOff>
      <xdr:row>18</xdr:row>
      <xdr:rowOff>169332</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80964</xdr:colOff>
      <xdr:row>20</xdr:row>
      <xdr:rowOff>9524</xdr:rowOff>
    </xdr:from>
    <xdr:to>
      <xdr:col>4</xdr:col>
      <xdr:colOff>635796</xdr:colOff>
      <xdr:row>32</xdr:row>
      <xdr:rowOff>5292</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85725</xdr:colOff>
      <xdr:row>33</xdr:row>
      <xdr:rowOff>9525</xdr:rowOff>
    </xdr:from>
    <xdr:to>
      <xdr:col>4</xdr:col>
      <xdr:colOff>626270</xdr:colOff>
      <xdr:row>46</xdr:row>
      <xdr:rowOff>164041</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52387</xdr:colOff>
      <xdr:row>48</xdr:row>
      <xdr:rowOff>14287</xdr:rowOff>
    </xdr:from>
    <xdr:to>
      <xdr:col>5</xdr:col>
      <xdr:colOff>26456</xdr:colOff>
      <xdr:row>59</xdr:row>
      <xdr:rowOff>158750</xdr:rowOff>
    </xdr:to>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51860</xdr:colOff>
      <xdr:row>7</xdr:row>
      <xdr:rowOff>1055</xdr:rowOff>
    </xdr:from>
    <xdr:to>
      <xdr:col>10</xdr:col>
      <xdr:colOff>21166</xdr:colOff>
      <xdr:row>18</xdr:row>
      <xdr:rowOff>174625</xdr:rowOff>
    </xdr:to>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4761</xdr:colOff>
      <xdr:row>20</xdr:row>
      <xdr:rowOff>4763</xdr:rowOff>
    </xdr:from>
    <xdr:to>
      <xdr:col>10</xdr:col>
      <xdr:colOff>26457</xdr:colOff>
      <xdr:row>32</xdr:row>
      <xdr:rowOff>5292</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23812</xdr:colOff>
      <xdr:row>32</xdr:row>
      <xdr:rowOff>179916</xdr:rowOff>
    </xdr:from>
    <xdr:to>
      <xdr:col>10</xdr:col>
      <xdr:colOff>31749</xdr:colOff>
      <xdr:row>46</xdr:row>
      <xdr:rowOff>148165</xdr:rowOff>
    </xdr:to>
    <xdr:graphicFrame macro="">
      <xdr:nvGraphicFramePr>
        <xdr:cNvPr id="9" name="Chart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21166</xdr:colOff>
      <xdr:row>6</xdr:row>
      <xdr:rowOff>11905</xdr:rowOff>
    </xdr:from>
    <xdr:to>
      <xdr:col>19</xdr:col>
      <xdr:colOff>84667</xdr:colOff>
      <xdr:row>44</xdr:row>
      <xdr:rowOff>38100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52916</xdr:colOff>
      <xdr:row>6</xdr:row>
      <xdr:rowOff>47625</xdr:rowOff>
    </xdr:from>
    <xdr:to>
      <xdr:col>27</xdr:col>
      <xdr:colOff>640292</xdr:colOff>
      <xdr:row>64</xdr:row>
      <xdr:rowOff>90486</xdr:rowOff>
    </xdr:to>
    <xdr:graphicFrame macro="">
      <xdr:nvGraphicFramePr>
        <xdr:cNvPr id="11" name="Chart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5"/>
  <sheetViews>
    <sheetView workbookViewId="0">
      <selection activeCell="A446" sqref="A446:B525"/>
    </sheetView>
  </sheetViews>
  <sheetFormatPr defaultRowHeight="14.25" x14ac:dyDescent="0.45"/>
  <cols>
    <col min="1" max="5" width="10.73046875" customWidth="1"/>
  </cols>
  <sheetData>
    <row r="1" spans="1:8" ht="28.5" x14ac:dyDescent="0.85">
      <c r="A1" s="4" t="s">
        <v>56</v>
      </c>
    </row>
    <row r="2" spans="1:8" x14ac:dyDescent="0.45">
      <c r="A2" t="s">
        <v>0</v>
      </c>
    </row>
    <row r="4" spans="1:8" x14ac:dyDescent="0.45">
      <c r="A4" t="s">
        <v>1</v>
      </c>
    </row>
    <row r="6" spans="1:8" x14ac:dyDescent="0.45">
      <c r="A6" s="1" t="s">
        <v>2</v>
      </c>
    </row>
    <row r="8" spans="1:8" x14ac:dyDescent="0.45">
      <c r="A8" t="s">
        <v>3</v>
      </c>
    </row>
    <row r="11" spans="1:8" x14ac:dyDescent="0.45">
      <c r="A11" s="1" t="s">
        <v>4</v>
      </c>
    </row>
    <row r="13" spans="1:8" x14ac:dyDescent="0.45">
      <c r="A13" t="s">
        <v>5</v>
      </c>
      <c r="B13" s="2">
        <v>71.070040411700901</v>
      </c>
      <c r="G13" t="s">
        <v>57</v>
      </c>
      <c r="H13">
        <v>71.8</v>
      </c>
    </row>
    <row r="14" spans="1:8" x14ac:dyDescent="0.45">
      <c r="A14" t="s">
        <v>6</v>
      </c>
      <c r="B14" s="2">
        <v>70.017574567034103</v>
      </c>
      <c r="G14" t="s">
        <v>35</v>
      </c>
      <c r="H14">
        <v>70.8</v>
      </c>
    </row>
    <row r="15" spans="1:8" x14ac:dyDescent="0.45">
      <c r="A15" t="s">
        <v>7</v>
      </c>
      <c r="B15" s="2">
        <v>93.094110840332107</v>
      </c>
    </row>
    <row r="16" spans="1:8" x14ac:dyDescent="0.45">
      <c r="A16" t="s">
        <v>8</v>
      </c>
      <c r="B16" s="2">
        <v>64.3776519883574</v>
      </c>
    </row>
    <row r="20" spans="1:5" x14ac:dyDescent="0.45">
      <c r="A20" s="1" t="s">
        <v>9</v>
      </c>
    </row>
    <row r="22" spans="1:5" x14ac:dyDescent="0.45">
      <c r="A22" s="2"/>
      <c r="B22" t="s">
        <v>5</v>
      </c>
      <c r="C22" t="s">
        <v>6</v>
      </c>
      <c r="D22" t="s">
        <v>7</v>
      </c>
      <c r="E22" t="s">
        <v>8</v>
      </c>
    </row>
    <row r="23" spans="1:5" x14ac:dyDescent="0.45">
      <c r="A23" t="s">
        <v>10</v>
      </c>
      <c r="B23" s="2">
        <v>67.506406574113299</v>
      </c>
      <c r="C23" s="2">
        <v>69.417941757732805</v>
      </c>
      <c r="D23" s="2">
        <v>92.856961483846803</v>
      </c>
      <c r="E23" s="2">
        <v>63.592183672302298</v>
      </c>
    </row>
    <row r="24" spans="1:5" x14ac:dyDescent="0.45">
      <c r="A24" t="s">
        <v>11</v>
      </c>
      <c r="B24" s="2">
        <v>71.070040411700901</v>
      </c>
      <c r="C24" s="2">
        <v>70.017574567034103</v>
      </c>
      <c r="D24" s="2">
        <v>93.094110840332107</v>
      </c>
      <c r="E24" s="2">
        <v>64.3776519883574</v>
      </c>
    </row>
    <row r="28" spans="1:5" x14ac:dyDescent="0.45">
      <c r="A28" s="1" t="s">
        <v>12</v>
      </c>
    </row>
    <row r="29" spans="1:5" x14ac:dyDescent="0.45">
      <c r="A29" t="s">
        <v>13</v>
      </c>
    </row>
    <row r="31" spans="1:5" x14ac:dyDescent="0.45">
      <c r="B31" s="42" t="s">
        <v>5</v>
      </c>
      <c r="C31" s="43"/>
    </row>
    <row r="32" spans="1:5" x14ac:dyDescent="0.45">
      <c r="A32" t="s">
        <v>14</v>
      </c>
      <c r="B32" t="s">
        <v>15</v>
      </c>
      <c r="C32" t="s">
        <v>16</v>
      </c>
    </row>
    <row r="33" spans="1:3" x14ac:dyDescent="0.45">
      <c r="A33" t="s">
        <v>17</v>
      </c>
      <c r="B33" s="2">
        <v>47.4273635675222</v>
      </c>
      <c r="C33" s="2">
        <v>-23.642676844178599</v>
      </c>
    </row>
    <row r="34" spans="1:3" x14ac:dyDescent="0.45">
      <c r="A34" t="s">
        <v>18</v>
      </c>
      <c r="B34" s="2">
        <v>52.6598281553863</v>
      </c>
      <c r="C34" s="2">
        <v>-18.410212256314601</v>
      </c>
    </row>
    <row r="35" spans="1:3" x14ac:dyDescent="0.45">
      <c r="A35" t="s">
        <v>19</v>
      </c>
      <c r="B35" s="2">
        <v>54.340335019028203</v>
      </c>
      <c r="C35" s="2">
        <v>-16.729705392672699</v>
      </c>
    </row>
    <row r="36" spans="1:3" x14ac:dyDescent="0.45">
      <c r="A36" t="s">
        <v>20</v>
      </c>
      <c r="B36" s="2">
        <v>55.783525436034502</v>
      </c>
      <c r="C36" s="2">
        <v>-15.2865149756663</v>
      </c>
    </row>
    <row r="37" spans="1:3" x14ac:dyDescent="0.45">
      <c r="A37" t="s">
        <v>21</v>
      </c>
      <c r="B37" s="2">
        <v>57.323800991954499</v>
      </c>
      <c r="C37" s="2">
        <v>-13.746239419746299</v>
      </c>
    </row>
    <row r="38" spans="1:3" x14ac:dyDescent="0.45">
      <c r="A38" t="s">
        <v>22</v>
      </c>
      <c r="B38" s="2">
        <v>61.473197998129699</v>
      </c>
      <c r="C38" s="2">
        <v>-9.5968424135711707</v>
      </c>
    </row>
    <row r="39" spans="1:3" x14ac:dyDescent="0.45">
      <c r="A39" t="s">
        <v>23</v>
      </c>
      <c r="B39" s="2">
        <v>61.525438415406597</v>
      </c>
      <c r="C39" s="2">
        <v>-9.5446019962943005</v>
      </c>
    </row>
    <row r="40" spans="1:3" x14ac:dyDescent="0.45">
      <c r="A40" t="s">
        <v>24</v>
      </c>
      <c r="B40" s="2">
        <v>61.5700211417928</v>
      </c>
      <c r="C40" s="2">
        <v>-9.5000192699081296</v>
      </c>
    </row>
    <row r="41" spans="1:3" x14ac:dyDescent="0.45">
      <c r="A41" t="s">
        <v>25</v>
      </c>
      <c r="B41" s="2">
        <v>61.980000317730699</v>
      </c>
      <c r="C41" s="2">
        <v>-9.0900400939702202</v>
      </c>
    </row>
    <row r="42" spans="1:3" x14ac:dyDescent="0.45">
      <c r="A42" t="s">
        <v>26</v>
      </c>
      <c r="B42" s="2">
        <v>62.4416111738811</v>
      </c>
      <c r="C42" s="2">
        <v>-8.6284292378197698</v>
      </c>
    </row>
    <row r="43" spans="1:3" x14ac:dyDescent="0.45">
      <c r="A43" t="s">
        <v>27</v>
      </c>
      <c r="B43" s="2">
        <v>62.519538134702103</v>
      </c>
      <c r="C43" s="2">
        <v>-8.5505022769988308</v>
      </c>
    </row>
    <row r="44" spans="1:3" x14ac:dyDescent="0.45">
      <c r="A44" t="s">
        <v>28</v>
      </c>
      <c r="B44" s="2">
        <v>64.370370569117597</v>
      </c>
      <c r="C44" s="2">
        <v>-6.6996698425832504</v>
      </c>
    </row>
    <row r="45" spans="1:3" x14ac:dyDescent="0.45">
      <c r="A45" t="s">
        <v>29</v>
      </c>
      <c r="B45" s="2">
        <v>66.790973719077698</v>
      </c>
      <c r="C45" s="2">
        <v>-4.2790666926231999</v>
      </c>
    </row>
    <row r="46" spans="1:3" x14ac:dyDescent="0.45">
      <c r="A46" t="s">
        <v>30</v>
      </c>
      <c r="B46" s="2">
        <v>66.922330190181</v>
      </c>
      <c r="C46" s="2">
        <v>-4.14771022151987</v>
      </c>
    </row>
    <row r="47" spans="1:3" x14ac:dyDescent="0.45">
      <c r="A47" t="s">
        <v>31</v>
      </c>
      <c r="B47" s="2">
        <v>67.431740556044005</v>
      </c>
      <c r="C47" s="2">
        <v>-3.6382998556569</v>
      </c>
    </row>
    <row r="48" spans="1:3" x14ac:dyDescent="0.45">
      <c r="A48" t="s">
        <v>32</v>
      </c>
      <c r="B48" s="2">
        <v>68.371318298642393</v>
      </c>
      <c r="C48" s="2">
        <v>-2.6987221130585399</v>
      </c>
    </row>
    <row r="49" spans="1:3" x14ac:dyDescent="0.45">
      <c r="A49" t="s">
        <v>33</v>
      </c>
      <c r="B49" s="2">
        <v>70.041247889097505</v>
      </c>
      <c r="C49" s="2">
        <v>-1.02879252260342</v>
      </c>
    </row>
    <row r="50" spans="1:3" x14ac:dyDescent="0.45">
      <c r="A50" t="s">
        <v>34</v>
      </c>
      <c r="B50" s="2">
        <v>70.211337443943805</v>
      </c>
      <c r="C50" s="2">
        <v>-0.85870296775704003</v>
      </c>
    </row>
    <row r="51" spans="1:3" x14ac:dyDescent="0.45">
      <c r="A51" t="s">
        <v>35</v>
      </c>
      <c r="B51" s="2">
        <v>70.766427754120997</v>
      </c>
      <c r="C51" s="2">
        <v>-0.30361265757990502</v>
      </c>
    </row>
    <row r="52" spans="1:3" x14ac:dyDescent="0.45">
      <c r="A52" t="s">
        <v>36</v>
      </c>
      <c r="B52" s="2">
        <v>71.020782176158804</v>
      </c>
      <c r="C52" s="2">
        <v>-4.9258235542069401E-2</v>
      </c>
    </row>
    <row r="53" spans="1:3" x14ac:dyDescent="0.45">
      <c r="A53" t="s">
        <v>37</v>
      </c>
      <c r="B53" s="2">
        <v>71.783952129001904</v>
      </c>
      <c r="C53" s="2">
        <v>0.71391171730097402</v>
      </c>
    </row>
    <row r="54" spans="1:3" x14ac:dyDescent="0.45">
      <c r="A54" t="s">
        <v>38</v>
      </c>
      <c r="B54" s="2">
        <v>72.315846379351697</v>
      </c>
      <c r="C54" s="2">
        <v>1.24580596765078</v>
      </c>
    </row>
    <row r="55" spans="1:3" x14ac:dyDescent="0.45">
      <c r="A55" t="s">
        <v>39</v>
      </c>
      <c r="B55" s="2">
        <v>72.870643810278395</v>
      </c>
      <c r="C55" s="2">
        <v>1.8006033985774601</v>
      </c>
    </row>
    <row r="56" spans="1:3" x14ac:dyDescent="0.45">
      <c r="A56" t="s">
        <v>40</v>
      </c>
      <c r="B56" s="2">
        <v>73.107244287969607</v>
      </c>
      <c r="C56" s="2">
        <v>2.0372038762687499</v>
      </c>
    </row>
    <row r="57" spans="1:3" x14ac:dyDescent="0.45">
      <c r="A57" t="s">
        <v>41</v>
      </c>
      <c r="B57" s="2">
        <v>73.171215435868703</v>
      </c>
      <c r="C57" s="2">
        <v>2.10117502416779</v>
      </c>
    </row>
    <row r="58" spans="1:3" x14ac:dyDescent="0.45">
      <c r="A58" t="s">
        <v>42</v>
      </c>
      <c r="B58" s="2">
        <v>73.337613758331401</v>
      </c>
      <c r="C58" s="2">
        <v>2.2675733466305101</v>
      </c>
    </row>
    <row r="59" spans="1:3" x14ac:dyDescent="0.45">
      <c r="A59" t="s">
        <v>43</v>
      </c>
      <c r="B59" s="2">
        <v>73.932636933173697</v>
      </c>
      <c r="C59" s="2">
        <v>2.86259652147282</v>
      </c>
    </row>
    <row r="60" spans="1:3" x14ac:dyDescent="0.45">
      <c r="A60" t="s">
        <v>44</v>
      </c>
      <c r="B60" s="2">
        <v>74.557952860060993</v>
      </c>
      <c r="C60" s="2">
        <v>3.4879124483600901</v>
      </c>
    </row>
    <row r="61" spans="1:3" x14ac:dyDescent="0.45">
      <c r="A61" t="s">
        <v>45</v>
      </c>
      <c r="B61" s="2">
        <v>76.5040930150424</v>
      </c>
      <c r="C61" s="2">
        <v>5.4340526033414696</v>
      </c>
    </row>
    <row r="62" spans="1:3" x14ac:dyDescent="0.45">
      <c r="A62" t="s">
        <v>46</v>
      </c>
      <c r="B62" s="2">
        <v>77.508078888711395</v>
      </c>
      <c r="C62" s="2">
        <v>6.4380384770105499</v>
      </c>
    </row>
    <row r="63" spans="1:3" x14ac:dyDescent="0.45">
      <c r="A63" t="s">
        <v>47</v>
      </c>
      <c r="B63" s="2">
        <v>77.531753273614399</v>
      </c>
      <c r="C63" s="2">
        <v>6.4617128619135</v>
      </c>
    </row>
    <row r="64" spans="1:3" x14ac:dyDescent="0.45">
      <c r="A64" t="s">
        <v>48</v>
      </c>
      <c r="B64" s="2">
        <v>77.895297015991304</v>
      </c>
      <c r="C64" s="2">
        <v>6.8252566042904004</v>
      </c>
    </row>
    <row r="65" spans="1:3" x14ac:dyDescent="0.45">
      <c r="A65" t="s">
        <v>49</v>
      </c>
      <c r="B65" s="2">
        <v>77.966236429874101</v>
      </c>
      <c r="C65" s="2">
        <v>6.8961960181732103</v>
      </c>
    </row>
    <row r="66" spans="1:3" x14ac:dyDescent="0.45">
      <c r="A66" t="s">
        <v>50</v>
      </c>
      <c r="B66" s="2">
        <v>78.105531764796694</v>
      </c>
      <c r="C66" s="2">
        <v>7.0354913530958498</v>
      </c>
    </row>
    <row r="67" spans="1:3" x14ac:dyDescent="0.45">
      <c r="A67" t="s">
        <v>51</v>
      </c>
      <c r="B67" s="2">
        <v>80.628747753903497</v>
      </c>
      <c r="C67" s="2">
        <v>9.5587073422025792</v>
      </c>
    </row>
    <row r="68" spans="1:3" x14ac:dyDescent="0.45">
      <c r="A68" t="s">
        <v>52</v>
      </c>
      <c r="B68" s="2">
        <v>82.333105731430905</v>
      </c>
      <c r="C68" s="2">
        <v>11.263065319730099</v>
      </c>
    </row>
    <row r="72" spans="1:3" x14ac:dyDescent="0.45">
      <c r="A72" s="1" t="s">
        <v>53</v>
      </c>
    </row>
    <row r="73" spans="1:3" x14ac:dyDescent="0.45">
      <c r="A73" t="s">
        <v>13</v>
      </c>
    </row>
    <row r="75" spans="1:3" x14ac:dyDescent="0.45">
      <c r="C75" s="3" t="s">
        <v>16</v>
      </c>
    </row>
    <row r="76" spans="1:3" x14ac:dyDescent="0.45">
      <c r="A76" t="s">
        <v>54</v>
      </c>
      <c r="B76" s="2">
        <v>71.070040411700901</v>
      </c>
    </row>
    <row r="77" spans="1:3" x14ac:dyDescent="0.45">
      <c r="A77" t="s">
        <v>39</v>
      </c>
      <c r="B77" s="2">
        <v>72.870643810278395</v>
      </c>
      <c r="C77" s="2">
        <v>1.8006033985774601</v>
      </c>
    </row>
    <row r="78" spans="1:3" x14ac:dyDescent="0.45">
      <c r="A78" t="s">
        <v>31</v>
      </c>
      <c r="B78" s="2">
        <v>67.431740556044005</v>
      </c>
      <c r="C78" s="2">
        <v>-3.6382998556569</v>
      </c>
    </row>
    <row r="82" spans="1:3" x14ac:dyDescent="0.45">
      <c r="A82" s="1" t="s">
        <v>55</v>
      </c>
    </row>
    <row r="83" spans="1:3" x14ac:dyDescent="0.45">
      <c r="A83" s="5" t="s">
        <v>54</v>
      </c>
      <c r="B83" s="6">
        <v>71.099999999999994</v>
      </c>
      <c r="C83" s="5"/>
    </row>
    <row r="84" spans="1:3" x14ac:dyDescent="0.45">
      <c r="A84" s="5"/>
      <c r="B84" s="5"/>
      <c r="C84" s="5"/>
    </row>
    <row r="85" spans="1:3" x14ac:dyDescent="0.45">
      <c r="A85" s="5" t="s">
        <v>58</v>
      </c>
      <c r="B85" s="5" t="s">
        <v>15</v>
      </c>
      <c r="C85" s="5" t="s">
        <v>16</v>
      </c>
    </row>
    <row r="86" spans="1:3" x14ac:dyDescent="0.45">
      <c r="A86" s="5" t="s">
        <v>59</v>
      </c>
      <c r="B86" s="6">
        <v>63</v>
      </c>
      <c r="C86" s="6">
        <v>-8.0700404117008997</v>
      </c>
    </row>
    <row r="87" spans="1:3" x14ac:dyDescent="0.45">
      <c r="A87" s="5" t="s">
        <v>60</v>
      </c>
      <c r="B87" s="6">
        <v>73</v>
      </c>
      <c r="C87" s="6">
        <v>1.9299595882991001</v>
      </c>
    </row>
    <row r="88" spans="1:3" x14ac:dyDescent="0.45">
      <c r="A88" s="5" t="s">
        <v>61</v>
      </c>
      <c r="B88" s="6">
        <v>60</v>
      </c>
      <c r="C88" s="6">
        <v>-11.0700404117009</v>
      </c>
    </row>
    <row r="89" spans="1:3" x14ac:dyDescent="0.45">
      <c r="A89" s="5" t="s">
        <v>62</v>
      </c>
      <c r="B89" s="6">
        <v>64</v>
      </c>
      <c r="C89" s="6">
        <v>-7.0700404117008997</v>
      </c>
    </row>
    <row r="90" spans="1:3" x14ac:dyDescent="0.45">
      <c r="A90" s="5" t="s">
        <v>63</v>
      </c>
      <c r="B90" s="6">
        <v>74</v>
      </c>
      <c r="C90" s="6">
        <v>2.9299595882990999</v>
      </c>
    </row>
    <row r="91" spans="1:3" x14ac:dyDescent="0.45">
      <c r="A91" s="5" t="s">
        <v>64</v>
      </c>
      <c r="B91" s="6">
        <v>72</v>
      </c>
      <c r="C91" s="6">
        <v>0.92995958829909897</v>
      </c>
    </row>
    <row r="92" spans="1:3" x14ac:dyDescent="0.45">
      <c r="A92" s="5" t="s">
        <v>65</v>
      </c>
      <c r="B92" s="6">
        <v>61</v>
      </c>
      <c r="C92" s="6">
        <v>-10.0700404117009</v>
      </c>
    </row>
    <row r="93" spans="1:3" x14ac:dyDescent="0.45">
      <c r="A93" s="5" t="s">
        <v>66</v>
      </c>
      <c r="B93" s="6">
        <v>63</v>
      </c>
      <c r="C93" s="6">
        <v>-8.0700404117008997</v>
      </c>
    </row>
    <row r="94" spans="1:3" x14ac:dyDescent="0.45">
      <c r="A94" s="5" t="s">
        <v>67</v>
      </c>
      <c r="B94" s="6">
        <v>64</v>
      </c>
      <c r="C94" s="6">
        <v>-7.0700404117008997</v>
      </c>
    </row>
    <row r="95" spans="1:3" x14ac:dyDescent="0.45">
      <c r="A95" s="5" t="s">
        <v>68</v>
      </c>
      <c r="B95" s="6">
        <v>73</v>
      </c>
      <c r="C95" s="6">
        <v>1.9299595882991001</v>
      </c>
    </row>
    <row r="96" spans="1:3" x14ac:dyDescent="0.45">
      <c r="A96" s="5" t="s">
        <v>69</v>
      </c>
      <c r="B96" s="6">
        <v>62</v>
      </c>
      <c r="C96" s="6">
        <v>-9.0700404117008997</v>
      </c>
    </row>
    <row r="97" spans="1:3" x14ac:dyDescent="0.45">
      <c r="A97" s="5" t="s">
        <v>70</v>
      </c>
      <c r="B97" s="6">
        <v>64</v>
      </c>
      <c r="C97" s="6">
        <v>-7.0700404117008997</v>
      </c>
    </row>
    <row r="98" spans="1:3" x14ac:dyDescent="0.45">
      <c r="A98" s="5" t="s">
        <v>71</v>
      </c>
      <c r="B98" s="6">
        <v>72</v>
      </c>
      <c r="C98" s="6">
        <v>0.92995958829909897</v>
      </c>
    </row>
    <row r="99" spans="1:3" x14ac:dyDescent="0.45">
      <c r="A99" s="5" t="s">
        <v>72</v>
      </c>
      <c r="B99" s="6">
        <v>60</v>
      </c>
      <c r="C99" s="6">
        <v>-11.0700404117009</v>
      </c>
    </row>
    <row r="100" spans="1:3" x14ac:dyDescent="0.45">
      <c r="A100" s="5" t="s">
        <v>73</v>
      </c>
      <c r="B100" s="6">
        <v>74</v>
      </c>
      <c r="C100" s="6">
        <v>2.9299595882990999</v>
      </c>
    </row>
    <row r="101" spans="1:3" x14ac:dyDescent="0.45">
      <c r="A101" s="5" t="s">
        <v>74</v>
      </c>
      <c r="B101" s="6">
        <v>62</v>
      </c>
      <c r="C101" s="6">
        <v>-9.0700404117008997</v>
      </c>
    </row>
    <row r="102" spans="1:3" x14ac:dyDescent="0.45">
      <c r="A102" s="5" t="s">
        <v>75</v>
      </c>
      <c r="B102" s="6">
        <v>66</v>
      </c>
      <c r="C102" s="6">
        <v>-5.0700404117008997</v>
      </c>
    </row>
    <row r="103" spans="1:3" x14ac:dyDescent="0.45">
      <c r="A103" s="5" t="s">
        <v>76</v>
      </c>
      <c r="B103" s="6">
        <v>70</v>
      </c>
      <c r="C103" s="6">
        <v>-1.0700404117008999</v>
      </c>
    </row>
    <row r="104" spans="1:3" x14ac:dyDescent="0.45">
      <c r="A104" s="5" t="s">
        <v>77</v>
      </c>
      <c r="B104" s="6">
        <v>69</v>
      </c>
      <c r="C104" s="6">
        <v>-2.0700404117009001</v>
      </c>
    </row>
    <row r="105" spans="1:3" x14ac:dyDescent="0.45">
      <c r="A105" s="5" t="s">
        <v>78</v>
      </c>
      <c r="B105" s="6">
        <v>69</v>
      </c>
      <c r="C105" s="6">
        <v>-2.0700404117009001</v>
      </c>
    </row>
    <row r="106" spans="1:3" x14ac:dyDescent="0.45">
      <c r="A106" s="5" t="s">
        <v>79</v>
      </c>
      <c r="B106" s="6">
        <v>66</v>
      </c>
      <c r="C106" s="6">
        <v>-5.0700404117008997</v>
      </c>
    </row>
    <row r="107" spans="1:3" x14ac:dyDescent="0.45">
      <c r="A107" s="5" t="s">
        <v>80</v>
      </c>
      <c r="B107" s="6">
        <v>63</v>
      </c>
      <c r="C107" s="6">
        <v>-8.0700404117008997</v>
      </c>
    </row>
    <row r="108" spans="1:3" x14ac:dyDescent="0.45">
      <c r="A108" s="5" t="s">
        <v>81</v>
      </c>
      <c r="B108" s="6">
        <v>66</v>
      </c>
      <c r="C108" s="6">
        <v>-5.0700404117008997</v>
      </c>
    </row>
    <row r="109" spans="1:3" x14ac:dyDescent="0.45">
      <c r="A109" s="5" t="s">
        <v>82</v>
      </c>
      <c r="B109" s="6">
        <v>62</v>
      </c>
      <c r="C109" s="6">
        <v>-9.0700404117008997</v>
      </c>
    </row>
    <row r="110" spans="1:3" x14ac:dyDescent="0.45">
      <c r="A110" s="5" t="s">
        <v>83</v>
      </c>
      <c r="B110" s="6">
        <v>73</v>
      </c>
      <c r="C110" s="6">
        <v>1.9299595882991001</v>
      </c>
    </row>
    <row r="111" spans="1:3" x14ac:dyDescent="0.45">
      <c r="A111" s="5" t="s">
        <v>84</v>
      </c>
      <c r="B111" s="6">
        <v>65</v>
      </c>
      <c r="C111" s="6">
        <v>-6.0700404117008997</v>
      </c>
    </row>
    <row r="112" spans="1:3" x14ac:dyDescent="0.45">
      <c r="A112" s="5" t="s">
        <v>85</v>
      </c>
      <c r="B112" s="6">
        <v>74</v>
      </c>
      <c r="C112" s="6">
        <v>2.9299595882990999</v>
      </c>
    </row>
    <row r="113" spans="1:3" x14ac:dyDescent="0.45">
      <c r="A113" s="5" t="s">
        <v>86</v>
      </c>
      <c r="B113" s="6">
        <v>66</v>
      </c>
      <c r="C113" s="6">
        <v>-5.0700404117008997</v>
      </c>
    </row>
    <row r="114" spans="1:3" x14ac:dyDescent="0.45">
      <c r="A114" s="5" t="s">
        <v>87</v>
      </c>
      <c r="B114" s="6">
        <v>69</v>
      </c>
      <c r="C114" s="6">
        <v>-2.0700404117009001</v>
      </c>
    </row>
    <row r="115" spans="1:3" x14ac:dyDescent="0.45">
      <c r="A115" s="5" t="s">
        <v>88</v>
      </c>
      <c r="B115" s="6">
        <v>73</v>
      </c>
      <c r="C115" s="6">
        <v>1.9299595882991001</v>
      </c>
    </row>
    <row r="116" spans="1:3" x14ac:dyDescent="0.45">
      <c r="A116" s="5" t="s">
        <v>89</v>
      </c>
      <c r="B116" s="6">
        <v>66</v>
      </c>
      <c r="C116" s="6">
        <v>-5.0700404117008997</v>
      </c>
    </row>
    <row r="117" spans="1:3" x14ac:dyDescent="0.45">
      <c r="A117" s="5" t="s">
        <v>90</v>
      </c>
      <c r="B117" s="6">
        <v>58</v>
      </c>
      <c r="C117" s="6">
        <v>-13.0700404117009</v>
      </c>
    </row>
    <row r="118" spans="1:3" x14ac:dyDescent="0.45">
      <c r="A118" s="5" t="s">
        <v>91</v>
      </c>
      <c r="B118" s="6">
        <v>71</v>
      </c>
      <c r="C118" s="6">
        <v>-7.00404117009015E-2</v>
      </c>
    </row>
    <row r="119" spans="1:3" x14ac:dyDescent="0.45">
      <c r="A119" s="5" t="s">
        <v>92</v>
      </c>
      <c r="B119" s="6">
        <v>71</v>
      </c>
      <c r="C119" s="6">
        <v>-7.00404117009015E-2</v>
      </c>
    </row>
    <row r="120" spans="1:3" x14ac:dyDescent="0.45">
      <c r="A120" s="5" t="s">
        <v>93</v>
      </c>
      <c r="B120" s="6">
        <v>72</v>
      </c>
      <c r="C120" s="6">
        <v>0.92995958829909897</v>
      </c>
    </row>
    <row r="121" spans="1:3" x14ac:dyDescent="0.45">
      <c r="A121" s="5" t="s">
        <v>94</v>
      </c>
      <c r="B121" s="6">
        <v>62</v>
      </c>
      <c r="C121" s="6">
        <v>-9.0700404117008997</v>
      </c>
    </row>
    <row r="122" spans="1:3" x14ac:dyDescent="0.45">
      <c r="A122" s="5" t="s">
        <v>95</v>
      </c>
      <c r="B122" s="6">
        <v>78</v>
      </c>
      <c r="C122" s="6">
        <v>6.9299595882991003</v>
      </c>
    </row>
    <row r="123" spans="1:3" x14ac:dyDescent="0.45">
      <c r="A123" s="5" t="s">
        <v>96</v>
      </c>
      <c r="B123" s="6">
        <v>73</v>
      </c>
      <c r="C123" s="6">
        <v>1.9299595882991001</v>
      </c>
    </row>
    <row r="124" spans="1:3" x14ac:dyDescent="0.45">
      <c r="A124" s="5" t="s">
        <v>97</v>
      </c>
      <c r="B124" s="6">
        <v>77</v>
      </c>
      <c r="C124" s="6">
        <v>5.9299595882991003</v>
      </c>
    </row>
    <row r="125" spans="1:3" x14ac:dyDescent="0.45">
      <c r="A125" s="5" t="s">
        <v>98</v>
      </c>
      <c r="B125" s="6">
        <v>75</v>
      </c>
      <c r="C125" s="6">
        <v>3.9299595882990999</v>
      </c>
    </row>
    <row r="126" spans="1:3" x14ac:dyDescent="0.45">
      <c r="A126" s="5" t="s">
        <v>99</v>
      </c>
      <c r="B126" s="6">
        <v>64</v>
      </c>
      <c r="C126" s="6">
        <v>-7.0700404117008997</v>
      </c>
    </row>
    <row r="127" spans="1:3" x14ac:dyDescent="0.45">
      <c r="A127" s="5" t="s">
        <v>100</v>
      </c>
      <c r="B127" s="6">
        <v>70</v>
      </c>
      <c r="C127" s="6">
        <v>-1.0700404117008999</v>
      </c>
    </row>
    <row r="128" spans="1:3" x14ac:dyDescent="0.45">
      <c r="A128" s="5" t="s">
        <v>101</v>
      </c>
      <c r="B128" s="6">
        <v>63</v>
      </c>
      <c r="C128" s="6">
        <v>-8.0700404117008997</v>
      </c>
    </row>
    <row r="129" spans="1:3" x14ac:dyDescent="0.45">
      <c r="A129" s="5" t="s">
        <v>102</v>
      </c>
      <c r="B129" s="6">
        <v>76</v>
      </c>
      <c r="C129" s="6">
        <v>4.9299595882991003</v>
      </c>
    </row>
    <row r="130" spans="1:3" x14ac:dyDescent="0.45">
      <c r="A130" s="5" t="s">
        <v>103</v>
      </c>
      <c r="B130" s="6">
        <v>62</v>
      </c>
      <c r="C130" s="6">
        <v>-9.0700404117008997</v>
      </c>
    </row>
    <row r="131" spans="1:3" x14ac:dyDescent="0.45">
      <c r="A131" s="5" t="s">
        <v>104</v>
      </c>
      <c r="B131" s="6">
        <v>74</v>
      </c>
      <c r="C131" s="6">
        <v>2.9299595882990999</v>
      </c>
    </row>
    <row r="132" spans="1:3" x14ac:dyDescent="0.45">
      <c r="A132" s="5" t="s">
        <v>105</v>
      </c>
      <c r="B132" s="6">
        <v>69</v>
      </c>
      <c r="C132" s="6">
        <v>-2.0700404117009001</v>
      </c>
    </row>
    <row r="133" spans="1:3" x14ac:dyDescent="0.45">
      <c r="A133" s="5" t="s">
        <v>106</v>
      </c>
      <c r="B133" s="6">
        <v>75</v>
      </c>
      <c r="C133" s="6">
        <v>3.9299595882990999</v>
      </c>
    </row>
    <row r="134" spans="1:3" x14ac:dyDescent="0.45">
      <c r="A134" s="5" t="s">
        <v>107</v>
      </c>
      <c r="B134" s="6">
        <v>71</v>
      </c>
      <c r="C134" s="6">
        <v>-7.00404117009015E-2</v>
      </c>
    </row>
    <row r="135" spans="1:3" x14ac:dyDescent="0.45">
      <c r="A135" s="5" t="s">
        <v>108</v>
      </c>
      <c r="B135" s="6">
        <v>64</v>
      </c>
      <c r="C135" s="6">
        <v>-7.0700404117008997</v>
      </c>
    </row>
    <row r="136" spans="1:3" x14ac:dyDescent="0.45">
      <c r="A136" s="5" t="s">
        <v>109</v>
      </c>
      <c r="B136" s="6">
        <v>64</v>
      </c>
      <c r="C136" s="6">
        <v>-7.0700404117008997</v>
      </c>
    </row>
    <row r="137" spans="1:3" x14ac:dyDescent="0.45">
      <c r="A137" s="5" t="s">
        <v>110</v>
      </c>
      <c r="B137" s="6">
        <v>65</v>
      </c>
      <c r="C137" s="6">
        <v>-6.0700404117008997</v>
      </c>
    </row>
    <row r="138" spans="1:3" x14ac:dyDescent="0.45">
      <c r="A138" s="5" t="s">
        <v>111</v>
      </c>
      <c r="B138" s="6">
        <v>73</v>
      </c>
      <c r="C138" s="6">
        <v>1.9299595882991001</v>
      </c>
    </row>
    <row r="139" spans="1:3" x14ac:dyDescent="0.45">
      <c r="A139" s="5" t="s">
        <v>112</v>
      </c>
      <c r="B139" s="6">
        <v>63</v>
      </c>
      <c r="C139" s="6">
        <v>-8.0700404117008997</v>
      </c>
    </row>
    <row r="140" spans="1:3" x14ac:dyDescent="0.45">
      <c r="A140" s="5" t="s">
        <v>113</v>
      </c>
      <c r="B140" s="6">
        <v>79</v>
      </c>
      <c r="C140" s="6">
        <v>7.9299595882991003</v>
      </c>
    </row>
    <row r="141" spans="1:3" x14ac:dyDescent="0.45">
      <c r="A141" s="5" t="s">
        <v>114</v>
      </c>
      <c r="B141" s="6">
        <v>66</v>
      </c>
      <c r="C141" s="6">
        <v>-5.0700404117008997</v>
      </c>
    </row>
    <row r="142" spans="1:3" x14ac:dyDescent="0.45">
      <c r="A142" s="5" t="s">
        <v>115</v>
      </c>
      <c r="B142" s="6">
        <v>62</v>
      </c>
      <c r="C142" s="6">
        <v>-9.0700404117008997</v>
      </c>
    </row>
    <row r="143" spans="1:3" x14ac:dyDescent="0.45">
      <c r="A143" s="5" t="s">
        <v>116</v>
      </c>
      <c r="B143" s="6">
        <v>63</v>
      </c>
      <c r="C143" s="6">
        <v>-8.0700404117008997</v>
      </c>
    </row>
    <row r="144" spans="1:3" x14ac:dyDescent="0.45">
      <c r="A144" s="5" t="s">
        <v>117</v>
      </c>
      <c r="B144" s="6">
        <v>64</v>
      </c>
      <c r="C144" s="6">
        <v>-7.0700404117008997</v>
      </c>
    </row>
    <row r="145" spans="1:3" x14ac:dyDescent="0.45">
      <c r="A145" s="5" t="s">
        <v>118</v>
      </c>
      <c r="B145" s="6">
        <v>63</v>
      </c>
      <c r="C145" s="6">
        <v>-8.0700404117008997</v>
      </c>
    </row>
    <row r="146" spans="1:3" x14ac:dyDescent="0.45">
      <c r="A146" s="5" t="s">
        <v>119</v>
      </c>
      <c r="B146" s="6">
        <v>79</v>
      </c>
      <c r="C146" s="6">
        <v>7.9299595882991003</v>
      </c>
    </row>
    <row r="147" spans="1:3" x14ac:dyDescent="0.45">
      <c r="A147" s="5" t="s">
        <v>120</v>
      </c>
      <c r="B147" s="6">
        <v>63</v>
      </c>
      <c r="C147" s="6">
        <v>-8.0700404117008997</v>
      </c>
    </row>
    <row r="148" spans="1:3" x14ac:dyDescent="0.45">
      <c r="A148" s="5" t="s">
        <v>121</v>
      </c>
      <c r="B148" s="6">
        <v>70</v>
      </c>
      <c r="C148" s="6">
        <v>-1.0700404117008999</v>
      </c>
    </row>
    <row r="149" spans="1:3" x14ac:dyDescent="0.45">
      <c r="A149" s="5" t="s">
        <v>122</v>
      </c>
      <c r="B149" s="6">
        <v>64</v>
      </c>
      <c r="C149" s="6">
        <v>-7.0700404117008997</v>
      </c>
    </row>
    <row r="150" spans="1:3" x14ac:dyDescent="0.45">
      <c r="A150" s="5" t="s">
        <v>123</v>
      </c>
      <c r="B150" s="6">
        <v>62</v>
      </c>
      <c r="C150" s="6">
        <v>-9.0700404117008997</v>
      </c>
    </row>
    <row r="151" spans="1:3" x14ac:dyDescent="0.45">
      <c r="A151" s="5" t="s">
        <v>124</v>
      </c>
      <c r="B151" s="6">
        <v>70</v>
      </c>
      <c r="C151" s="6">
        <v>-1.0700404117008999</v>
      </c>
    </row>
    <row r="152" spans="1:3" x14ac:dyDescent="0.45">
      <c r="A152" s="5" t="s">
        <v>125</v>
      </c>
      <c r="B152" s="6">
        <v>77</v>
      </c>
      <c r="C152" s="6">
        <v>5.9299595882991003</v>
      </c>
    </row>
    <row r="153" spans="1:3" x14ac:dyDescent="0.45">
      <c r="A153" s="5" t="s">
        <v>126</v>
      </c>
      <c r="B153" s="6">
        <v>65</v>
      </c>
      <c r="C153" s="6">
        <v>-6.0700404117008997</v>
      </c>
    </row>
    <row r="154" spans="1:3" x14ac:dyDescent="0.45">
      <c r="A154" s="5" t="s">
        <v>127</v>
      </c>
      <c r="B154" s="6">
        <v>65</v>
      </c>
      <c r="C154" s="6">
        <v>-6.0700404117008997</v>
      </c>
    </row>
    <row r="155" spans="1:3" x14ac:dyDescent="0.45">
      <c r="A155" s="5" t="s">
        <v>128</v>
      </c>
      <c r="B155" s="6">
        <v>65</v>
      </c>
      <c r="C155" s="6">
        <v>-6.0700404117008997</v>
      </c>
    </row>
    <row r="156" spans="1:3" x14ac:dyDescent="0.45">
      <c r="A156" s="5" t="s">
        <v>129</v>
      </c>
      <c r="B156" s="6">
        <v>62</v>
      </c>
      <c r="C156" s="6">
        <v>-9.0700404117008997</v>
      </c>
    </row>
    <row r="157" spans="1:3" x14ac:dyDescent="0.45">
      <c r="A157" s="5" t="s">
        <v>130</v>
      </c>
      <c r="B157" s="6">
        <v>75</v>
      </c>
      <c r="C157" s="6">
        <v>3.9299595882990999</v>
      </c>
    </row>
    <row r="158" spans="1:3" x14ac:dyDescent="0.45">
      <c r="A158" s="5" t="s">
        <v>131</v>
      </c>
      <c r="B158" s="6">
        <v>73</v>
      </c>
      <c r="C158" s="6">
        <v>1.9299595882991001</v>
      </c>
    </row>
    <row r="159" spans="1:3" x14ac:dyDescent="0.45">
      <c r="A159" s="5" t="s">
        <v>132</v>
      </c>
      <c r="B159" s="6">
        <v>69</v>
      </c>
      <c r="C159" s="6">
        <v>-2.0700404117009001</v>
      </c>
    </row>
    <row r="160" spans="1:3" x14ac:dyDescent="0.45">
      <c r="A160" s="5" t="s">
        <v>133</v>
      </c>
      <c r="B160" s="6">
        <v>75</v>
      </c>
      <c r="C160" s="6">
        <v>3.9299595882990999</v>
      </c>
    </row>
    <row r="161" spans="1:8" x14ac:dyDescent="0.45">
      <c r="A161" s="5" t="s">
        <v>134</v>
      </c>
      <c r="B161" s="6">
        <v>80</v>
      </c>
      <c r="C161" s="6">
        <v>8.9299595882991003</v>
      </c>
    </row>
    <row r="162" spans="1:8" x14ac:dyDescent="0.45">
      <c r="A162" s="5" t="s">
        <v>135</v>
      </c>
      <c r="B162" s="6">
        <v>71</v>
      </c>
      <c r="C162" s="6">
        <v>-7.00404117009015E-2</v>
      </c>
    </row>
    <row r="163" spans="1:8" x14ac:dyDescent="0.45">
      <c r="A163" s="5" t="s">
        <v>136</v>
      </c>
      <c r="B163" s="6">
        <v>61</v>
      </c>
      <c r="C163" s="6">
        <v>-10.0700404117009</v>
      </c>
    </row>
    <row r="164" spans="1:8" x14ac:dyDescent="0.45">
      <c r="A164" s="5" t="s">
        <v>137</v>
      </c>
      <c r="B164" s="6">
        <v>61</v>
      </c>
      <c r="C164" s="6">
        <v>-10.0700404117009</v>
      </c>
    </row>
    <row r="165" spans="1:8" x14ac:dyDescent="0.45">
      <c r="A165" s="5" t="s">
        <v>138</v>
      </c>
      <c r="B165" s="6">
        <v>77</v>
      </c>
      <c r="C165" s="6">
        <v>5.9299595882991003</v>
      </c>
    </row>
    <row r="168" spans="1:8" x14ac:dyDescent="0.45">
      <c r="A168" s="15"/>
      <c r="B168" s="15" t="s">
        <v>139</v>
      </c>
      <c r="C168" s="15" t="s">
        <v>140</v>
      </c>
      <c r="D168" s="15" t="s">
        <v>141</v>
      </c>
      <c r="E168" s="15" t="s">
        <v>142</v>
      </c>
    </row>
    <row r="169" spans="1:8" x14ac:dyDescent="0.45">
      <c r="A169" s="15" t="s">
        <v>54</v>
      </c>
      <c r="B169" s="16">
        <v>0.10606512444767</v>
      </c>
      <c r="C169" s="16">
        <v>0.166445767082403</v>
      </c>
      <c r="D169" s="16">
        <v>0.31960291153693798</v>
      </c>
      <c r="E169" s="16">
        <v>0.407886196932981</v>
      </c>
    </row>
    <row r="170" spans="1:8" x14ac:dyDescent="0.45">
      <c r="A170" s="15" t="s">
        <v>51</v>
      </c>
      <c r="B170" s="16">
        <v>9.7824425635401595E-3</v>
      </c>
      <c r="C170" s="16">
        <v>9.8428072551219103E-2</v>
      </c>
      <c r="D170" s="16">
        <v>0.26581552489293597</v>
      </c>
      <c r="E170" s="16">
        <v>0.62597395999230498</v>
      </c>
    </row>
    <row r="171" spans="1:8" x14ac:dyDescent="0.45">
      <c r="A171" s="15" t="s">
        <v>47</v>
      </c>
      <c r="B171" s="16">
        <v>2.8745877116774201E-2</v>
      </c>
      <c r="C171" s="16">
        <v>0.112570775750461</v>
      </c>
      <c r="D171" s="16">
        <v>0.33421679822248102</v>
      </c>
      <c r="E171" s="16">
        <v>0.52446654891028299</v>
      </c>
    </row>
    <row r="172" spans="1:8" x14ac:dyDescent="0.45">
      <c r="A172" s="15" t="s">
        <v>38</v>
      </c>
      <c r="B172" s="16">
        <v>8.1866687545285505E-2</v>
      </c>
      <c r="C172" s="16">
        <v>0.147505171987968</v>
      </c>
      <c r="D172" s="16">
        <v>0.35712268319530099</v>
      </c>
      <c r="E172" s="16">
        <v>0.413505457271444</v>
      </c>
    </row>
    <row r="173" spans="1:8" x14ac:dyDescent="0.45">
      <c r="A173" s="15" t="s">
        <v>29</v>
      </c>
      <c r="B173" s="16">
        <v>0.124209249408248</v>
      </c>
      <c r="C173" s="16">
        <v>0.20885547698027601</v>
      </c>
      <c r="D173" s="16">
        <v>0.42083004748234498</v>
      </c>
      <c r="E173" s="16">
        <v>0.24610522612913399</v>
      </c>
      <c r="F173" s="7"/>
      <c r="G173" s="7"/>
      <c r="H173" s="7"/>
    </row>
    <row r="174" spans="1:8" x14ac:dyDescent="0.45">
      <c r="A174" s="15" t="s">
        <v>21</v>
      </c>
      <c r="B174" s="16">
        <v>0.25426719048546298</v>
      </c>
      <c r="C174" s="16">
        <v>0.29186823958005698</v>
      </c>
      <c r="D174" s="16">
        <v>0.31635395466796301</v>
      </c>
      <c r="E174" s="16">
        <v>0.137510615266519</v>
      </c>
      <c r="F174" s="7"/>
      <c r="G174" s="7"/>
      <c r="H174" s="7"/>
    </row>
    <row r="175" spans="1:8" x14ac:dyDescent="0.45">
      <c r="A175" s="15" t="s">
        <v>17</v>
      </c>
      <c r="B175" s="16">
        <v>0.42008577234623101</v>
      </c>
      <c r="C175" s="16">
        <v>0.31090947184111101</v>
      </c>
      <c r="D175" s="16">
        <v>0.245123771001933</v>
      </c>
      <c r="E175" s="16">
        <v>2.3880984810724499E-2</v>
      </c>
      <c r="F175" s="7"/>
      <c r="G175" s="7"/>
      <c r="H175" s="7"/>
    </row>
    <row r="179" spans="1:8" x14ac:dyDescent="0.45">
      <c r="A179" s="17" t="s">
        <v>143</v>
      </c>
      <c r="B179" s="15"/>
      <c r="C179" s="15"/>
      <c r="D179" s="15"/>
      <c r="E179" s="15"/>
      <c r="F179" s="15"/>
      <c r="G179" s="15"/>
      <c r="H179" s="15"/>
    </row>
    <row r="180" spans="1:8" x14ac:dyDescent="0.45">
      <c r="A180" s="15"/>
      <c r="B180" s="15"/>
      <c r="C180" s="15"/>
      <c r="D180" s="15"/>
      <c r="E180" s="15"/>
      <c r="F180" s="15"/>
      <c r="G180" s="15"/>
      <c r="H180" s="15"/>
    </row>
    <row r="181" spans="1:8" x14ac:dyDescent="0.45">
      <c r="A181" s="15" t="s">
        <v>144</v>
      </c>
      <c r="B181" s="15" t="s">
        <v>145</v>
      </c>
      <c r="C181" s="15" t="s">
        <v>51</v>
      </c>
      <c r="D181" s="15" t="s">
        <v>47</v>
      </c>
      <c r="E181" s="15" t="s">
        <v>38</v>
      </c>
      <c r="F181" s="15" t="s">
        <v>29</v>
      </c>
      <c r="G181" s="15" t="s">
        <v>21</v>
      </c>
      <c r="H181" s="15" t="s">
        <v>17</v>
      </c>
    </row>
    <row r="182" spans="1:8" x14ac:dyDescent="0.45">
      <c r="A182" s="15" t="s">
        <v>146</v>
      </c>
      <c r="B182" s="16">
        <v>0.64897206184325296</v>
      </c>
      <c r="C182" s="15" t="s">
        <v>147</v>
      </c>
      <c r="D182" s="16">
        <v>0.51924236280255298</v>
      </c>
      <c r="E182" s="16">
        <v>0.52935405707281002</v>
      </c>
      <c r="F182" s="16">
        <v>0.76084451923218599</v>
      </c>
      <c r="G182" s="16">
        <v>0.72819986296886596</v>
      </c>
      <c r="H182" s="16">
        <v>0.70223296216189102</v>
      </c>
    </row>
    <row r="183" spans="1:8" x14ac:dyDescent="0.45">
      <c r="A183" s="15" t="s">
        <v>148</v>
      </c>
      <c r="B183" s="16">
        <v>0.20405677212693299</v>
      </c>
      <c r="C183" s="15" t="s">
        <v>147</v>
      </c>
      <c r="D183" s="16">
        <v>0.20568389057568601</v>
      </c>
      <c r="E183" s="16">
        <v>0.239847530022682</v>
      </c>
      <c r="F183" s="16">
        <v>0.20340570702162</v>
      </c>
      <c r="G183" s="16">
        <v>0.23700251885315399</v>
      </c>
      <c r="H183" s="16">
        <v>0.20544334151997001</v>
      </c>
    </row>
    <row r="184" spans="1:8" x14ac:dyDescent="0.45">
      <c r="A184" s="15" t="s">
        <v>149</v>
      </c>
      <c r="B184" s="16">
        <v>0.153358641622689</v>
      </c>
      <c r="C184" s="15" t="s">
        <v>147</v>
      </c>
      <c r="D184" s="16">
        <v>2.3033521481464699E-2</v>
      </c>
      <c r="E184" s="16">
        <v>0.127704537428249</v>
      </c>
      <c r="F184" s="16">
        <v>0.17592403329907499</v>
      </c>
      <c r="G184" s="16">
        <v>0.16314189569446599</v>
      </c>
      <c r="H184" s="16">
        <v>0.201797143202403</v>
      </c>
    </row>
    <row r="185" spans="1:8" x14ac:dyDescent="0.45">
      <c r="A185" s="15" t="s">
        <v>150</v>
      </c>
      <c r="B185" s="16">
        <v>0.126624750338516</v>
      </c>
      <c r="C185" s="15" t="s">
        <v>147</v>
      </c>
      <c r="D185" s="16">
        <v>5.2295327049482199E-2</v>
      </c>
      <c r="E185" s="16">
        <v>0.13004696217676101</v>
      </c>
      <c r="F185" s="16">
        <v>0.10277979205738599</v>
      </c>
      <c r="G185" s="16">
        <v>0.17206731431269801</v>
      </c>
      <c r="H185" s="16">
        <v>0.17200712626745401</v>
      </c>
    </row>
    <row r="186" spans="1:8" x14ac:dyDescent="0.45">
      <c r="A186" s="15" t="s">
        <v>151</v>
      </c>
      <c r="B186" s="16">
        <v>0.118399191209369</v>
      </c>
      <c r="C186" s="15" t="s">
        <v>147</v>
      </c>
      <c r="D186" s="16">
        <v>0.195651910023313</v>
      </c>
      <c r="E186" s="16">
        <v>7.9026043369597898E-2</v>
      </c>
      <c r="F186" s="16">
        <v>0.117242026732451</v>
      </c>
      <c r="G186" s="16">
        <v>0.11217587521507801</v>
      </c>
      <c r="H186" s="16">
        <v>5.7380699795287503E-2</v>
      </c>
    </row>
    <row r="187" spans="1:8" x14ac:dyDescent="0.45">
      <c r="A187" s="15" t="s">
        <v>152</v>
      </c>
      <c r="B187" s="16">
        <v>6.0619963762969999E-2</v>
      </c>
      <c r="C187" s="15" t="s">
        <v>147</v>
      </c>
      <c r="D187" s="16">
        <v>4.9096612615498199E-2</v>
      </c>
      <c r="E187" s="16">
        <v>3.32046499523036E-2</v>
      </c>
      <c r="F187" s="16">
        <v>5.1178032305837201E-2</v>
      </c>
      <c r="G187" s="16">
        <v>6.6590435059044301E-2</v>
      </c>
      <c r="H187" s="16">
        <v>9.0896797105650698E-2</v>
      </c>
    </row>
    <row r="188" spans="1:8" x14ac:dyDescent="0.45">
      <c r="A188" s="15" t="s">
        <v>153</v>
      </c>
      <c r="B188" s="16">
        <v>2.24838272058249E-2</v>
      </c>
      <c r="C188" s="15" t="s">
        <v>147</v>
      </c>
      <c r="D188" s="16">
        <v>9.0086108310252405E-2</v>
      </c>
      <c r="E188" s="16">
        <v>2.3260077649958601E-2</v>
      </c>
      <c r="F188" s="16">
        <v>2.8766765848619098E-2</v>
      </c>
      <c r="G188" s="16">
        <v>0</v>
      </c>
      <c r="H188" s="16">
        <v>2.6275556231370699E-2</v>
      </c>
    </row>
    <row r="189" spans="1:8" x14ac:dyDescent="0.45">
      <c r="A189" s="15" t="s">
        <v>154</v>
      </c>
      <c r="B189" s="16">
        <v>9.0114545393493006E-2</v>
      </c>
      <c r="C189" s="15" t="s">
        <v>147</v>
      </c>
      <c r="D189" s="16">
        <v>5.2384038446413303E-2</v>
      </c>
      <c r="E189" s="16">
        <v>0.192418785230346</v>
      </c>
      <c r="F189" s="16">
        <v>9.6743147385125197E-2</v>
      </c>
      <c r="G189" s="16">
        <v>3.2985791666468298E-2</v>
      </c>
      <c r="H189" s="16">
        <v>4.3371192157242999E-2</v>
      </c>
    </row>
    <row r="193" spans="1:8" x14ac:dyDescent="0.45">
      <c r="A193" s="17" t="s">
        <v>155</v>
      </c>
      <c r="B193" s="15"/>
      <c r="C193" s="15"/>
      <c r="D193" s="7"/>
      <c r="E193" s="7"/>
      <c r="F193" s="7"/>
      <c r="G193" s="7"/>
      <c r="H193" s="7"/>
    </row>
    <row r="194" spans="1:8" x14ac:dyDescent="0.45">
      <c r="A194" s="15"/>
      <c r="B194" s="15"/>
      <c r="C194" s="15"/>
    </row>
    <row r="195" spans="1:8" x14ac:dyDescent="0.45">
      <c r="A195" s="15" t="s">
        <v>156</v>
      </c>
      <c r="B195" s="15" t="s">
        <v>157</v>
      </c>
      <c r="C195" s="15" t="s">
        <v>158</v>
      </c>
      <c r="D195" s="7"/>
      <c r="E195" s="7"/>
      <c r="F195" s="7"/>
      <c r="G195" s="7"/>
      <c r="H195" s="7"/>
    </row>
    <row r="196" spans="1:8" x14ac:dyDescent="0.45">
      <c r="A196" s="15" t="s">
        <v>159</v>
      </c>
      <c r="B196" s="16">
        <v>0.13284351443004799</v>
      </c>
      <c r="C196" s="16">
        <v>0.86715648556995195</v>
      </c>
      <c r="D196" s="7"/>
      <c r="E196" s="7"/>
      <c r="F196" s="7"/>
      <c r="G196" s="7"/>
      <c r="H196" s="7"/>
    </row>
    <row r="197" spans="1:8" x14ac:dyDescent="0.45">
      <c r="A197" s="15" t="s">
        <v>160</v>
      </c>
      <c r="B197" s="16">
        <v>0.13479263363934099</v>
      </c>
      <c r="C197" s="16">
        <v>0.86520736636065898</v>
      </c>
      <c r="D197" s="7"/>
      <c r="E197" s="7"/>
      <c r="F197" s="7"/>
      <c r="G197" s="7"/>
      <c r="H197" s="7"/>
    </row>
    <row r="198" spans="1:8" x14ac:dyDescent="0.45">
      <c r="A198" s="15" t="s">
        <v>161</v>
      </c>
      <c r="B198" s="16">
        <v>0.14305476203687301</v>
      </c>
      <c r="C198" s="16">
        <v>0.85694523796312705</v>
      </c>
      <c r="D198" s="7"/>
      <c r="E198" s="7"/>
      <c r="F198" s="7"/>
      <c r="G198" s="7"/>
      <c r="H198" s="7"/>
    </row>
    <row r="199" spans="1:8" x14ac:dyDescent="0.45">
      <c r="A199" s="15" t="s">
        <v>162</v>
      </c>
      <c r="B199" s="16">
        <v>0.16282667980773</v>
      </c>
      <c r="C199" s="16">
        <v>0.83717332019226898</v>
      </c>
      <c r="D199" s="7"/>
      <c r="E199" s="7"/>
      <c r="F199" s="7"/>
      <c r="G199" s="7"/>
      <c r="H199" s="7"/>
    </row>
    <row r="200" spans="1:8" x14ac:dyDescent="0.45">
      <c r="A200" s="15" t="s">
        <v>163</v>
      </c>
      <c r="B200" s="16">
        <v>0.164149071841584</v>
      </c>
      <c r="C200" s="16">
        <v>0.835850928158415</v>
      </c>
      <c r="D200" s="7"/>
      <c r="E200" s="7"/>
      <c r="F200" s="7"/>
      <c r="G200" s="7"/>
      <c r="H200" s="7"/>
    </row>
    <row r="201" spans="1:8" x14ac:dyDescent="0.45">
      <c r="A201" s="15" t="s">
        <v>164</v>
      </c>
      <c r="B201" s="16">
        <v>0.16881473826359</v>
      </c>
      <c r="C201" s="16">
        <v>0.83118526173640805</v>
      </c>
      <c r="D201" s="7"/>
      <c r="E201" s="7"/>
      <c r="F201" s="7"/>
      <c r="G201" s="7"/>
      <c r="H201" s="7"/>
    </row>
    <row r="202" spans="1:8" x14ac:dyDescent="0.45">
      <c r="A202" s="15" t="s">
        <v>165</v>
      </c>
      <c r="B202" s="16">
        <v>0.17647321616800901</v>
      </c>
      <c r="C202" s="16">
        <v>0.82352678383198996</v>
      </c>
      <c r="D202" s="7"/>
      <c r="E202" s="7"/>
      <c r="F202" s="7"/>
      <c r="G202" s="7"/>
      <c r="H202" s="7"/>
    </row>
    <row r="203" spans="1:8" x14ac:dyDescent="0.45">
      <c r="A203" s="15" t="s">
        <v>166</v>
      </c>
      <c r="B203" s="16">
        <v>0.181364787147821</v>
      </c>
      <c r="C203" s="16">
        <v>0.818635212852177</v>
      </c>
      <c r="D203" s="7"/>
      <c r="E203" s="7"/>
      <c r="F203" s="7"/>
      <c r="G203" s="7"/>
      <c r="H203" s="7"/>
    </row>
    <row r="204" spans="1:8" x14ac:dyDescent="0.45">
      <c r="A204" s="15" t="s">
        <v>167</v>
      </c>
      <c r="B204" s="16">
        <v>0.200129392750378</v>
      </c>
      <c r="C204" s="16">
        <v>0.799870607249619</v>
      </c>
      <c r="D204" s="7"/>
      <c r="E204" s="7"/>
      <c r="F204" s="7"/>
      <c r="G204" s="7"/>
      <c r="H204" s="7"/>
    </row>
    <row r="205" spans="1:8" x14ac:dyDescent="0.45">
      <c r="A205" s="15" t="s">
        <v>168</v>
      </c>
      <c r="B205" s="16">
        <v>0.20942209829526401</v>
      </c>
      <c r="C205" s="16">
        <v>0.79057790170473397</v>
      </c>
      <c r="D205" s="7"/>
      <c r="E205" s="7"/>
    </row>
    <row r="206" spans="1:8" x14ac:dyDescent="0.45">
      <c r="A206" s="15" t="s">
        <v>169</v>
      </c>
      <c r="B206" s="16">
        <v>0.21419931208392901</v>
      </c>
      <c r="C206" s="16">
        <v>0.78580068791606805</v>
      </c>
      <c r="D206" s="7"/>
      <c r="E206" s="7"/>
    </row>
    <row r="207" spans="1:8" x14ac:dyDescent="0.45">
      <c r="A207" s="15" t="s">
        <v>170</v>
      </c>
      <c r="B207" s="16">
        <v>0.218849851804268</v>
      </c>
      <c r="C207" s="16">
        <v>0.78115014819572903</v>
      </c>
      <c r="D207" s="7"/>
      <c r="E207" s="7"/>
    </row>
    <row r="211" spans="1:3" x14ac:dyDescent="0.45">
      <c r="A211" s="5"/>
      <c r="B211" s="44" t="s">
        <v>8</v>
      </c>
      <c r="C211" s="45"/>
    </row>
    <row r="212" spans="1:3" x14ac:dyDescent="0.45">
      <c r="A212" s="5" t="s">
        <v>14</v>
      </c>
      <c r="B212" s="5" t="s">
        <v>15</v>
      </c>
      <c r="C212" s="5" t="s">
        <v>16</v>
      </c>
    </row>
    <row r="213" spans="1:3" x14ac:dyDescent="0.45">
      <c r="A213" s="5" t="s">
        <v>17</v>
      </c>
      <c r="B213" s="6">
        <v>27.201758699474698</v>
      </c>
      <c r="C213" s="6">
        <v>-37.175893288882698</v>
      </c>
    </row>
    <row r="214" spans="1:3" x14ac:dyDescent="0.45">
      <c r="A214" s="5" t="s">
        <v>18</v>
      </c>
      <c r="B214" s="6">
        <v>36.269651661629503</v>
      </c>
      <c r="C214" s="6">
        <v>-28.1080003267279</v>
      </c>
    </row>
    <row r="215" spans="1:3" x14ac:dyDescent="0.45">
      <c r="A215" s="5" t="s">
        <v>21</v>
      </c>
      <c r="B215" s="6">
        <v>41.800536255830998</v>
      </c>
      <c r="C215" s="6">
        <v>-22.577115732526401</v>
      </c>
    </row>
    <row r="216" spans="1:3" x14ac:dyDescent="0.45">
      <c r="A216" s="5" t="s">
        <v>20</v>
      </c>
      <c r="B216" s="6">
        <v>45.760104163346597</v>
      </c>
      <c r="C216" s="6">
        <v>-18.617547825010799</v>
      </c>
    </row>
    <row r="217" spans="1:3" x14ac:dyDescent="0.45">
      <c r="A217" s="5" t="s">
        <v>24</v>
      </c>
      <c r="B217" s="6">
        <v>50.601279138745902</v>
      </c>
      <c r="C217" s="6">
        <v>-13.776372849611599</v>
      </c>
    </row>
    <row r="218" spans="1:3" x14ac:dyDescent="0.45">
      <c r="A218" s="5" t="s">
        <v>26</v>
      </c>
      <c r="B218" s="6">
        <v>52.262026703422897</v>
      </c>
      <c r="C218" s="6">
        <v>-12.115625284934501</v>
      </c>
    </row>
    <row r="219" spans="1:3" x14ac:dyDescent="0.45">
      <c r="A219" s="5" t="s">
        <v>25</v>
      </c>
      <c r="B219" s="6">
        <v>52.345770925361897</v>
      </c>
      <c r="C219" s="6">
        <v>-12.031881062995501</v>
      </c>
    </row>
    <row r="220" spans="1:3" x14ac:dyDescent="0.45">
      <c r="A220" s="5" t="s">
        <v>23</v>
      </c>
      <c r="B220" s="6">
        <v>52.419800576512699</v>
      </c>
      <c r="C220" s="6">
        <v>-11.9578514118447</v>
      </c>
    </row>
    <row r="221" spans="1:3" x14ac:dyDescent="0.45">
      <c r="A221" s="5" t="s">
        <v>27</v>
      </c>
      <c r="B221" s="6">
        <v>52.869474936083002</v>
      </c>
      <c r="C221" s="6">
        <v>-11.5081770522744</v>
      </c>
    </row>
    <row r="222" spans="1:3" x14ac:dyDescent="0.45">
      <c r="A222" s="5" t="s">
        <v>19</v>
      </c>
      <c r="B222" s="6">
        <v>52.908698899273404</v>
      </c>
      <c r="C222" s="6">
        <v>-11.468953089084099</v>
      </c>
    </row>
    <row r="223" spans="1:3" x14ac:dyDescent="0.45">
      <c r="A223" s="5" t="s">
        <v>29</v>
      </c>
      <c r="B223" s="6">
        <v>56.476425940324397</v>
      </c>
      <c r="C223" s="6">
        <v>-7.9012260480330596</v>
      </c>
    </row>
    <row r="224" spans="1:3" x14ac:dyDescent="0.45">
      <c r="A224" s="5" t="s">
        <v>28</v>
      </c>
      <c r="B224" s="6">
        <v>56.5514968415307</v>
      </c>
      <c r="C224" s="6">
        <v>-7.8261551468267303</v>
      </c>
    </row>
    <row r="225" spans="1:3" x14ac:dyDescent="0.45">
      <c r="A225" s="5" t="s">
        <v>22</v>
      </c>
      <c r="B225" s="6">
        <v>56.818416566529599</v>
      </c>
      <c r="C225" s="6">
        <v>-7.5592354218278599</v>
      </c>
    </row>
    <row r="226" spans="1:3" x14ac:dyDescent="0.45">
      <c r="A226" s="5" t="s">
        <v>30</v>
      </c>
      <c r="B226" s="6">
        <v>56.9006530271702</v>
      </c>
      <c r="C226" s="6">
        <v>-7.4769989611872099</v>
      </c>
    </row>
    <row r="227" spans="1:3" x14ac:dyDescent="0.45">
      <c r="A227" s="5" t="s">
        <v>31</v>
      </c>
      <c r="B227" s="6">
        <v>59.684555623991699</v>
      </c>
      <c r="C227" s="6">
        <v>-4.6930963643656698</v>
      </c>
    </row>
    <row r="228" spans="1:3" x14ac:dyDescent="0.45">
      <c r="A228" s="5" t="s">
        <v>32</v>
      </c>
      <c r="B228" s="6">
        <v>60.366450733696901</v>
      </c>
      <c r="C228" s="6">
        <v>-4.0112012546605298</v>
      </c>
    </row>
    <row r="229" spans="1:3" x14ac:dyDescent="0.45">
      <c r="A229" s="5" t="s">
        <v>34</v>
      </c>
      <c r="B229" s="6">
        <v>61.288879861624402</v>
      </c>
      <c r="C229" s="6">
        <v>-3.0887721267330401</v>
      </c>
    </row>
    <row r="230" spans="1:3" x14ac:dyDescent="0.45">
      <c r="A230" s="5" t="s">
        <v>33</v>
      </c>
      <c r="B230" s="6">
        <v>61.463784587475899</v>
      </c>
      <c r="C230" s="6">
        <v>-2.9138674008814598</v>
      </c>
    </row>
    <row r="231" spans="1:3" x14ac:dyDescent="0.45">
      <c r="A231" s="5" t="s">
        <v>35</v>
      </c>
      <c r="B231" s="6">
        <v>63.967040709850401</v>
      </c>
      <c r="C231" s="6">
        <v>-0.41061127850705498</v>
      </c>
    </row>
    <row r="232" spans="1:3" x14ac:dyDescent="0.45">
      <c r="A232" s="5" t="s">
        <v>38</v>
      </c>
      <c r="B232" s="6">
        <v>64.246900291572501</v>
      </c>
      <c r="C232" s="6">
        <v>-0.13075169678495499</v>
      </c>
    </row>
    <row r="233" spans="1:3" x14ac:dyDescent="0.45">
      <c r="A233" s="5" t="s">
        <v>36</v>
      </c>
      <c r="B233" s="6">
        <v>65.263738127210104</v>
      </c>
      <c r="C233" s="6">
        <v>0.88608613885264698</v>
      </c>
    </row>
    <row r="234" spans="1:3" x14ac:dyDescent="0.45">
      <c r="A234" s="5" t="s">
        <v>37</v>
      </c>
      <c r="B234" s="6">
        <v>65.409851338877402</v>
      </c>
      <c r="C234" s="6">
        <v>1.03219935052</v>
      </c>
    </row>
    <row r="235" spans="1:3" x14ac:dyDescent="0.45">
      <c r="A235" s="5" t="s">
        <v>39</v>
      </c>
      <c r="B235" s="6">
        <v>66.700276730347497</v>
      </c>
      <c r="C235" s="6">
        <v>2.3226247419900701</v>
      </c>
    </row>
    <row r="236" spans="1:3" x14ac:dyDescent="0.45">
      <c r="A236" s="5" t="s">
        <v>40</v>
      </c>
      <c r="B236" s="6">
        <v>67.280528685807496</v>
      </c>
      <c r="C236" s="6">
        <v>2.9028766974501301</v>
      </c>
    </row>
    <row r="237" spans="1:3" x14ac:dyDescent="0.45">
      <c r="A237" s="5" t="s">
        <v>42</v>
      </c>
      <c r="B237" s="6">
        <v>67.663481225183901</v>
      </c>
      <c r="C237" s="6">
        <v>3.2858292368265198</v>
      </c>
    </row>
    <row r="238" spans="1:3" x14ac:dyDescent="0.45">
      <c r="A238" s="5" t="s">
        <v>43</v>
      </c>
      <c r="B238" s="6">
        <v>68.942973674897203</v>
      </c>
      <c r="C238" s="6">
        <v>4.5653216865398196</v>
      </c>
    </row>
    <row r="239" spans="1:3" x14ac:dyDescent="0.45">
      <c r="A239" s="5" t="s">
        <v>41</v>
      </c>
      <c r="B239" s="6">
        <v>68.9712129332122</v>
      </c>
      <c r="C239" s="6">
        <v>4.59356094485483</v>
      </c>
    </row>
    <row r="240" spans="1:3" x14ac:dyDescent="0.45">
      <c r="A240" s="5" t="s">
        <v>44</v>
      </c>
      <c r="B240" s="6">
        <v>70.921708433440401</v>
      </c>
      <c r="C240" s="6">
        <v>6.5440564450830303</v>
      </c>
    </row>
    <row r="241" spans="1:3" x14ac:dyDescent="0.45">
      <c r="A241" s="5" t="s">
        <v>46</v>
      </c>
      <c r="B241" s="6">
        <v>73.606584846403805</v>
      </c>
      <c r="C241" s="6">
        <v>9.2289328580463508</v>
      </c>
    </row>
    <row r="242" spans="1:3" x14ac:dyDescent="0.45">
      <c r="A242" s="5" t="s">
        <v>50</v>
      </c>
      <c r="B242" s="6">
        <v>73.6256603939282</v>
      </c>
      <c r="C242" s="6">
        <v>9.2480084055707703</v>
      </c>
    </row>
    <row r="243" spans="1:3" x14ac:dyDescent="0.45">
      <c r="A243" s="5" t="s">
        <v>49</v>
      </c>
      <c r="B243" s="6">
        <v>73.981124281389</v>
      </c>
      <c r="C243" s="6">
        <v>9.6034722930316203</v>
      </c>
    </row>
    <row r="244" spans="1:3" x14ac:dyDescent="0.45">
      <c r="A244" s="5" t="s">
        <v>47</v>
      </c>
      <c r="B244" s="6">
        <v>74.228319159419698</v>
      </c>
      <c r="C244" s="6">
        <v>9.8506671710623106</v>
      </c>
    </row>
    <row r="245" spans="1:3" x14ac:dyDescent="0.45">
      <c r="A245" s="5" t="s">
        <v>48</v>
      </c>
      <c r="B245" s="6">
        <v>74.721447703296704</v>
      </c>
      <c r="C245" s="6">
        <v>10.343795714939301</v>
      </c>
    </row>
    <row r="246" spans="1:3" x14ac:dyDescent="0.45">
      <c r="A246" s="5" t="s">
        <v>45</v>
      </c>
      <c r="B246" s="6">
        <v>75.081613318467106</v>
      </c>
      <c r="C246" s="6">
        <v>10.703961330109699</v>
      </c>
    </row>
    <row r="247" spans="1:3" x14ac:dyDescent="0.45">
      <c r="A247" s="5" t="s">
        <v>52</v>
      </c>
      <c r="B247" s="6">
        <v>79.640469731560003</v>
      </c>
      <c r="C247" s="6">
        <v>15.2628177432026</v>
      </c>
    </row>
    <row r="248" spans="1:3" x14ac:dyDescent="0.45">
      <c r="A248" s="5" t="s">
        <v>51</v>
      </c>
      <c r="B248" s="6">
        <v>81.583350497855207</v>
      </c>
      <c r="C248" s="6">
        <v>17.2056985094978</v>
      </c>
    </row>
    <row r="249" spans="1:3" x14ac:dyDescent="0.45">
      <c r="A249" s="5"/>
      <c r="B249" s="5"/>
      <c r="C249" s="5"/>
    </row>
    <row r="250" spans="1:3" x14ac:dyDescent="0.45">
      <c r="A250" s="5"/>
      <c r="B250" s="5"/>
      <c r="C250" s="5"/>
    </row>
    <row r="251" spans="1:3" x14ac:dyDescent="0.45">
      <c r="A251" s="5"/>
      <c r="B251" s="5"/>
      <c r="C251" s="5"/>
    </row>
    <row r="252" spans="1:3" x14ac:dyDescent="0.45">
      <c r="A252" s="8" t="s">
        <v>171</v>
      </c>
      <c r="B252" s="5"/>
      <c r="C252" s="5"/>
    </row>
    <row r="253" spans="1:3" x14ac:dyDescent="0.45">
      <c r="A253" s="5" t="s">
        <v>172</v>
      </c>
      <c r="B253" s="5"/>
      <c r="C253" s="5"/>
    </row>
    <row r="254" spans="1:3" x14ac:dyDescent="0.45">
      <c r="A254" s="5"/>
      <c r="B254" s="5"/>
      <c r="C254" s="5"/>
    </row>
    <row r="255" spans="1:3" x14ac:dyDescent="0.45">
      <c r="A255" s="5"/>
      <c r="B255" s="5"/>
      <c r="C255" s="9" t="s">
        <v>16</v>
      </c>
    </row>
    <row r="256" spans="1:3" x14ac:dyDescent="0.45">
      <c r="A256" s="5" t="s">
        <v>54</v>
      </c>
      <c r="B256" s="6">
        <v>64.3776519883574</v>
      </c>
      <c r="C256" s="5"/>
    </row>
    <row r="257" spans="1:3" x14ac:dyDescent="0.45">
      <c r="A257" s="5" t="s">
        <v>51</v>
      </c>
      <c r="B257" s="6">
        <v>81.583350497855207</v>
      </c>
      <c r="C257" s="6">
        <v>17.2056985094978</v>
      </c>
    </row>
    <row r="258" spans="1:3" x14ac:dyDescent="0.45">
      <c r="A258" s="5" t="s">
        <v>47</v>
      </c>
      <c r="B258" s="6">
        <v>74.228319159419698</v>
      </c>
      <c r="C258" s="6">
        <v>9.8506671710623106</v>
      </c>
    </row>
    <row r="259" spans="1:3" x14ac:dyDescent="0.45">
      <c r="A259" s="5" t="s">
        <v>38</v>
      </c>
      <c r="B259" s="6">
        <v>64.246900291572501</v>
      </c>
      <c r="C259" s="6">
        <v>-0.13075169678495499</v>
      </c>
    </row>
    <row r="260" spans="1:3" x14ac:dyDescent="0.45">
      <c r="A260" s="5" t="s">
        <v>29</v>
      </c>
      <c r="B260" s="6">
        <v>56.476425940324397</v>
      </c>
      <c r="C260" s="6">
        <v>-7.9012260480330596</v>
      </c>
    </row>
    <row r="261" spans="1:3" x14ac:dyDescent="0.45">
      <c r="A261" s="5" t="s">
        <v>21</v>
      </c>
      <c r="B261" s="6">
        <v>41.800536255830998</v>
      </c>
      <c r="C261" s="6">
        <v>-22.577115732526401</v>
      </c>
    </row>
    <row r="262" spans="1:3" x14ac:dyDescent="0.45">
      <c r="A262" s="5" t="s">
        <v>17</v>
      </c>
      <c r="B262" s="6">
        <v>27.201758699474698</v>
      </c>
      <c r="C262" s="6">
        <v>-37.175893288882698</v>
      </c>
    </row>
    <row r="263" spans="1:3" x14ac:dyDescent="0.45">
      <c r="A263" s="5"/>
      <c r="B263" s="5"/>
      <c r="C263" s="5"/>
    </row>
    <row r="265" spans="1:3" x14ac:dyDescent="0.45">
      <c r="A265" s="8" t="s">
        <v>173</v>
      </c>
      <c r="B265" s="5"/>
      <c r="C265" s="5"/>
    </row>
    <row r="266" spans="1:3" x14ac:dyDescent="0.45">
      <c r="A266" s="5"/>
      <c r="B266" s="5"/>
      <c r="C266" s="5"/>
    </row>
    <row r="267" spans="1:3" x14ac:dyDescent="0.45">
      <c r="A267" s="5" t="s">
        <v>54</v>
      </c>
      <c r="B267" s="6">
        <v>64.400000000000006</v>
      </c>
      <c r="C267" s="5"/>
    </row>
    <row r="268" spans="1:3" x14ac:dyDescent="0.45">
      <c r="A268" s="5"/>
      <c r="B268" s="5"/>
      <c r="C268" s="5"/>
    </row>
    <row r="269" spans="1:3" x14ac:dyDescent="0.45">
      <c r="A269" s="5" t="s">
        <v>58</v>
      </c>
      <c r="B269" s="5" t="s">
        <v>15</v>
      </c>
      <c r="C269" s="5" t="s">
        <v>16</v>
      </c>
    </row>
    <row r="270" spans="1:3" x14ac:dyDescent="0.45">
      <c r="A270" s="5" t="s">
        <v>59</v>
      </c>
      <c r="B270" s="6">
        <v>54</v>
      </c>
      <c r="C270" s="6">
        <v>-10.3776519883574</v>
      </c>
    </row>
    <row r="271" spans="1:3" x14ac:dyDescent="0.45">
      <c r="A271" s="5" t="s">
        <v>60</v>
      </c>
      <c r="B271" s="6">
        <v>68</v>
      </c>
      <c r="C271" s="6">
        <v>3.6223480116425999</v>
      </c>
    </row>
    <row r="272" spans="1:3" x14ac:dyDescent="0.45">
      <c r="A272" s="5" t="s">
        <v>61</v>
      </c>
      <c r="B272" s="6">
        <v>50</v>
      </c>
      <c r="C272" s="6">
        <v>-14.3776519883574</v>
      </c>
    </row>
    <row r="273" spans="1:3" x14ac:dyDescent="0.45">
      <c r="A273" s="5" t="s">
        <v>62</v>
      </c>
      <c r="B273" s="6">
        <v>56</v>
      </c>
      <c r="C273" s="6">
        <v>-8.3776519883573997</v>
      </c>
    </row>
    <row r="274" spans="1:3" x14ac:dyDescent="0.45">
      <c r="A274" s="5" t="s">
        <v>63</v>
      </c>
      <c r="B274" s="6">
        <v>71</v>
      </c>
      <c r="C274" s="6">
        <v>6.6223480116426003</v>
      </c>
    </row>
    <row r="275" spans="1:3" x14ac:dyDescent="0.45">
      <c r="A275" s="5" t="s">
        <v>64</v>
      </c>
      <c r="B275" s="6">
        <v>63</v>
      </c>
      <c r="C275" s="6">
        <v>-1.3776519883574001</v>
      </c>
    </row>
    <row r="276" spans="1:3" x14ac:dyDescent="0.45">
      <c r="A276" s="5" t="s">
        <v>65</v>
      </c>
      <c r="B276" s="6">
        <v>51</v>
      </c>
      <c r="C276" s="6">
        <v>-13.3776519883574</v>
      </c>
    </row>
    <row r="277" spans="1:3" x14ac:dyDescent="0.45">
      <c r="A277" s="5" t="s">
        <v>66</v>
      </c>
      <c r="B277" s="6">
        <v>52</v>
      </c>
      <c r="C277" s="6">
        <v>-12.3776519883574</v>
      </c>
    </row>
    <row r="278" spans="1:3" x14ac:dyDescent="0.45">
      <c r="A278" s="5" t="s">
        <v>67</v>
      </c>
      <c r="B278" s="6">
        <v>56</v>
      </c>
      <c r="C278" s="6">
        <v>-8.3776519883573997</v>
      </c>
    </row>
    <row r="279" spans="1:3" x14ac:dyDescent="0.45">
      <c r="A279" s="5" t="s">
        <v>68</v>
      </c>
      <c r="B279" s="6">
        <v>66</v>
      </c>
      <c r="C279" s="6">
        <v>1.6223480116425999</v>
      </c>
    </row>
    <row r="280" spans="1:3" x14ac:dyDescent="0.45">
      <c r="A280" s="5" t="s">
        <v>69</v>
      </c>
      <c r="B280" s="6">
        <v>50</v>
      </c>
      <c r="C280" s="6">
        <v>-14.3776519883574</v>
      </c>
    </row>
    <row r="281" spans="1:3" x14ac:dyDescent="0.45">
      <c r="A281" s="5" t="s">
        <v>70</v>
      </c>
      <c r="B281" s="6">
        <v>55</v>
      </c>
      <c r="C281" s="6">
        <v>-9.3776519883573997</v>
      </c>
    </row>
    <row r="282" spans="1:3" x14ac:dyDescent="0.45">
      <c r="A282" s="5" t="s">
        <v>71</v>
      </c>
      <c r="B282" s="6">
        <v>67</v>
      </c>
      <c r="C282" s="6">
        <v>2.6223480116425999</v>
      </c>
    </row>
    <row r="283" spans="1:3" x14ac:dyDescent="0.45">
      <c r="A283" s="5" t="s">
        <v>72</v>
      </c>
      <c r="B283" s="6">
        <v>49</v>
      </c>
      <c r="C283" s="6">
        <v>-15.3776519883574</v>
      </c>
    </row>
    <row r="284" spans="1:3" x14ac:dyDescent="0.45">
      <c r="A284" s="5" t="s">
        <v>73</v>
      </c>
      <c r="B284" s="6">
        <v>67</v>
      </c>
      <c r="C284" s="6">
        <v>2.6223480116425999</v>
      </c>
    </row>
    <row r="285" spans="1:3" x14ac:dyDescent="0.45">
      <c r="A285" s="5" t="s">
        <v>74</v>
      </c>
      <c r="B285" s="6">
        <v>53</v>
      </c>
      <c r="C285" s="6">
        <v>-11.3776519883574</v>
      </c>
    </row>
    <row r="286" spans="1:3" x14ac:dyDescent="0.45">
      <c r="A286" s="5" t="s">
        <v>75</v>
      </c>
      <c r="B286" s="6">
        <v>57</v>
      </c>
      <c r="C286" s="6">
        <v>-7.3776519883573997</v>
      </c>
    </row>
    <row r="287" spans="1:3" x14ac:dyDescent="0.45">
      <c r="A287" s="5" t="s">
        <v>76</v>
      </c>
      <c r="B287" s="6">
        <v>67</v>
      </c>
      <c r="C287" s="6">
        <v>2.6223480116425999</v>
      </c>
    </row>
    <row r="288" spans="1:3" x14ac:dyDescent="0.45">
      <c r="A288" s="5" t="s">
        <v>77</v>
      </c>
      <c r="B288" s="6">
        <v>61</v>
      </c>
      <c r="C288" s="6">
        <v>-3.3776519883574001</v>
      </c>
    </row>
    <row r="289" spans="1:3" x14ac:dyDescent="0.45">
      <c r="A289" s="5" t="s">
        <v>78</v>
      </c>
      <c r="B289" s="6">
        <v>60</v>
      </c>
      <c r="C289" s="6">
        <v>-4.3776519883573997</v>
      </c>
    </row>
    <row r="290" spans="1:3" x14ac:dyDescent="0.45">
      <c r="A290" s="5" t="s">
        <v>79</v>
      </c>
      <c r="B290" s="6">
        <v>60</v>
      </c>
      <c r="C290" s="6">
        <v>-4.3776519883573997</v>
      </c>
    </row>
    <row r="291" spans="1:3" x14ac:dyDescent="0.45">
      <c r="A291" s="5" t="s">
        <v>80</v>
      </c>
      <c r="B291" s="6">
        <v>54</v>
      </c>
      <c r="C291" s="6">
        <v>-10.3776519883574</v>
      </c>
    </row>
    <row r="292" spans="1:3" x14ac:dyDescent="0.45">
      <c r="A292" s="5" t="s">
        <v>81</v>
      </c>
      <c r="B292" s="6">
        <v>59</v>
      </c>
      <c r="C292" s="6">
        <v>-5.3776519883573997</v>
      </c>
    </row>
    <row r="293" spans="1:3" x14ac:dyDescent="0.45">
      <c r="A293" s="5" t="s">
        <v>82</v>
      </c>
      <c r="B293" s="6">
        <v>51</v>
      </c>
      <c r="C293" s="6">
        <v>-13.3776519883574</v>
      </c>
    </row>
    <row r="294" spans="1:3" x14ac:dyDescent="0.45">
      <c r="A294" s="5" t="s">
        <v>83</v>
      </c>
      <c r="B294" s="6">
        <v>64</v>
      </c>
      <c r="C294" s="6">
        <v>-0.37765198835739999</v>
      </c>
    </row>
    <row r="295" spans="1:3" x14ac:dyDescent="0.45">
      <c r="A295" s="5" t="s">
        <v>84</v>
      </c>
      <c r="B295" s="6">
        <v>58</v>
      </c>
      <c r="C295" s="6">
        <v>-6.3776519883573997</v>
      </c>
    </row>
    <row r="296" spans="1:3" x14ac:dyDescent="0.45">
      <c r="A296" s="5" t="s">
        <v>85</v>
      </c>
      <c r="B296" s="6">
        <v>67</v>
      </c>
      <c r="C296" s="6">
        <v>2.6223480116425999</v>
      </c>
    </row>
    <row r="297" spans="1:3" x14ac:dyDescent="0.45">
      <c r="A297" s="5" t="s">
        <v>86</v>
      </c>
      <c r="B297" s="6">
        <v>58</v>
      </c>
      <c r="C297" s="6">
        <v>-6.3776519883573997</v>
      </c>
    </row>
    <row r="298" spans="1:3" x14ac:dyDescent="0.45">
      <c r="A298" s="5" t="s">
        <v>87</v>
      </c>
      <c r="B298" s="6">
        <v>59</v>
      </c>
      <c r="C298" s="6">
        <v>-5.3776519883573997</v>
      </c>
    </row>
    <row r="299" spans="1:3" x14ac:dyDescent="0.45">
      <c r="A299" s="5" t="s">
        <v>88</v>
      </c>
      <c r="B299" s="6">
        <v>67</v>
      </c>
      <c r="C299" s="6">
        <v>2.6223480116425999</v>
      </c>
    </row>
    <row r="300" spans="1:3" x14ac:dyDescent="0.45">
      <c r="A300" s="5" t="s">
        <v>89</v>
      </c>
      <c r="B300" s="6">
        <v>58</v>
      </c>
      <c r="C300" s="6">
        <v>-6.3776519883573997</v>
      </c>
    </row>
    <row r="301" spans="1:3" x14ac:dyDescent="0.45">
      <c r="A301" s="5" t="s">
        <v>90</v>
      </c>
      <c r="B301" s="6">
        <v>47</v>
      </c>
      <c r="C301" s="6">
        <v>-17.3776519883574</v>
      </c>
    </row>
    <row r="302" spans="1:3" x14ac:dyDescent="0.45">
      <c r="A302" s="5" t="s">
        <v>91</v>
      </c>
      <c r="B302" s="6">
        <v>66</v>
      </c>
      <c r="C302" s="6">
        <v>1.6223480116425999</v>
      </c>
    </row>
    <row r="303" spans="1:3" x14ac:dyDescent="0.45">
      <c r="A303" s="5" t="s">
        <v>92</v>
      </c>
      <c r="B303" s="6">
        <v>63</v>
      </c>
      <c r="C303" s="6">
        <v>-1.3776519883574001</v>
      </c>
    </row>
    <row r="304" spans="1:3" x14ac:dyDescent="0.45">
      <c r="A304" s="5" t="s">
        <v>93</v>
      </c>
      <c r="B304" s="6">
        <v>63</v>
      </c>
      <c r="C304" s="6">
        <v>-1.3776519883574001</v>
      </c>
    </row>
    <row r="305" spans="1:3" x14ac:dyDescent="0.45">
      <c r="A305" s="5" t="s">
        <v>94</v>
      </c>
      <c r="B305" s="6">
        <v>50</v>
      </c>
      <c r="C305" s="6">
        <v>-14.3776519883574</v>
      </c>
    </row>
    <row r="306" spans="1:3" x14ac:dyDescent="0.45">
      <c r="A306" s="5" t="s">
        <v>95</v>
      </c>
      <c r="B306" s="6">
        <v>75</v>
      </c>
      <c r="C306" s="6">
        <v>10.6223480116426</v>
      </c>
    </row>
    <row r="307" spans="1:3" x14ac:dyDescent="0.45">
      <c r="A307" s="5" t="s">
        <v>96</v>
      </c>
      <c r="B307" s="6">
        <v>67</v>
      </c>
      <c r="C307" s="6">
        <v>2.6223480116425999</v>
      </c>
    </row>
    <row r="308" spans="1:3" x14ac:dyDescent="0.45">
      <c r="A308" s="5" t="s">
        <v>97</v>
      </c>
      <c r="B308" s="6">
        <v>76</v>
      </c>
      <c r="C308" s="6">
        <v>11.6223480116426</v>
      </c>
    </row>
    <row r="309" spans="1:3" x14ac:dyDescent="0.45">
      <c r="A309" s="5" t="s">
        <v>98</v>
      </c>
      <c r="B309" s="6">
        <v>73</v>
      </c>
      <c r="C309" s="6">
        <v>8.6223480116426003</v>
      </c>
    </row>
    <row r="310" spans="1:3" x14ac:dyDescent="0.45">
      <c r="A310" s="5" t="s">
        <v>99</v>
      </c>
      <c r="B310" s="6">
        <v>56</v>
      </c>
      <c r="C310" s="6">
        <v>-8.3776519883573997</v>
      </c>
    </row>
    <row r="311" spans="1:3" x14ac:dyDescent="0.45">
      <c r="A311" s="5" t="s">
        <v>100</v>
      </c>
      <c r="B311" s="6">
        <v>64</v>
      </c>
      <c r="C311" s="6">
        <v>-0.37765198835739999</v>
      </c>
    </row>
    <row r="312" spans="1:3" x14ac:dyDescent="0.45">
      <c r="A312" s="5" t="s">
        <v>101</v>
      </c>
      <c r="B312" s="6">
        <v>53</v>
      </c>
      <c r="C312" s="6">
        <v>-11.3776519883574</v>
      </c>
    </row>
    <row r="313" spans="1:3" x14ac:dyDescent="0.45">
      <c r="A313" s="5" t="s">
        <v>102</v>
      </c>
      <c r="B313" s="6">
        <v>74</v>
      </c>
      <c r="C313" s="6">
        <v>9.6223480116426003</v>
      </c>
    </row>
    <row r="314" spans="1:3" x14ac:dyDescent="0.45">
      <c r="A314" s="5" t="s">
        <v>103</v>
      </c>
      <c r="B314" s="6">
        <v>50</v>
      </c>
      <c r="C314" s="6">
        <v>-14.3776519883574</v>
      </c>
    </row>
    <row r="315" spans="1:3" x14ac:dyDescent="0.45">
      <c r="A315" s="5" t="s">
        <v>104</v>
      </c>
      <c r="B315" s="6">
        <v>69</v>
      </c>
      <c r="C315" s="6">
        <v>4.6223480116426003</v>
      </c>
    </row>
    <row r="316" spans="1:3" x14ac:dyDescent="0.45">
      <c r="A316" s="5" t="s">
        <v>105</v>
      </c>
      <c r="B316" s="6">
        <v>62</v>
      </c>
      <c r="C316" s="6">
        <v>-2.3776519883574001</v>
      </c>
    </row>
    <row r="317" spans="1:3" x14ac:dyDescent="0.45">
      <c r="A317" s="5" t="s">
        <v>106</v>
      </c>
      <c r="B317" s="6">
        <v>71</v>
      </c>
      <c r="C317" s="6">
        <v>6.6223480116426003</v>
      </c>
    </row>
    <row r="318" spans="1:3" x14ac:dyDescent="0.45">
      <c r="A318" s="5" t="s">
        <v>107</v>
      </c>
      <c r="B318" s="6">
        <v>63</v>
      </c>
      <c r="C318" s="6">
        <v>-1.3776519883574001</v>
      </c>
    </row>
    <row r="319" spans="1:3" x14ac:dyDescent="0.45">
      <c r="A319" s="5" t="s">
        <v>108</v>
      </c>
      <c r="B319" s="6">
        <v>55</v>
      </c>
      <c r="C319" s="6">
        <v>-9.3776519883573997</v>
      </c>
    </row>
    <row r="320" spans="1:3" x14ac:dyDescent="0.45">
      <c r="A320" s="5" t="s">
        <v>109</v>
      </c>
      <c r="B320" s="6">
        <v>55</v>
      </c>
      <c r="C320" s="6">
        <v>-9.3776519883573997</v>
      </c>
    </row>
    <row r="321" spans="1:3" x14ac:dyDescent="0.45">
      <c r="A321" s="5" t="s">
        <v>110</v>
      </c>
      <c r="B321" s="6">
        <v>55</v>
      </c>
      <c r="C321" s="6">
        <v>-9.3776519883573997</v>
      </c>
    </row>
    <row r="322" spans="1:3" x14ac:dyDescent="0.45">
      <c r="A322" s="5" t="s">
        <v>111</v>
      </c>
      <c r="B322" s="6">
        <v>64</v>
      </c>
      <c r="C322" s="6">
        <v>-0.37765198835739999</v>
      </c>
    </row>
    <row r="323" spans="1:3" x14ac:dyDescent="0.45">
      <c r="A323" s="5" t="s">
        <v>112</v>
      </c>
      <c r="B323" s="6">
        <v>53</v>
      </c>
      <c r="C323" s="6">
        <v>-11.3776519883574</v>
      </c>
    </row>
    <row r="324" spans="1:3" x14ac:dyDescent="0.45">
      <c r="A324" s="5" t="s">
        <v>113</v>
      </c>
      <c r="B324" s="6">
        <v>79</v>
      </c>
      <c r="C324" s="6">
        <v>14.6223480116426</v>
      </c>
    </row>
    <row r="325" spans="1:3" x14ac:dyDescent="0.45">
      <c r="A325" s="5" t="s">
        <v>114</v>
      </c>
      <c r="B325" s="6">
        <v>61</v>
      </c>
      <c r="C325" s="6">
        <v>-3.3776519883574001</v>
      </c>
    </row>
    <row r="326" spans="1:3" x14ac:dyDescent="0.45">
      <c r="A326" s="5" t="s">
        <v>115</v>
      </c>
      <c r="B326" s="6">
        <v>52</v>
      </c>
      <c r="C326" s="6">
        <v>-12.3776519883574</v>
      </c>
    </row>
    <row r="327" spans="1:3" x14ac:dyDescent="0.45">
      <c r="A327" s="5" t="s">
        <v>116</v>
      </c>
      <c r="B327" s="6">
        <v>53</v>
      </c>
      <c r="C327" s="6">
        <v>-11.3776519883574</v>
      </c>
    </row>
    <row r="328" spans="1:3" x14ac:dyDescent="0.45">
      <c r="A328" s="5" t="s">
        <v>117</v>
      </c>
      <c r="B328" s="6">
        <v>54</v>
      </c>
      <c r="C328" s="6">
        <v>-10.3776519883574</v>
      </c>
    </row>
    <row r="329" spans="1:3" x14ac:dyDescent="0.45">
      <c r="A329" s="5" t="s">
        <v>118</v>
      </c>
      <c r="B329" s="6">
        <v>57</v>
      </c>
      <c r="C329" s="6">
        <v>-7.3776519883573997</v>
      </c>
    </row>
    <row r="330" spans="1:3" x14ac:dyDescent="0.45">
      <c r="A330" s="5" t="s">
        <v>119</v>
      </c>
      <c r="B330" s="6">
        <v>76</v>
      </c>
      <c r="C330" s="6">
        <v>11.6223480116426</v>
      </c>
    </row>
    <row r="331" spans="1:3" x14ac:dyDescent="0.45">
      <c r="A331" s="5" t="s">
        <v>120</v>
      </c>
      <c r="B331" s="6">
        <v>52</v>
      </c>
      <c r="C331" s="6">
        <v>-12.3776519883574</v>
      </c>
    </row>
    <row r="332" spans="1:3" x14ac:dyDescent="0.45">
      <c r="A332" s="5" t="s">
        <v>121</v>
      </c>
      <c r="B332" s="6">
        <v>62</v>
      </c>
      <c r="C332" s="6">
        <v>-2.3776519883574001</v>
      </c>
    </row>
    <row r="333" spans="1:3" x14ac:dyDescent="0.45">
      <c r="A333" s="5" t="s">
        <v>122</v>
      </c>
      <c r="B333" s="6">
        <v>56</v>
      </c>
      <c r="C333" s="6">
        <v>-8.3776519883573997</v>
      </c>
    </row>
    <row r="334" spans="1:3" x14ac:dyDescent="0.45">
      <c r="A334" s="5" t="s">
        <v>123</v>
      </c>
      <c r="B334" s="6">
        <v>52</v>
      </c>
      <c r="C334" s="6">
        <v>-12.3776519883574</v>
      </c>
    </row>
    <row r="335" spans="1:3" x14ac:dyDescent="0.45">
      <c r="A335" s="5" t="s">
        <v>124</v>
      </c>
      <c r="B335" s="6">
        <v>67</v>
      </c>
      <c r="C335" s="6">
        <v>2.6223480116425999</v>
      </c>
    </row>
    <row r="336" spans="1:3" x14ac:dyDescent="0.45">
      <c r="A336" s="5" t="s">
        <v>125</v>
      </c>
      <c r="B336" s="6">
        <v>71</v>
      </c>
      <c r="C336" s="6">
        <v>6.6223480116426003</v>
      </c>
    </row>
    <row r="337" spans="1:3" x14ac:dyDescent="0.45">
      <c r="A337" s="5" t="s">
        <v>126</v>
      </c>
      <c r="B337" s="6">
        <v>57</v>
      </c>
      <c r="C337" s="6">
        <v>-7.3776519883573997</v>
      </c>
    </row>
    <row r="338" spans="1:3" x14ac:dyDescent="0.45">
      <c r="A338" s="5" t="s">
        <v>127</v>
      </c>
      <c r="B338" s="6">
        <v>55</v>
      </c>
      <c r="C338" s="6">
        <v>-9.3776519883573997</v>
      </c>
    </row>
    <row r="339" spans="1:3" x14ac:dyDescent="0.45">
      <c r="A339" s="5" t="s">
        <v>128</v>
      </c>
      <c r="B339" s="6">
        <v>60</v>
      </c>
      <c r="C339" s="6">
        <v>-4.3776519883573997</v>
      </c>
    </row>
    <row r="340" spans="1:3" x14ac:dyDescent="0.45">
      <c r="A340" s="5" t="s">
        <v>129</v>
      </c>
      <c r="B340" s="6">
        <v>52</v>
      </c>
      <c r="C340" s="6">
        <v>-12.3776519883574</v>
      </c>
    </row>
    <row r="341" spans="1:3" x14ac:dyDescent="0.45">
      <c r="A341" s="5" t="s">
        <v>130</v>
      </c>
      <c r="B341" s="6">
        <v>69</v>
      </c>
      <c r="C341" s="6">
        <v>4.6223480116426003</v>
      </c>
    </row>
    <row r="342" spans="1:3" x14ac:dyDescent="0.45">
      <c r="A342" s="5" t="s">
        <v>131</v>
      </c>
      <c r="B342" s="6">
        <v>66</v>
      </c>
      <c r="C342" s="6">
        <v>1.6223480116425999</v>
      </c>
    </row>
    <row r="343" spans="1:3" x14ac:dyDescent="0.45">
      <c r="A343" s="5" t="s">
        <v>132</v>
      </c>
      <c r="B343" s="6">
        <v>62</v>
      </c>
      <c r="C343" s="6">
        <v>-2.3776519883574001</v>
      </c>
    </row>
    <row r="344" spans="1:3" x14ac:dyDescent="0.45">
      <c r="A344" s="5" t="s">
        <v>133</v>
      </c>
      <c r="B344" s="6">
        <v>70</v>
      </c>
      <c r="C344" s="6">
        <v>5.6223480116426003</v>
      </c>
    </row>
    <row r="345" spans="1:3" x14ac:dyDescent="0.45">
      <c r="A345" s="5" t="s">
        <v>134</v>
      </c>
      <c r="B345" s="6">
        <v>80</v>
      </c>
      <c r="C345" s="6">
        <v>15.6223480116426</v>
      </c>
    </row>
    <row r="346" spans="1:3" x14ac:dyDescent="0.45">
      <c r="A346" s="5" t="s">
        <v>135</v>
      </c>
      <c r="B346" s="6">
        <v>67</v>
      </c>
      <c r="C346" s="6">
        <v>2.6223480116425999</v>
      </c>
    </row>
    <row r="347" spans="1:3" x14ac:dyDescent="0.45">
      <c r="A347" s="5" t="s">
        <v>136</v>
      </c>
      <c r="B347" s="6">
        <v>51</v>
      </c>
      <c r="C347" s="6">
        <v>-13.3776519883574</v>
      </c>
    </row>
    <row r="348" spans="1:3" x14ac:dyDescent="0.45">
      <c r="A348" s="5" t="s">
        <v>137</v>
      </c>
      <c r="B348" s="6">
        <v>51</v>
      </c>
      <c r="C348" s="6">
        <v>-13.3776519883574</v>
      </c>
    </row>
    <row r="349" spans="1:3" x14ac:dyDescent="0.45">
      <c r="A349" s="5" t="s">
        <v>138</v>
      </c>
      <c r="B349" s="6">
        <v>72</v>
      </c>
      <c r="C349" s="6">
        <v>7.6223480116426003</v>
      </c>
    </row>
    <row r="353" spans="1:2" x14ac:dyDescent="0.45">
      <c r="A353" s="8" t="s">
        <v>174</v>
      </c>
      <c r="B353" s="5"/>
    </row>
    <row r="354" spans="1:2" x14ac:dyDescent="0.45">
      <c r="A354" s="5"/>
      <c r="B354" s="5"/>
    </row>
    <row r="355" spans="1:2" x14ac:dyDescent="0.45">
      <c r="A355" s="5" t="s">
        <v>54</v>
      </c>
      <c r="B355" s="6">
        <v>93.1</v>
      </c>
    </row>
    <row r="356" spans="1:2" x14ac:dyDescent="0.45">
      <c r="A356" s="5"/>
      <c r="B356" s="5"/>
    </row>
    <row r="357" spans="1:2" x14ac:dyDescent="0.45">
      <c r="A357" s="5" t="s">
        <v>58</v>
      </c>
      <c r="B357" s="5" t="s">
        <v>15</v>
      </c>
    </row>
    <row r="358" spans="1:2" x14ac:dyDescent="0.45">
      <c r="A358" s="5" t="s">
        <v>59</v>
      </c>
      <c r="B358" s="6">
        <v>92</v>
      </c>
    </row>
    <row r="359" spans="1:2" x14ac:dyDescent="0.45">
      <c r="A359" s="5" t="s">
        <v>60</v>
      </c>
      <c r="B359" s="6">
        <v>93</v>
      </c>
    </row>
    <row r="360" spans="1:2" x14ac:dyDescent="0.45">
      <c r="A360" s="5" t="s">
        <v>61</v>
      </c>
      <c r="B360" s="6">
        <v>91</v>
      </c>
    </row>
    <row r="361" spans="1:2" x14ac:dyDescent="0.45">
      <c r="A361" s="5" t="s">
        <v>62</v>
      </c>
      <c r="B361" s="6">
        <v>91</v>
      </c>
    </row>
    <row r="362" spans="1:2" x14ac:dyDescent="0.45">
      <c r="A362" s="5" t="s">
        <v>63</v>
      </c>
      <c r="B362" s="6">
        <v>93</v>
      </c>
    </row>
    <row r="363" spans="1:2" x14ac:dyDescent="0.45">
      <c r="A363" s="5" t="s">
        <v>64</v>
      </c>
      <c r="B363" s="6">
        <v>93</v>
      </c>
    </row>
    <row r="364" spans="1:2" x14ac:dyDescent="0.45">
      <c r="A364" s="5" t="s">
        <v>65</v>
      </c>
      <c r="B364" s="6">
        <v>89</v>
      </c>
    </row>
    <row r="365" spans="1:2" x14ac:dyDescent="0.45">
      <c r="A365" s="5" t="s">
        <v>66</v>
      </c>
      <c r="B365" s="6">
        <v>91</v>
      </c>
    </row>
    <row r="366" spans="1:2" x14ac:dyDescent="0.45">
      <c r="A366" s="5" t="s">
        <v>67</v>
      </c>
      <c r="B366" s="6">
        <v>91</v>
      </c>
    </row>
    <row r="367" spans="1:2" x14ac:dyDescent="0.45">
      <c r="A367" s="5" t="s">
        <v>68</v>
      </c>
      <c r="B367" s="6">
        <v>93</v>
      </c>
    </row>
    <row r="368" spans="1:2" x14ac:dyDescent="0.45">
      <c r="A368" s="5" t="s">
        <v>69</v>
      </c>
      <c r="B368" s="6">
        <v>91</v>
      </c>
    </row>
    <row r="369" spans="1:2" x14ac:dyDescent="0.45">
      <c r="A369" s="5" t="s">
        <v>70</v>
      </c>
      <c r="B369" s="6">
        <v>91</v>
      </c>
    </row>
    <row r="370" spans="1:2" x14ac:dyDescent="0.45">
      <c r="A370" s="5" t="s">
        <v>71</v>
      </c>
      <c r="B370" s="6">
        <v>93</v>
      </c>
    </row>
    <row r="371" spans="1:2" x14ac:dyDescent="0.45">
      <c r="A371" s="5" t="s">
        <v>72</v>
      </c>
      <c r="B371" s="6">
        <v>91</v>
      </c>
    </row>
    <row r="372" spans="1:2" x14ac:dyDescent="0.45">
      <c r="A372" s="5" t="s">
        <v>73</v>
      </c>
      <c r="B372" s="6">
        <v>95</v>
      </c>
    </row>
    <row r="373" spans="1:2" x14ac:dyDescent="0.45">
      <c r="A373" s="5" t="s">
        <v>74</v>
      </c>
      <c r="B373" s="6">
        <v>92</v>
      </c>
    </row>
    <row r="374" spans="1:2" x14ac:dyDescent="0.45">
      <c r="A374" s="5" t="s">
        <v>75</v>
      </c>
      <c r="B374" s="6">
        <v>93</v>
      </c>
    </row>
    <row r="375" spans="1:2" x14ac:dyDescent="0.45">
      <c r="A375" s="5" t="s">
        <v>76</v>
      </c>
      <c r="B375" s="6">
        <v>92</v>
      </c>
    </row>
    <row r="376" spans="1:2" x14ac:dyDescent="0.45">
      <c r="A376" s="5" t="s">
        <v>77</v>
      </c>
      <c r="B376" s="6">
        <v>94</v>
      </c>
    </row>
    <row r="377" spans="1:2" x14ac:dyDescent="0.45">
      <c r="A377" s="5" t="s">
        <v>78</v>
      </c>
      <c r="B377" s="6">
        <v>93</v>
      </c>
    </row>
    <row r="378" spans="1:2" x14ac:dyDescent="0.45">
      <c r="A378" s="5" t="s">
        <v>79</v>
      </c>
      <c r="B378" s="6">
        <v>91</v>
      </c>
    </row>
    <row r="379" spans="1:2" x14ac:dyDescent="0.45">
      <c r="A379" s="5" t="s">
        <v>80</v>
      </c>
      <c r="B379" s="6">
        <v>91</v>
      </c>
    </row>
    <row r="380" spans="1:2" x14ac:dyDescent="0.45">
      <c r="A380" s="5" t="s">
        <v>81</v>
      </c>
      <c r="B380" s="6">
        <v>91</v>
      </c>
    </row>
    <row r="381" spans="1:2" x14ac:dyDescent="0.45">
      <c r="A381" s="5" t="s">
        <v>82</v>
      </c>
      <c r="B381" s="6">
        <v>92</v>
      </c>
    </row>
    <row r="382" spans="1:2" x14ac:dyDescent="0.45">
      <c r="A382" s="5" t="s">
        <v>83</v>
      </c>
      <c r="B382" s="6">
        <v>94</v>
      </c>
    </row>
    <row r="383" spans="1:2" x14ac:dyDescent="0.45">
      <c r="A383" s="5" t="s">
        <v>84</v>
      </c>
      <c r="B383" s="6">
        <v>93</v>
      </c>
    </row>
    <row r="384" spans="1:2" x14ac:dyDescent="0.45">
      <c r="A384" s="5" t="s">
        <v>85</v>
      </c>
      <c r="B384" s="6">
        <v>92</v>
      </c>
    </row>
    <row r="385" spans="1:2" x14ac:dyDescent="0.45">
      <c r="A385" s="5" t="s">
        <v>86</v>
      </c>
      <c r="B385" s="6">
        <v>92</v>
      </c>
    </row>
    <row r="386" spans="1:2" x14ac:dyDescent="0.45">
      <c r="A386" s="5" t="s">
        <v>87</v>
      </c>
      <c r="B386" s="6">
        <v>95</v>
      </c>
    </row>
    <row r="387" spans="1:2" x14ac:dyDescent="0.45">
      <c r="A387" s="5" t="s">
        <v>88</v>
      </c>
      <c r="B387" s="6">
        <v>95</v>
      </c>
    </row>
    <row r="388" spans="1:2" x14ac:dyDescent="0.45">
      <c r="A388" s="5" t="s">
        <v>89</v>
      </c>
      <c r="B388" s="6">
        <v>91</v>
      </c>
    </row>
    <row r="389" spans="1:2" x14ac:dyDescent="0.45">
      <c r="A389" s="5" t="s">
        <v>90</v>
      </c>
      <c r="B389" s="6">
        <v>90</v>
      </c>
    </row>
    <row r="390" spans="1:2" x14ac:dyDescent="0.45">
      <c r="A390" s="5" t="s">
        <v>91</v>
      </c>
      <c r="B390" s="6">
        <v>93</v>
      </c>
    </row>
    <row r="391" spans="1:2" x14ac:dyDescent="0.45">
      <c r="A391" s="5" t="s">
        <v>92</v>
      </c>
      <c r="B391" s="6">
        <v>95</v>
      </c>
    </row>
    <row r="392" spans="1:2" x14ac:dyDescent="0.45">
      <c r="A392" s="5" t="s">
        <v>93</v>
      </c>
      <c r="B392" s="6">
        <v>94</v>
      </c>
    </row>
    <row r="393" spans="1:2" x14ac:dyDescent="0.45">
      <c r="A393" s="5" t="s">
        <v>94</v>
      </c>
      <c r="B393" s="6">
        <v>93</v>
      </c>
    </row>
    <row r="394" spans="1:2" x14ac:dyDescent="0.45">
      <c r="A394" s="5" t="s">
        <v>95</v>
      </c>
      <c r="B394" s="6">
        <v>94</v>
      </c>
    </row>
    <row r="395" spans="1:2" x14ac:dyDescent="0.45">
      <c r="A395" s="5" t="s">
        <v>96</v>
      </c>
      <c r="B395" s="6">
        <v>94</v>
      </c>
    </row>
    <row r="396" spans="1:2" x14ac:dyDescent="0.45">
      <c r="A396" s="5" t="s">
        <v>97</v>
      </c>
      <c r="B396" s="6">
        <v>82</v>
      </c>
    </row>
    <row r="397" spans="1:2" x14ac:dyDescent="0.45">
      <c r="A397" s="5" t="s">
        <v>98</v>
      </c>
      <c r="B397" s="6">
        <v>81</v>
      </c>
    </row>
    <row r="398" spans="1:2" x14ac:dyDescent="0.45">
      <c r="A398" s="5" t="s">
        <v>99</v>
      </c>
      <c r="B398" s="6">
        <v>92</v>
      </c>
    </row>
    <row r="399" spans="1:2" x14ac:dyDescent="0.45">
      <c r="A399" s="5" t="s">
        <v>100</v>
      </c>
      <c r="B399" s="6">
        <v>93</v>
      </c>
    </row>
    <row r="400" spans="1:2" x14ac:dyDescent="0.45">
      <c r="A400" s="5" t="s">
        <v>101</v>
      </c>
      <c r="B400" s="6">
        <v>91</v>
      </c>
    </row>
    <row r="401" spans="1:2" x14ac:dyDescent="0.45">
      <c r="A401" s="5" t="s">
        <v>102</v>
      </c>
      <c r="B401" s="6">
        <v>90</v>
      </c>
    </row>
    <row r="402" spans="1:2" x14ac:dyDescent="0.45">
      <c r="A402" s="5" t="s">
        <v>103</v>
      </c>
      <c r="B402" s="6">
        <v>91</v>
      </c>
    </row>
    <row r="403" spans="1:2" x14ac:dyDescent="0.45">
      <c r="A403" s="5" t="s">
        <v>104</v>
      </c>
      <c r="B403" s="6">
        <v>91</v>
      </c>
    </row>
    <row r="404" spans="1:2" x14ac:dyDescent="0.45">
      <c r="A404" s="5" t="s">
        <v>105</v>
      </c>
      <c r="B404" s="6">
        <v>93</v>
      </c>
    </row>
    <row r="405" spans="1:2" x14ac:dyDescent="0.45">
      <c r="A405" s="5" t="s">
        <v>106</v>
      </c>
      <c r="B405" s="6">
        <v>93</v>
      </c>
    </row>
    <row r="406" spans="1:2" x14ac:dyDescent="0.45">
      <c r="A406" s="5" t="s">
        <v>107</v>
      </c>
      <c r="B406" s="6">
        <v>93</v>
      </c>
    </row>
    <row r="407" spans="1:2" x14ac:dyDescent="0.45">
      <c r="A407" s="5" t="s">
        <v>108</v>
      </c>
      <c r="B407" s="6">
        <v>91</v>
      </c>
    </row>
    <row r="408" spans="1:2" x14ac:dyDescent="0.45">
      <c r="A408" s="5" t="s">
        <v>109</v>
      </c>
      <c r="B408" s="6">
        <v>92</v>
      </c>
    </row>
    <row r="409" spans="1:2" x14ac:dyDescent="0.45">
      <c r="A409" s="5" t="s">
        <v>110</v>
      </c>
      <c r="B409" s="6">
        <v>91</v>
      </c>
    </row>
    <row r="410" spans="1:2" x14ac:dyDescent="0.45">
      <c r="A410" s="5" t="s">
        <v>111</v>
      </c>
      <c r="B410" s="6">
        <v>95</v>
      </c>
    </row>
    <row r="411" spans="1:2" x14ac:dyDescent="0.45">
      <c r="A411" s="5" t="s">
        <v>112</v>
      </c>
      <c r="B411" s="6">
        <v>91</v>
      </c>
    </row>
    <row r="412" spans="1:2" x14ac:dyDescent="0.45">
      <c r="A412" s="5" t="s">
        <v>113</v>
      </c>
      <c r="B412" s="6">
        <v>96</v>
      </c>
    </row>
    <row r="413" spans="1:2" x14ac:dyDescent="0.45">
      <c r="A413" s="5" t="s">
        <v>114</v>
      </c>
      <c r="B413" s="6">
        <v>91</v>
      </c>
    </row>
    <row r="414" spans="1:2" x14ac:dyDescent="0.45">
      <c r="A414" s="5" t="s">
        <v>115</v>
      </c>
      <c r="B414" s="6">
        <v>89</v>
      </c>
    </row>
    <row r="415" spans="1:2" x14ac:dyDescent="0.45">
      <c r="A415" s="5" t="s">
        <v>116</v>
      </c>
      <c r="B415" s="6">
        <v>94</v>
      </c>
    </row>
    <row r="416" spans="1:2" x14ac:dyDescent="0.45">
      <c r="A416" s="5" t="s">
        <v>117</v>
      </c>
      <c r="B416" s="6">
        <v>91</v>
      </c>
    </row>
    <row r="417" spans="1:2" x14ac:dyDescent="0.45">
      <c r="A417" s="5" t="s">
        <v>118</v>
      </c>
      <c r="B417" s="6">
        <v>91</v>
      </c>
    </row>
    <row r="418" spans="1:2" x14ac:dyDescent="0.45">
      <c r="A418" s="5" t="s">
        <v>119</v>
      </c>
      <c r="B418" s="6">
        <v>95</v>
      </c>
    </row>
    <row r="419" spans="1:2" x14ac:dyDescent="0.45">
      <c r="A419" s="5" t="s">
        <v>120</v>
      </c>
      <c r="B419" s="6">
        <v>92</v>
      </c>
    </row>
    <row r="420" spans="1:2" x14ac:dyDescent="0.45">
      <c r="A420" s="5" t="s">
        <v>121</v>
      </c>
      <c r="B420" s="6">
        <v>94</v>
      </c>
    </row>
    <row r="421" spans="1:2" x14ac:dyDescent="0.45">
      <c r="A421" s="5" t="s">
        <v>122</v>
      </c>
      <c r="B421" s="6">
        <v>92</v>
      </c>
    </row>
    <row r="422" spans="1:2" x14ac:dyDescent="0.45">
      <c r="A422" s="5" t="s">
        <v>123</v>
      </c>
      <c r="B422" s="6">
        <v>92</v>
      </c>
    </row>
    <row r="423" spans="1:2" x14ac:dyDescent="0.45">
      <c r="A423" s="5" t="s">
        <v>124</v>
      </c>
      <c r="B423" s="6">
        <v>90</v>
      </c>
    </row>
    <row r="424" spans="1:2" x14ac:dyDescent="0.45">
      <c r="A424" s="5" t="s">
        <v>125</v>
      </c>
      <c r="B424" s="6">
        <v>96</v>
      </c>
    </row>
    <row r="425" spans="1:2" x14ac:dyDescent="0.45">
      <c r="A425" s="5" t="s">
        <v>126</v>
      </c>
      <c r="B425" s="6">
        <v>92</v>
      </c>
    </row>
    <row r="426" spans="1:2" x14ac:dyDescent="0.45">
      <c r="A426" s="5" t="s">
        <v>127</v>
      </c>
      <c r="B426" s="6">
        <v>92</v>
      </c>
    </row>
    <row r="427" spans="1:2" x14ac:dyDescent="0.45">
      <c r="A427" s="5" t="s">
        <v>128</v>
      </c>
      <c r="B427" s="6">
        <v>92</v>
      </c>
    </row>
    <row r="428" spans="1:2" x14ac:dyDescent="0.45">
      <c r="A428" s="5" t="s">
        <v>129</v>
      </c>
      <c r="B428" s="6">
        <v>93</v>
      </c>
    </row>
    <row r="429" spans="1:2" x14ac:dyDescent="0.45">
      <c r="A429" s="5" t="s">
        <v>130</v>
      </c>
      <c r="B429" s="6">
        <v>96</v>
      </c>
    </row>
    <row r="430" spans="1:2" x14ac:dyDescent="0.45">
      <c r="A430" s="5" t="s">
        <v>131</v>
      </c>
      <c r="B430" s="6">
        <v>93</v>
      </c>
    </row>
    <row r="431" spans="1:2" x14ac:dyDescent="0.45">
      <c r="A431" s="5" t="s">
        <v>132</v>
      </c>
      <c r="B431" s="6">
        <v>92</v>
      </c>
    </row>
    <row r="432" spans="1:2" x14ac:dyDescent="0.45">
      <c r="A432" s="5" t="s">
        <v>133</v>
      </c>
      <c r="B432" s="6">
        <v>94</v>
      </c>
    </row>
    <row r="433" spans="1:3" x14ac:dyDescent="0.45">
      <c r="A433" s="5" t="s">
        <v>134</v>
      </c>
      <c r="B433" s="6">
        <v>95</v>
      </c>
    </row>
    <row r="434" spans="1:3" x14ac:dyDescent="0.45">
      <c r="A434" s="5" t="s">
        <v>135</v>
      </c>
      <c r="B434" s="6">
        <v>93</v>
      </c>
    </row>
    <row r="435" spans="1:3" x14ac:dyDescent="0.45">
      <c r="A435" s="5" t="s">
        <v>136</v>
      </c>
      <c r="B435" s="6">
        <v>91</v>
      </c>
    </row>
    <row r="436" spans="1:3" x14ac:dyDescent="0.45">
      <c r="A436" s="5" t="s">
        <v>137</v>
      </c>
      <c r="B436" s="6">
        <v>91</v>
      </c>
    </row>
    <row r="437" spans="1:3" x14ac:dyDescent="0.45">
      <c r="A437" s="5" t="s">
        <v>138</v>
      </c>
      <c r="B437" s="6">
        <v>95</v>
      </c>
    </row>
    <row r="441" spans="1:3" x14ac:dyDescent="0.45">
      <c r="A441" s="8" t="s">
        <v>175</v>
      </c>
      <c r="B441" s="5"/>
      <c r="C441" s="5"/>
    </row>
    <row r="442" spans="1:3" x14ac:dyDescent="0.45">
      <c r="A442" s="5"/>
      <c r="B442" s="5"/>
      <c r="C442" s="5"/>
    </row>
    <row r="443" spans="1:3" x14ac:dyDescent="0.45">
      <c r="A443" s="5" t="s">
        <v>54</v>
      </c>
      <c r="B443" s="6">
        <v>70</v>
      </c>
      <c r="C443" s="5"/>
    </row>
    <row r="444" spans="1:3" x14ac:dyDescent="0.45">
      <c r="A444" s="5"/>
      <c r="B444" s="5"/>
      <c r="C444" s="5"/>
    </row>
    <row r="445" spans="1:3" x14ac:dyDescent="0.45">
      <c r="A445" s="5" t="s">
        <v>58</v>
      </c>
      <c r="B445" s="5" t="s">
        <v>15</v>
      </c>
      <c r="C445" s="5" t="s">
        <v>16</v>
      </c>
    </row>
    <row r="446" spans="1:3" x14ac:dyDescent="0.45">
      <c r="A446" s="5" t="s">
        <v>59</v>
      </c>
      <c r="B446" s="6">
        <v>63</v>
      </c>
      <c r="C446" s="6">
        <v>-7.0175745670341003</v>
      </c>
    </row>
    <row r="447" spans="1:3" x14ac:dyDescent="0.45">
      <c r="A447" s="5" t="s">
        <v>60</v>
      </c>
      <c r="B447" s="6">
        <v>73</v>
      </c>
      <c r="C447" s="6">
        <v>2.9824254329659001</v>
      </c>
    </row>
    <row r="448" spans="1:3" x14ac:dyDescent="0.45">
      <c r="A448" s="5" t="s">
        <v>61</v>
      </c>
      <c r="B448" s="6">
        <v>60</v>
      </c>
      <c r="C448" s="6">
        <v>-10.017574567034099</v>
      </c>
    </row>
    <row r="449" spans="1:3" x14ac:dyDescent="0.45">
      <c r="A449" s="5" t="s">
        <v>62</v>
      </c>
      <c r="B449" s="6">
        <v>64</v>
      </c>
      <c r="C449" s="6">
        <v>-6.0175745670341003</v>
      </c>
    </row>
    <row r="450" spans="1:3" x14ac:dyDescent="0.45">
      <c r="A450" s="5" t="s">
        <v>63</v>
      </c>
      <c r="B450" s="6">
        <v>70</v>
      </c>
      <c r="C450" s="6">
        <v>-1.7574567034103001E-2</v>
      </c>
    </row>
    <row r="451" spans="1:3" x14ac:dyDescent="0.45">
      <c r="A451" s="5" t="s">
        <v>64</v>
      </c>
      <c r="B451" s="6">
        <v>74</v>
      </c>
      <c r="C451" s="6">
        <v>3.9824254329659001</v>
      </c>
    </row>
    <row r="452" spans="1:3" x14ac:dyDescent="0.45">
      <c r="A452" s="5" t="s">
        <v>65</v>
      </c>
      <c r="B452" s="6">
        <v>61</v>
      </c>
      <c r="C452" s="6">
        <v>-9.0175745670340994</v>
      </c>
    </row>
    <row r="453" spans="1:3" x14ac:dyDescent="0.45">
      <c r="A453" s="5" t="s">
        <v>66</v>
      </c>
      <c r="B453" s="6">
        <v>63</v>
      </c>
      <c r="C453" s="6">
        <v>-7.0175745670341003</v>
      </c>
    </row>
    <row r="454" spans="1:3" x14ac:dyDescent="0.45">
      <c r="A454" s="5" t="s">
        <v>67</v>
      </c>
      <c r="B454" s="6">
        <v>63</v>
      </c>
      <c r="C454" s="6">
        <v>-7.0175745670341003</v>
      </c>
    </row>
    <row r="455" spans="1:3" x14ac:dyDescent="0.45">
      <c r="A455" s="5" t="s">
        <v>68</v>
      </c>
      <c r="B455" s="6">
        <v>72</v>
      </c>
      <c r="C455" s="6">
        <v>1.9824254329658999</v>
      </c>
    </row>
    <row r="456" spans="1:3" x14ac:dyDescent="0.45">
      <c r="A456" s="5" t="s">
        <v>69</v>
      </c>
      <c r="B456" s="6">
        <v>63</v>
      </c>
      <c r="C456" s="6">
        <v>-7.0175745670341003</v>
      </c>
    </row>
    <row r="457" spans="1:3" x14ac:dyDescent="0.45">
      <c r="A457" s="5" t="s">
        <v>70</v>
      </c>
      <c r="B457" s="6">
        <v>63</v>
      </c>
      <c r="C457" s="6">
        <v>-7.0175745670341003</v>
      </c>
    </row>
    <row r="458" spans="1:3" x14ac:dyDescent="0.45">
      <c r="A458" s="5" t="s">
        <v>71</v>
      </c>
      <c r="B458" s="6">
        <v>71</v>
      </c>
      <c r="C458" s="6">
        <v>0.98242543296589702</v>
      </c>
    </row>
    <row r="459" spans="1:3" x14ac:dyDescent="0.45">
      <c r="A459" s="5" t="s">
        <v>72</v>
      </c>
      <c r="B459" s="6">
        <v>60</v>
      </c>
      <c r="C459" s="6">
        <v>-10.017574567034099</v>
      </c>
    </row>
    <row r="460" spans="1:3" x14ac:dyDescent="0.45">
      <c r="A460" s="5" t="s">
        <v>73</v>
      </c>
      <c r="B460" s="6">
        <v>74</v>
      </c>
      <c r="C460" s="6">
        <v>3.9824254329659001</v>
      </c>
    </row>
    <row r="461" spans="1:3" x14ac:dyDescent="0.45">
      <c r="A461" s="5" t="s">
        <v>74</v>
      </c>
      <c r="B461" s="6">
        <v>60</v>
      </c>
      <c r="C461" s="6">
        <v>-10.017574567034099</v>
      </c>
    </row>
    <row r="462" spans="1:3" x14ac:dyDescent="0.45">
      <c r="A462" s="5" t="s">
        <v>75</v>
      </c>
      <c r="B462" s="6">
        <v>66</v>
      </c>
      <c r="C462" s="6">
        <v>-4.0175745670341003</v>
      </c>
    </row>
    <row r="463" spans="1:3" x14ac:dyDescent="0.45">
      <c r="A463" s="5" t="s">
        <v>76</v>
      </c>
      <c r="B463" s="6">
        <v>67</v>
      </c>
      <c r="C463" s="6">
        <v>-3.0175745670340999</v>
      </c>
    </row>
    <row r="464" spans="1:3" x14ac:dyDescent="0.45">
      <c r="A464" s="5" t="s">
        <v>77</v>
      </c>
      <c r="B464" s="6">
        <v>68</v>
      </c>
      <c r="C464" s="6">
        <v>-2.0175745670340999</v>
      </c>
    </row>
    <row r="465" spans="1:3" x14ac:dyDescent="0.45">
      <c r="A465" s="5" t="s">
        <v>78</v>
      </c>
      <c r="B465" s="6">
        <v>69</v>
      </c>
      <c r="C465" s="6">
        <v>-1.0175745670341001</v>
      </c>
    </row>
    <row r="466" spans="1:3" x14ac:dyDescent="0.45">
      <c r="A466" s="5" t="s">
        <v>79</v>
      </c>
      <c r="B466" s="6">
        <v>64</v>
      </c>
      <c r="C466" s="6">
        <v>-6.0175745670341003</v>
      </c>
    </row>
    <row r="467" spans="1:3" x14ac:dyDescent="0.45">
      <c r="A467" s="5" t="s">
        <v>80</v>
      </c>
      <c r="B467" s="6">
        <v>62</v>
      </c>
      <c r="C467" s="6">
        <v>-8.0175745670340994</v>
      </c>
    </row>
    <row r="468" spans="1:3" x14ac:dyDescent="0.45">
      <c r="A468" s="5" t="s">
        <v>81</v>
      </c>
      <c r="B468" s="6">
        <v>64</v>
      </c>
      <c r="C468" s="6">
        <v>-6.0175745670341003</v>
      </c>
    </row>
    <row r="469" spans="1:3" x14ac:dyDescent="0.45">
      <c r="A469" s="5" t="s">
        <v>82</v>
      </c>
      <c r="B469" s="6">
        <v>61</v>
      </c>
      <c r="C469" s="6">
        <v>-9.0175745670340994</v>
      </c>
    </row>
    <row r="470" spans="1:3" x14ac:dyDescent="0.45">
      <c r="A470" s="5" t="s">
        <v>83</v>
      </c>
      <c r="B470" s="6">
        <v>74</v>
      </c>
      <c r="C470" s="6">
        <v>3.9824254329659001</v>
      </c>
    </row>
    <row r="471" spans="1:3" x14ac:dyDescent="0.45">
      <c r="A471" s="5" t="s">
        <v>84</v>
      </c>
      <c r="B471" s="6">
        <v>63</v>
      </c>
      <c r="C471" s="6">
        <v>-7.0175745670341003</v>
      </c>
    </row>
    <row r="472" spans="1:3" x14ac:dyDescent="0.45">
      <c r="A472" s="5" t="s">
        <v>85</v>
      </c>
      <c r="B472" s="6">
        <v>75</v>
      </c>
      <c r="C472" s="6">
        <v>4.9824254329658997</v>
      </c>
    </row>
    <row r="473" spans="1:3" x14ac:dyDescent="0.45">
      <c r="A473" s="5" t="s">
        <v>86</v>
      </c>
      <c r="B473" s="6">
        <v>65</v>
      </c>
      <c r="C473" s="6">
        <v>-5.0175745670341003</v>
      </c>
    </row>
    <row r="474" spans="1:3" x14ac:dyDescent="0.45">
      <c r="A474" s="5" t="s">
        <v>87</v>
      </c>
      <c r="B474" s="6">
        <v>70</v>
      </c>
      <c r="C474" s="6">
        <v>-1.7574567034103001E-2</v>
      </c>
    </row>
    <row r="475" spans="1:3" x14ac:dyDescent="0.45">
      <c r="A475" s="5" t="s">
        <v>88</v>
      </c>
      <c r="B475" s="6">
        <v>71</v>
      </c>
      <c r="C475" s="6">
        <v>0.98242543296589702</v>
      </c>
    </row>
    <row r="476" spans="1:3" x14ac:dyDescent="0.45">
      <c r="A476" s="5" t="s">
        <v>89</v>
      </c>
      <c r="B476" s="6">
        <v>64</v>
      </c>
      <c r="C476" s="6">
        <v>-6.0175745670341003</v>
      </c>
    </row>
    <row r="477" spans="1:3" x14ac:dyDescent="0.45">
      <c r="A477" s="5" t="s">
        <v>90</v>
      </c>
      <c r="B477" s="6">
        <v>58</v>
      </c>
      <c r="C477" s="6">
        <v>-12.017574567034099</v>
      </c>
    </row>
    <row r="478" spans="1:3" x14ac:dyDescent="0.45">
      <c r="A478" s="5" t="s">
        <v>91</v>
      </c>
      <c r="B478" s="6">
        <v>69</v>
      </c>
      <c r="C478" s="6">
        <v>-1.0175745670341001</v>
      </c>
    </row>
    <row r="479" spans="1:3" x14ac:dyDescent="0.45">
      <c r="A479" s="5" t="s">
        <v>92</v>
      </c>
      <c r="B479" s="6">
        <v>71</v>
      </c>
      <c r="C479" s="6">
        <v>0.98242543296589702</v>
      </c>
    </row>
    <row r="480" spans="1:3" x14ac:dyDescent="0.45">
      <c r="A480" s="5" t="s">
        <v>93</v>
      </c>
      <c r="B480" s="6">
        <v>74</v>
      </c>
      <c r="C480" s="6">
        <v>3.9824254329659001</v>
      </c>
    </row>
    <row r="481" spans="1:3" x14ac:dyDescent="0.45">
      <c r="A481" s="5" t="s">
        <v>94</v>
      </c>
      <c r="B481" s="6">
        <v>63</v>
      </c>
      <c r="C481" s="6">
        <v>-7.0175745670341003</v>
      </c>
    </row>
    <row r="482" spans="1:3" x14ac:dyDescent="0.45">
      <c r="A482" s="5" t="s">
        <v>95</v>
      </c>
      <c r="B482" s="6">
        <v>75</v>
      </c>
      <c r="C482" s="6">
        <v>4.9824254329658997</v>
      </c>
    </row>
    <row r="483" spans="1:3" x14ac:dyDescent="0.45">
      <c r="A483" s="5" t="s">
        <v>96</v>
      </c>
      <c r="B483" s="6">
        <v>72</v>
      </c>
      <c r="C483" s="6">
        <v>1.9824254329658999</v>
      </c>
    </row>
    <row r="484" spans="1:3" x14ac:dyDescent="0.45">
      <c r="A484" s="5" t="s">
        <v>97</v>
      </c>
      <c r="B484" s="6">
        <v>75</v>
      </c>
      <c r="C484" s="6">
        <v>4.9824254329658997</v>
      </c>
    </row>
    <row r="485" spans="1:3" x14ac:dyDescent="0.45">
      <c r="A485" s="5" t="s">
        <v>98</v>
      </c>
      <c r="B485" s="6">
        <v>75</v>
      </c>
      <c r="C485" s="6">
        <v>4.9824254329658997</v>
      </c>
    </row>
    <row r="486" spans="1:3" x14ac:dyDescent="0.45">
      <c r="A486" s="5" t="s">
        <v>99</v>
      </c>
      <c r="B486" s="6">
        <v>62</v>
      </c>
      <c r="C486" s="6">
        <v>-8.0175745670340994</v>
      </c>
    </row>
    <row r="487" spans="1:3" x14ac:dyDescent="0.45">
      <c r="A487" s="5" t="s">
        <v>100</v>
      </c>
      <c r="B487" s="6">
        <v>69</v>
      </c>
      <c r="C487" s="6">
        <v>-1.0175745670341001</v>
      </c>
    </row>
    <row r="488" spans="1:3" x14ac:dyDescent="0.45">
      <c r="A488" s="5" t="s">
        <v>101</v>
      </c>
      <c r="B488" s="6">
        <v>63</v>
      </c>
      <c r="C488" s="6">
        <v>-7.0175745670341003</v>
      </c>
    </row>
    <row r="489" spans="1:3" x14ac:dyDescent="0.45">
      <c r="A489" s="5" t="s">
        <v>102</v>
      </c>
      <c r="B489" s="6">
        <v>74</v>
      </c>
      <c r="C489" s="6">
        <v>3.9824254329659001</v>
      </c>
    </row>
    <row r="490" spans="1:3" x14ac:dyDescent="0.45">
      <c r="A490" s="5" t="s">
        <v>103</v>
      </c>
      <c r="B490" s="6">
        <v>62</v>
      </c>
      <c r="C490" s="6">
        <v>-8.0175745670340994</v>
      </c>
    </row>
    <row r="491" spans="1:3" x14ac:dyDescent="0.45">
      <c r="A491" s="5" t="s">
        <v>104</v>
      </c>
      <c r="B491" s="6">
        <v>72</v>
      </c>
      <c r="C491" s="6">
        <v>1.9824254329658999</v>
      </c>
    </row>
    <row r="492" spans="1:3" x14ac:dyDescent="0.45">
      <c r="A492" s="5" t="s">
        <v>105</v>
      </c>
      <c r="B492" s="6">
        <v>69</v>
      </c>
      <c r="C492" s="6">
        <v>-1.0175745670341001</v>
      </c>
    </row>
    <row r="493" spans="1:3" x14ac:dyDescent="0.45">
      <c r="A493" s="5" t="s">
        <v>106</v>
      </c>
      <c r="B493" s="6">
        <v>73</v>
      </c>
      <c r="C493" s="6">
        <v>2.9824254329659001</v>
      </c>
    </row>
    <row r="494" spans="1:3" x14ac:dyDescent="0.45">
      <c r="A494" s="5" t="s">
        <v>107</v>
      </c>
      <c r="B494" s="6">
        <v>71</v>
      </c>
      <c r="C494" s="6">
        <v>0.98242543296589702</v>
      </c>
    </row>
    <row r="495" spans="1:3" x14ac:dyDescent="0.45">
      <c r="A495" s="5" t="s">
        <v>108</v>
      </c>
      <c r="B495" s="6">
        <v>64</v>
      </c>
      <c r="C495" s="6">
        <v>-6.0175745670341003</v>
      </c>
    </row>
    <row r="496" spans="1:3" x14ac:dyDescent="0.45">
      <c r="A496" s="5" t="s">
        <v>109</v>
      </c>
      <c r="B496" s="6">
        <v>63</v>
      </c>
      <c r="C496" s="6">
        <v>-7.0175745670341003</v>
      </c>
    </row>
    <row r="497" spans="1:3" x14ac:dyDescent="0.45">
      <c r="A497" s="5" t="s">
        <v>110</v>
      </c>
      <c r="B497" s="6">
        <v>65</v>
      </c>
      <c r="C497" s="6">
        <v>-5.0175745670341003</v>
      </c>
    </row>
    <row r="498" spans="1:3" x14ac:dyDescent="0.45">
      <c r="A498" s="5" t="s">
        <v>111</v>
      </c>
      <c r="B498" s="6">
        <v>73</v>
      </c>
      <c r="C498" s="6">
        <v>2.9824254329659001</v>
      </c>
    </row>
    <row r="499" spans="1:3" x14ac:dyDescent="0.45">
      <c r="A499" s="5" t="s">
        <v>112</v>
      </c>
      <c r="B499" s="6">
        <v>62</v>
      </c>
      <c r="C499" s="6">
        <v>-8.0175745670340994</v>
      </c>
    </row>
    <row r="500" spans="1:3" x14ac:dyDescent="0.45">
      <c r="A500" s="5" t="s">
        <v>113</v>
      </c>
      <c r="B500" s="6">
        <v>74</v>
      </c>
      <c r="C500" s="6">
        <v>3.9824254329659001</v>
      </c>
    </row>
    <row r="501" spans="1:3" x14ac:dyDescent="0.45">
      <c r="A501" s="5" t="s">
        <v>114</v>
      </c>
      <c r="B501" s="6">
        <v>63</v>
      </c>
      <c r="C501" s="6">
        <v>-7.0175745670341003</v>
      </c>
    </row>
    <row r="502" spans="1:3" x14ac:dyDescent="0.45">
      <c r="A502" s="5" t="s">
        <v>115</v>
      </c>
      <c r="B502" s="6">
        <v>62</v>
      </c>
      <c r="C502" s="6">
        <v>-8.0175745670340994</v>
      </c>
    </row>
    <row r="503" spans="1:3" x14ac:dyDescent="0.45">
      <c r="A503" s="5" t="s">
        <v>116</v>
      </c>
      <c r="B503" s="6">
        <v>63</v>
      </c>
      <c r="C503" s="6">
        <v>-7.0175745670341003</v>
      </c>
    </row>
    <row r="504" spans="1:3" x14ac:dyDescent="0.45">
      <c r="A504" s="5" t="s">
        <v>117</v>
      </c>
      <c r="B504" s="6">
        <v>64</v>
      </c>
      <c r="C504" s="6">
        <v>-6.0175745670341003</v>
      </c>
    </row>
    <row r="505" spans="1:3" x14ac:dyDescent="0.45">
      <c r="A505" s="5" t="s">
        <v>118</v>
      </c>
      <c r="B505" s="6">
        <v>60</v>
      </c>
      <c r="C505" s="6">
        <v>-10.017574567034099</v>
      </c>
    </row>
    <row r="506" spans="1:3" x14ac:dyDescent="0.45">
      <c r="A506" s="5" t="s">
        <v>119</v>
      </c>
      <c r="B506" s="6">
        <v>75</v>
      </c>
      <c r="C506" s="6">
        <v>4.9824254329658997</v>
      </c>
    </row>
    <row r="507" spans="1:3" x14ac:dyDescent="0.45">
      <c r="A507" s="5" t="s">
        <v>120</v>
      </c>
      <c r="B507" s="6">
        <v>63</v>
      </c>
      <c r="C507" s="6">
        <v>-7.0175745670341003</v>
      </c>
    </row>
    <row r="508" spans="1:3" x14ac:dyDescent="0.45">
      <c r="A508" s="5" t="s">
        <v>121</v>
      </c>
      <c r="B508" s="6">
        <v>69</v>
      </c>
      <c r="C508" s="6">
        <v>-1.0175745670341001</v>
      </c>
    </row>
    <row r="509" spans="1:3" x14ac:dyDescent="0.45">
      <c r="A509" s="5" t="s">
        <v>122</v>
      </c>
      <c r="B509" s="6">
        <v>63</v>
      </c>
      <c r="C509" s="6">
        <v>-7.0175745670341003</v>
      </c>
    </row>
    <row r="510" spans="1:3" x14ac:dyDescent="0.45">
      <c r="A510" s="5" t="s">
        <v>123</v>
      </c>
      <c r="B510" s="6">
        <v>62</v>
      </c>
      <c r="C510" s="6">
        <v>-8.0175745670340994</v>
      </c>
    </row>
    <row r="511" spans="1:3" x14ac:dyDescent="0.45">
      <c r="A511" s="5" t="s">
        <v>124</v>
      </c>
      <c r="B511" s="6">
        <v>66</v>
      </c>
      <c r="C511" s="6">
        <v>-4.0175745670341003</v>
      </c>
    </row>
    <row r="512" spans="1:3" x14ac:dyDescent="0.45">
      <c r="A512" s="5" t="s">
        <v>125</v>
      </c>
      <c r="B512" s="6">
        <v>76</v>
      </c>
      <c r="C512" s="6">
        <v>5.9824254329658997</v>
      </c>
    </row>
    <row r="513" spans="1:3" x14ac:dyDescent="0.45">
      <c r="A513" s="5" t="s">
        <v>126</v>
      </c>
      <c r="B513" s="6">
        <v>64</v>
      </c>
      <c r="C513" s="6">
        <v>-6.0175745670341003</v>
      </c>
    </row>
    <row r="514" spans="1:3" x14ac:dyDescent="0.45">
      <c r="A514" s="5" t="s">
        <v>127</v>
      </c>
      <c r="B514" s="6">
        <v>65</v>
      </c>
      <c r="C514" s="6">
        <v>-5.0175745670341003</v>
      </c>
    </row>
    <row r="515" spans="1:3" x14ac:dyDescent="0.45">
      <c r="A515" s="5" t="s">
        <v>128</v>
      </c>
      <c r="B515" s="6">
        <v>61</v>
      </c>
      <c r="C515" s="6">
        <v>-9.0175745670340994</v>
      </c>
    </row>
    <row r="516" spans="1:3" x14ac:dyDescent="0.45">
      <c r="A516" s="5" t="s">
        <v>129</v>
      </c>
      <c r="B516" s="6">
        <v>61</v>
      </c>
      <c r="C516" s="6">
        <v>-9.0175745670340994</v>
      </c>
    </row>
    <row r="517" spans="1:3" x14ac:dyDescent="0.45">
      <c r="A517" s="5" t="s">
        <v>130</v>
      </c>
      <c r="B517" s="6">
        <v>74</v>
      </c>
      <c r="C517" s="6">
        <v>3.9824254329659001</v>
      </c>
    </row>
    <row r="518" spans="1:3" x14ac:dyDescent="0.45">
      <c r="A518" s="5" t="s">
        <v>131</v>
      </c>
      <c r="B518" s="6">
        <v>74</v>
      </c>
      <c r="C518" s="6">
        <v>3.9824254329659001</v>
      </c>
    </row>
    <row r="519" spans="1:3" x14ac:dyDescent="0.45">
      <c r="A519" s="5" t="s">
        <v>132</v>
      </c>
      <c r="B519" s="6">
        <v>66</v>
      </c>
      <c r="C519" s="6">
        <v>-4.0175745670341003</v>
      </c>
    </row>
    <row r="520" spans="1:3" x14ac:dyDescent="0.45">
      <c r="A520" s="5" t="s">
        <v>133</v>
      </c>
      <c r="B520" s="6">
        <v>74</v>
      </c>
      <c r="C520" s="6">
        <v>3.9824254329659001</v>
      </c>
    </row>
    <row r="521" spans="1:3" x14ac:dyDescent="0.45">
      <c r="A521" s="5" t="s">
        <v>134</v>
      </c>
      <c r="B521" s="6">
        <v>76</v>
      </c>
      <c r="C521" s="6">
        <v>5.9824254329658997</v>
      </c>
    </row>
    <row r="522" spans="1:3" x14ac:dyDescent="0.45">
      <c r="A522" s="5" t="s">
        <v>135</v>
      </c>
      <c r="B522" s="6">
        <v>69</v>
      </c>
      <c r="C522" s="6">
        <v>-1.0175745670341001</v>
      </c>
    </row>
    <row r="523" spans="1:3" x14ac:dyDescent="0.45">
      <c r="A523" s="5" t="s">
        <v>136</v>
      </c>
      <c r="B523" s="6">
        <v>61</v>
      </c>
      <c r="C523" s="6">
        <v>-9.0175745670340994</v>
      </c>
    </row>
    <row r="524" spans="1:3" x14ac:dyDescent="0.45">
      <c r="A524" s="5" t="s">
        <v>137</v>
      </c>
      <c r="B524" s="6">
        <v>60</v>
      </c>
      <c r="C524" s="6">
        <v>-10.017574567034099</v>
      </c>
    </row>
    <row r="525" spans="1:3" x14ac:dyDescent="0.45">
      <c r="A525" s="5" t="s">
        <v>138</v>
      </c>
      <c r="B525" s="6">
        <v>76</v>
      </c>
      <c r="C525" s="6">
        <v>5.9824254329658997</v>
      </c>
    </row>
  </sheetData>
  <sheetProtection sheet="1" objects="1" scenarios="1"/>
  <mergeCells count="2">
    <mergeCell ref="B31:C31"/>
    <mergeCell ref="B211:C211"/>
  </mergeCells>
  <pageMargins left="0.75" right="0.75" top="0.75" bottom="0.5" header="0.5" footer="0.7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B9699-4C09-4925-9405-9F1DD544CB6C}">
  <dimension ref="A1:I164"/>
  <sheetViews>
    <sheetView workbookViewId="0">
      <selection activeCell="F51" sqref="F51"/>
    </sheetView>
  </sheetViews>
  <sheetFormatPr defaultRowHeight="14.25" x14ac:dyDescent="0.45"/>
  <cols>
    <col min="1" max="1" width="6.86328125" customWidth="1"/>
    <col min="2" max="2" width="2.796875" bestFit="1" customWidth="1"/>
    <col min="3" max="3" width="26.33203125" bestFit="1" customWidth="1"/>
    <col min="4" max="7" width="11.796875" style="3" customWidth="1"/>
  </cols>
  <sheetData>
    <row r="1" spans="1:7" x14ac:dyDescent="0.45">
      <c r="A1" t="s">
        <v>176</v>
      </c>
    </row>
    <row r="6" spans="1:7" s="10" customFormat="1" ht="11.65" x14ac:dyDescent="0.35">
      <c r="D6" s="12" t="s">
        <v>5</v>
      </c>
      <c r="E6" s="12" t="s">
        <v>6</v>
      </c>
      <c r="F6" s="12" t="s">
        <v>7</v>
      </c>
      <c r="G6" s="12" t="s">
        <v>8</v>
      </c>
    </row>
    <row r="7" spans="1:7" x14ac:dyDescent="0.45">
      <c r="C7" s="21" t="s">
        <v>185</v>
      </c>
      <c r="D7" s="22">
        <v>71.070040411700901</v>
      </c>
      <c r="E7" s="22">
        <v>70.017574567034103</v>
      </c>
      <c r="F7" s="22">
        <v>93.094110840332107</v>
      </c>
      <c r="G7" s="22">
        <v>64.3776519883574</v>
      </c>
    </row>
    <row r="8" spans="1:7" x14ac:dyDescent="0.45">
      <c r="B8" s="23">
        <v>1</v>
      </c>
      <c r="C8" s="19" t="s">
        <v>177</v>
      </c>
      <c r="D8" s="11"/>
      <c r="E8" s="11"/>
      <c r="F8" s="11"/>
      <c r="G8" s="11"/>
    </row>
    <row r="9" spans="1:7" x14ac:dyDescent="0.45">
      <c r="B9" s="23">
        <v>2</v>
      </c>
      <c r="C9" s="10" t="s">
        <v>37</v>
      </c>
      <c r="D9" s="11">
        <v>71.783952129001904</v>
      </c>
      <c r="E9" s="11">
        <v>70.570059910186203</v>
      </c>
      <c r="F9" s="11">
        <v>93.319998526385504</v>
      </c>
      <c r="G9" s="14">
        <v>65.409851338877402</v>
      </c>
    </row>
    <row r="10" spans="1:7" x14ac:dyDescent="0.45">
      <c r="B10" s="23">
        <v>3</v>
      </c>
      <c r="C10" s="10" t="s">
        <v>35</v>
      </c>
      <c r="D10" s="11">
        <v>70.766427754120997</v>
      </c>
      <c r="E10" s="11">
        <v>69.779617703469697</v>
      </c>
      <c r="F10" s="11">
        <v>92.925957250669995</v>
      </c>
      <c r="G10" s="14">
        <v>63.967040709850401</v>
      </c>
    </row>
    <row r="11" spans="1:7" x14ac:dyDescent="0.45">
      <c r="B11" s="23">
        <v>4</v>
      </c>
      <c r="C11" s="20" t="s">
        <v>178</v>
      </c>
      <c r="D11" s="11"/>
      <c r="E11" s="11"/>
      <c r="F11" s="11"/>
      <c r="G11" s="11"/>
    </row>
    <row r="12" spans="1:7" s="7" customFormat="1" x14ac:dyDescent="0.45">
      <c r="B12" s="23">
        <v>5</v>
      </c>
      <c r="C12" s="10" t="s">
        <v>51</v>
      </c>
      <c r="D12" s="11">
        <v>80.628747753903497</v>
      </c>
      <c r="E12" s="11">
        <v>75.278954846270594</v>
      </c>
      <c r="F12" s="11">
        <v>92.451409288046705</v>
      </c>
      <c r="G12" s="14">
        <v>81.583350497855207</v>
      </c>
    </row>
    <row r="13" spans="1:7" s="7" customFormat="1" x14ac:dyDescent="0.45">
      <c r="B13" s="23">
        <v>6</v>
      </c>
      <c r="C13" s="10" t="s">
        <v>47</v>
      </c>
      <c r="D13" s="11">
        <v>77.531753273614399</v>
      </c>
      <c r="E13" s="11">
        <v>74.098985273403102</v>
      </c>
      <c r="F13" s="11">
        <v>96.396082773807805</v>
      </c>
      <c r="G13" s="14">
        <v>74.228319159419698</v>
      </c>
    </row>
    <row r="14" spans="1:7" s="7" customFormat="1" x14ac:dyDescent="0.45">
      <c r="B14" s="23">
        <v>7</v>
      </c>
      <c r="C14" s="10" t="s">
        <v>38</v>
      </c>
      <c r="D14" s="11">
        <v>72.315846379351697</v>
      </c>
      <c r="E14" s="11">
        <v>72.407528475854406</v>
      </c>
      <c r="F14" s="11">
        <v>95.017250665157903</v>
      </c>
      <c r="G14" s="14">
        <v>64.246900291572501</v>
      </c>
    </row>
    <row r="15" spans="1:7" s="7" customFormat="1" x14ac:dyDescent="0.45">
      <c r="B15" s="23">
        <v>8</v>
      </c>
      <c r="C15" s="10" t="s">
        <v>29</v>
      </c>
      <c r="D15" s="11">
        <v>66.790973719077698</v>
      </c>
      <c r="E15" s="11">
        <v>67.910067855077202</v>
      </c>
      <c r="F15" s="11">
        <v>93.243071049974404</v>
      </c>
      <c r="G15" s="14">
        <v>56.476425940324397</v>
      </c>
    </row>
    <row r="16" spans="1:7" s="7" customFormat="1" x14ac:dyDescent="0.45">
      <c r="B16" s="23">
        <v>9</v>
      </c>
      <c r="C16" s="10" t="s">
        <v>21</v>
      </c>
      <c r="D16" s="11">
        <v>57.323800991954499</v>
      </c>
      <c r="E16" s="11">
        <v>61.585660791090703</v>
      </c>
      <c r="F16" s="11">
        <v>90.123340193258699</v>
      </c>
      <c r="G16" s="14">
        <v>41.800536255830998</v>
      </c>
    </row>
    <row r="17" spans="2:7" s="7" customFormat="1" x14ac:dyDescent="0.45">
      <c r="B17" s="23">
        <v>10</v>
      </c>
      <c r="C17" s="10" t="s">
        <v>17</v>
      </c>
      <c r="D17" s="11">
        <v>47.4273635675222</v>
      </c>
      <c r="E17" s="11">
        <v>53.5082979899653</v>
      </c>
      <c r="F17" s="11">
        <v>89.066039578519195</v>
      </c>
      <c r="G17" s="14">
        <v>27.201758699474698</v>
      </c>
    </row>
    <row r="18" spans="2:7" s="7" customFormat="1" x14ac:dyDescent="0.45">
      <c r="B18" s="23">
        <v>11</v>
      </c>
      <c r="C18" s="20" t="s">
        <v>179</v>
      </c>
      <c r="D18" s="11"/>
      <c r="E18" s="11"/>
      <c r="F18" s="11"/>
      <c r="G18" s="11"/>
    </row>
    <row r="19" spans="2:7" s="7" customFormat="1" x14ac:dyDescent="0.45">
      <c r="B19" s="23">
        <v>12</v>
      </c>
      <c r="C19" s="10" t="s">
        <v>18</v>
      </c>
      <c r="D19" s="11">
        <v>52.6598281553863</v>
      </c>
      <c r="E19" s="11">
        <v>57.0214389225345</v>
      </c>
      <c r="F19" s="11">
        <v>87.8712304170148</v>
      </c>
      <c r="G19" s="14">
        <v>36.269651661629503</v>
      </c>
    </row>
    <row r="20" spans="2:7" s="7" customFormat="1" x14ac:dyDescent="0.45">
      <c r="B20" s="23">
        <v>13</v>
      </c>
      <c r="C20" s="10" t="s">
        <v>32</v>
      </c>
      <c r="D20" s="11">
        <v>68.371318298642393</v>
      </c>
      <c r="E20" s="11">
        <v>68.284148343108697</v>
      </c>
      <c r="F20" s="11">
        <v>91.497179310353403</v>
      </c>
      <c r="G20" s="14">
        <v>60.366450733696901</v>
      </c>
    </row>
    <row r="21" spans="2:7" s="7" customFormat="1" x14ac:dyDescent="0.45">
      <c r="B21" s="23">
        <v>14</v>
      </c>
      <c r="C21" s="10" t="s">
        <v>42</v>
      </c>
      <c r="D21" s="11">
        <v>73.337613758331401</v>
      </c>
      <c r="E21" s="11">
        <v>71.8816101994977</v>
      </c>
      <c r="F21" s="11">
        <v>93.470786735870007</v>
      </c>
      <c r="G21" s="14">
        <v>67.663481225183901</v>
      </c>
    </row>
    <row r="22" spans="2:7" s="7" customFormat="1" x14ac:dyDescent="0.45">
      <c r="B22" s="23">
        <v>15</v>
      </c>
      <c r="C22" s="10" t="s">
        <v>48</v>
      </c>
      <c r="D22" s="11">
        <v>77.895297015991304</v>
      </c>
      <c r="E22" s="11">
        <v>74.637440676386007</v>
      </c>
      <c r="F22" s="11">
        <v>95.8578540838446</v>
      </c>
      <c r="G22" s="14">
        <v>74.721447703296704</v>
      </c>
    </row>
    <row r="23" spans="2:7" s="7" customFormat="1" x14ac:dyDescent="0.45">
      <c r="B23" s="23">
        <v>16</v>
      </c>
      <c r="C23" s="10" t="s">
        <v>27</v>
      </c>
      <c r="D23" s="11">
        <v>62.519538134702103</v>
      </c>
      <c r="E23" s="11">
        <v>62.0690605801068</v>
      </c>
      <c r="F23" s="11">
        <v>91.754808522899907</v>
      </c>
      <c r="G23" s="14">
        <v>52.869474936083002</v>
      </c>
    </row>
    <row r="24" spans="2:7" s="7" customFormat="1" x14ac:dyDescent="0.45">
      <c r="B24" s="23">
        <v>17</v>
      </c>
      <c r="C24" s="20" t="s">
        <v>180</v>
      </c>
      <c r="D24" s="11"/>
      <c r="E24" s="11"/>
      <c r="F24" s="11"/>
      <c r="G24" s="11"/>
    </row>
    <row r="25" spans="2:7" s="7" customFormat="1" x14ac:dyDescent="0.45">
      <c r="B25" s="23">
        <v>18</v>
      </c>
      <c r="C25" s="10" t="s">
        <v>20</v>
      </c>
      <c r="D25" s="11">
        <v>55.783525436034502</v>
      </c>
      <c r="E25" s="11">
        <v>57.713701809271598</v>
      </c>
      <c r="F25" s="11">
        <v>79.109578526862904</v>
      </c>
      <c r="G25" s="14">
        <v>45.760104163346597</v>
      </c>
    </row>
    <row r="26" spans="2:7" s="7" customFormat="1" x14ac:dyDescent="0.45">
      <c r="B26" s="23">
        <v>19</v>
      </c>
      <c r="C26" s="10" t="s">
        <v>30</v>
      </c>
      <c r="D26" s="11">
        <v>66.922330190181</v>
      </c>
      <c r="E26" s="11">
        <v>67.725853929599594</v>
      </c>
      <c r="F26" s="11">
        <v>93.436630052674104</v>
      </c>
      <c r="G26" s="14">
        <v>56.9006530271702</v>
      </c>
    </row>
    <row r="27" spans="2:7" s="7" customFormat="1" x14ac:dyDescent="0.45">
      <c r="B27" s="23">
        <v>20</v>
      </c>
      <c r="C27" s="10" t="s">
        <v>40</v>
      </c>
      <c r="D27" s="11">
        <v>73.107244287969607</v>
      </c>
      <c r="E27" s="11">
        <v>70.692331692105299</v>
      </c>
      <c r="F27" s="11">
        <v>96.607543752563402</v>
      </c>
      <c r="G27" s="14">
        <v>67.280528685807496</v>
      </c>
    </row>
    <row r="28" spans="2:7" s="7" customFormat="1" x14ac:dyDescent="0.45">
      <c r="B28" s="23">
        <v>21</v>
      </c>
      <c r="C28" s="10" t="s">
        <v>50</v>
      </c>
      <c r="D28" s="11">
        <v>78.105531764796694</v>
      </c>
      <c r="E28" s="11">
        <v>75.477105413391001</v>
      </c>
      <c r="F28" s="11">
        <v>98.101455928025402</v>
      </c>
      <c r="G28" s="14">
        <v>73.6256603939282</v>
      </c>
    </row>
    <row r="29" spans="2:7" s="7" customFormat="1" x14ac:dyDescent="0.45">
      <c r="B29" s="23">
        <v>22</v>
      </c>
      <c r="C29" s="10" t="s">
        <v>52</v>
      </c>
      <c r="D29" s="11">
        <v>82.333105731430905</v>
      </c>
      <c r="E29" s="11">
        <v>78.904970561678098</v>
      </c>
      <c r="F29" s="11">
        <v>99.279998928923106</v>
      </c>
      <c r="G29" s="14">
        <v>79.640469731560003</v>
      </c>
    </row>
    <row r="30" spans="2:7" s="7" customFormat="1" x14ac:dyDescent="0.45">
      <c r="B30" s="23">
        <v>23</v>
      </c>
      <c r="C30" s="20" t="s">
        <v>181</v>
      </c>
      <c r="D30" s="11"/>
      <c r="E30" s="11"/>
      <c r="F30" s="11"/>
      <c r="G30" s="11"/>
    </row>
    <row r="31" spans="2:7" s="7" customFormat="1" x14ac:dyDescent="0.45">
      <c r="B31" s="23">
        <v>24</v>
      </c>
      <c r="C31" s="10" t="s">
        <v>28</v>
      </c>
      <c r="D31" s="11">
        <v>64.370370569117597</v>
      </c>
      <c r="E31" s="11">
        <v>67.509320233167799</v>
      </c>
      <c r="F31" s="11">
        <v>77.352618091513904</v>
      </c>
      <c r="G31" s="14">
        <v>56.5514968415307</v>
      </c>
    </row>
    <row r="32" spans="2:7" s="7" customFormat="1" x14ac:dyDescent="0.45">
      <c r="B32" s="23">
        <v>25</v>
      </c>
      <c r="C32" s="10" t="s">
        <v>46</v>
      </c>
      <c r="D32" s="11">
        <v>77.508078888711395</v>
      </c>
      <c r="E32" s="11">
        <v>74.542535560978806</v>
      </c>
      <c r="F32" s="11">
        <v>96.784519719616299</v>
      </c>
      <c r="G32" s="14">
        <v>73.606584846403805</v>
      </c>
    </row>
    <row r="33" spans="2:7" s="7" customFormat="1" x14ac:dyDescent="0.45">
      <c r="B33" s="23">
        <v>26</v>
      </c>
      <c r="C33" s="20" t="s">
        <v>24</v>
      </c>
      <c r="D33" s="11">
        <v>61.5700211417928</v>
      </c>
      <c r="E33" s="11">
        <v>63.129074664825197</v>
      </c>
      <c r="F33" s="11">
        <v>88.756360894931802</v>
      </c>
      <c r="G33" s="14">
        <v>50.601279138745902</v>
      </c>
    </row>
    <row r="34" spans="2:7" s="7" customFormat="1" x14ac:dyDescent="0.45">
      <c r="B34" s="23">
        <v>27</v>
      </c>
      <c r="C34" s="10" t="s">
        <v>182</v>
      </c>
      <c r="D34"/>
      <c r="E34"/>
      <c r="F34"/>
      <c r="G34"/>
    </row>
    <row r="35" spans="2:7" s="7" customFormat="1" x14ac:dyDescent="0.45">
      <c r="B35" s="23">
        <v>28</v>
      </c>
      <c r="C35" s="10" t="s">
        <v>33</v>
      </c>
      <c r="D35" s="11">
        <v>70.041247889097505</v>
      </c>
      <c r="E35" s="11">
        <v>70.149878541501906</v>
      </c>
      <c r="F35" s="11">
        <v>94.247009271838607</v>
      </c>
      <c r="G35" s="14">
        <v>61.463784587475899</v>
      </c>
    </row>
    <row r="36" spans="2:7" s="7" customFormat="1" x14ac:dyDescent="0.45">
      <c r="B36" s="23">
        <v>29</v>
      </c>
      <c r="C36" s="10" t="s">
        <v>44</v>
      </c>
      <c r="D36" s="11">
        <v>74.557952860060993</v>
      </c>
      <c r="E36" s="11">
        <v>71.516805008834794</v>
      </c>
      <c r="F36" s="11">
        <v>93.331290223468102</v>
      </c>
      <c r="G36" s="14">
        <v>70.921708433440401</v>
      </c>
    </row>
    <row r="37" spans="2:7" s="7" customFormat="1" x14ac:dyDescent="0.45">
      <c r="B37" s="23">
        <v>30</v>
      </c>
      <c r="C37" s="10" t="s">
        <v>22</v>
      </c>
      <c r="D37" s="11">
        <v>61.473197998129699</v>
      </c>
      <c r="E37" s="11">
        <v>57.180958234354001</v>
      </c>
      <c r="F37" s="11">
        <v>87.268727428031994</v>
      </c>
      <c r="G37" s="14">
        <v>56.818416566529599</v>
      </c>
    </row>
    <row r="38" spans="2:7" s="7" customFormat="1" x14ac:dyDescent="0.45">
      <c r="B38" s="23">
        <v>31</v>
      </c>
      <c r="C38" s="20" t="s">
        <v>183</v>
      </c>
      <c r="D38" s="11"/>
      <c r="E38" s="11"/>
      <c r="F38" s="11"/>
      <c r="G38" s="11"/>
    </row>
    <row r="39" spans="2:7" s="7" customFormat="1" x14ac:dyDescent="0.45">
      <c r="B39" s="23">
        <v>32</v>
      </c>
      <c r="C39" s="10" t="s">
        <v>34</v>
      </c>
      <c r="D39" s="11">
        <v>70.211337443943805</v>
      </c>
      <c r="E39" s="11">
        <v>70.974156016626907</v>
      </c>
      <c r="F39" s="11">
        <v>93.491365129429596</v>
      </c>
      <c r="G39" s="14">
        <v>61.288879861624402</v>
      </c>
    </row>
    <row r="40" spans="2:7" s="7" customFormat="1" x14ac:dyDescent="0.45">
      <c r="B40" s="23">
        <v>33</v>
      </c>
      <c r="C40" s="10" t="s">
        <v>49</v>
      </c>
      <c r="D40" s="11">
        <v>77.966236429874101</v>
      </c>
      <c r="E40" s="11">
        <v>75.464730331562194</v>
      </c>
      <c r="F40" s="11">
        <v>96.101303952312307</v>
      </c>
      <c r="G40" s="14">
        <v>73.981124281389</v>
      </c>
    </row>
    <row r="41" spans="2:7" s="7" customFormat="1" x14ac:dyDescent="0.45">
      <c r="B41" s="23">
        <v>34</v>
      </c>
      <c r="C41" s="10" t="s">
        <v>41</v>
      </c>
      <c r="D41" s="11">
        <v>73.171215435868703</v>
      </c>
      <c r="E41" s="11">
        <v>71.387274051408397</v>
      </c>
      <c r="F41" s="11">
        <v>89.877550245359302</v>
      </c>
      <c r="G41" s="14">
        <v>68.9712129332122</v>
      </c>
    </row>
    <row r="42" spans="2:7" s="7" customFormat="1" x14ac:dyDescent="0.45">
      <c r="B42" s="23">
        <v>35</v>
      </c>
      <c r="C42" s="10" t="s">
        <v>23</v>
      </c>
      <c r="D42" s="11">
        <v>61.525438415406597</v>
      </c>
      <c r="E42" s="11">
        <v>60.280004724235297</v>
      </c>
      <c r="F42" s="11">
        <v>91.528691828435896</v>
      </c>
      <c r="G42" s="14">
        <v>52.419800576512699</v>
      </c>
    </row>
    <row r="43" spans="2:7" s="7" customFormat="1" x14ac:dyDescent="0.45">
      <c r="B43" s="23">
        <v>36</v>
      </c>
      <c r="C43" s="10" t="s">
        <v>36</v>
      </c>
      <c r="D43" s="11">
        <v>71.020782176158804</v>
      </c>
      <c r="E43" s="11">
        <v>70.136356460000897</v>
      </c>
      <c r="F43" s="11">
        <v>89.737758195964403</v>
      </c>
      <c r="G43" s="14">
        <v>65.263738127210104</v>
      </c>
    </row>
    <row r="44" spans="2:7" s="7" customFormat="1" x14ac:dyDescent="0.45">
      <c r="B44" s="23">
        <v>37</v>
      </c>
      <c r="C44" s="10"/>
      <c r="D44" s="11"/>
      <c r="E44" s="11"/>
      <c r="F44" s="11"/>
      <c r="G44" s="11"/>
    </row>
    <row r="45" spans="2:7" s="7" customFormat="1" x14ac:dyDescent="0.45">
      <c r="B45" s="23">
        <v>38</v>
      </c>
      <c r="C45" s="20" t="s">
        <v>184</v>
      </c>
      <c r="D45" s="12" t="s">
        <v>5</v>
      </c>
      <c r="E45" s="12" t="s">
        <v>6</v>
      </c>
      <c r="F45" s="12" t="s">
        <v>7</v>
      </c>
      <c r="G45" s="12" t="s">
        <v>8</v>
      </c>
    </row>
    <row r="46" spans="2:7" x14ac:dyDescent="0.45">
      <c r="B46" s="23">
        <v>39</v>
      </c>
      <c r="C46" s="10" t="s">
        <v>51</v>
      </c>
      <c r="D46" s="11">
        <v>80.628747753903497</v>
      </c>
      <c r="E46" s="11">
        <v>75.278954846270594</v>
      </c>
      <c r="F46" s="11">
        <v>92.451409288046705</v>
      </c>
      <c r="G46" s="14">
        <v>81.583350497855207</v>
      </c>
    </row>
    <row r="47" spans="2:7" x14ac:dyDescent="0.45">
      <c r="B47" s="23">
        <v>40</v>
      </c>
      <c r="C47" s="10" t="s">
        <v>47</v>
      </c>
      <c r="D47" s="11">
        <v>77.531753273614399</v>
      </c>
      <c r="E47" s="11">
        <v>74.098985273403102</v>
      </c>
      <c r="F47" s="11">
        <v>96.396082773807805</v>
      </c>
      <c r="G47" s="14">
        <v>74.228319159419698</v>
      </c>
    </row>
    <row r="48" spans="2:7" x14ac:dyDescent="0.45">
      <c r="B48" s="23">
        <v>41</v>
      </c>
      <c r="C48" s="10" t="s">
        <v>38</v>
      </c>
      <c r="D48" s="11">
        <v>72.315846379351697</v>
      </c>
      <c r="E48" s="11">
        <v>72.407528475854406</v>
      </c>
      <c r="F48" s="11">
        <v>95.017250665157903</v>
      </c>
      <c r="G48" s="14">
        <v>64.246900291572501</v>
      </c>
    </row>
    <row r="49" spans="2:7" x14ac:dyDescent="0.45">
      <c r="B49" s="23">
        <v>42</v>
      </c>
      <c r="C49" s="10" t="s">
        <v>29</v>
      </c>
      <c r="D49" s="11">
        <v>66.790973719077698</v>
      </c>
      <c r="E49" s="11">
        <v>67.910067855077202</v>
      </c>
      <c r="F49" s="11">
        <v>93.243071049974404</v>
      </c>
      <c r="G49" s="14">
        <v>56.476425940324397</v>
      </c>
    </row>
    <row r="50" spans="2:7" x14ac:dyDescent="0.45">
      <c r="B50" s="23">
        <v>43</v>
      </c>
      <c r="C50" s="10" t="s">
        <v>21</v>
      </c>
      <c r="D50" s="11">
        <v>57.323800991954499</v>
      </c>
      <c r="E50" s="11">
        <v>61.585660791090703</v>
      </c>
      <c r="F50" s="11">
        <v>90.123340193258699</v>
      </c>
      <c r="G50" s="14">
        <v>41.800536255830998</v>
      </c>
    </row>
    <row r="51" spans="2:7" x14ac:dyDescent="0.45">
      <c r="B51" s="23">
        <v>44</v>
      </c>
      <c r="C51" s="10" t="s">
        <v>17</v>
      </c>
      <c r="D51" s="11">
        <v>47.4273635675222</v>
      </c>
      <c r="E51" s="11">
        <v>53.5082979899653</v>
      </c>
      <c r="F51" s="11">
        <v>89.066039578519195</v>
      </c>
      <c r="G51" s="14">
        <v>27.201758699474698</v>
      </c>
    </row>
    <row r="52" spans="2:7" x14ac:dyDescent="0.45">
      <c r="B52" s="23">
        <v>45</v>
      </c>
      <c r="C52" s="10" t="s">
        <v>48</v>
      </c>
      <c r="D52" s="11">
        <v>77.895297015991304</v>
      </c>
      <c r="E52" s="11">
        <v>74.637440676386007</v>
      </c>
      <c r="F52" s="11">
        <v>95.8578540838446</v>
      </c>
      <c r="G52" s="14">
        <v>74.721447703296704</v>
      </c>
    </row>
    <row r="53" spans="2:7" x14ac:dyDescent="0.45">
      <c r="B53" s="23">
        <v>46</v>
      </c>
      <c r="C53" s="10" t="s">
        <v>42</v>
      </c>
      <c r="D53" s="11">
        <v>73.337613758331401</v>
      </c>
      <c r="E53" s="11">
        <v>71.8816101994977</v>
      </c>
      <c r="F53" s="11">
        <v>93.470786735870007</v>
      </c>
      <c r="G53" s="14">
        <v>67.663481225183901</v>
      </c>
    </row>
    <row r="54" spans="2:7" x14ac:dyDescent="0.45">
      <c r="B54" s="23">
        <v>47</v>
      </c>
      <c r="C54" s="10" t="s">
        <v>195</v>
      </c>
      <c r="D54" s="11">
        <v>68.371318298642393</v>
      </c>
      <c r="E54" s="11">
        <v>68.284148343108697</v>
      </c>
      <c r="F54" s="11">
        <v>91.497179310353403</v>
      </c>
      <c r="G54" s="14">
        <v>60.366450733696901</v>
      </c>
    </row>
    <row r="55" spans="2:7" x14ac:dyDescent="0.45">
      <c r="B55" s="23">
        <v>48</v>
      </c>
      <c r="C55" s="10" t="s">
        <v>49</v>
      </c>
      <c r="D55" s="11">
        <v>77.966236429874101</v>
      </c>
      <c r="E55" s="11">
        <v>75.464730331562194</v>
      </c>
      <c r="F55" s="11">
        <v>96.101303952312307</v>
      </c>
      <c r="G55" s="14">
        <v>73.981124281389</v>
      </c>
    </row>
    <row r="56" spans="2:7" x14ac:dyDescent="0.45">
      <c r="B56" s="23">
        <v>49</v>
      </c>
      <c r="C56" s="10" t="s">
        <v>34</v>
      </c>
      <c r="D56" s="11">
        <v>70.211337443943805</v>
      </c>
      <c r="E56" s="11">
        <v>70.974156016626907</v>
      </c>
      <c r="F56" s="11">
        <v>93.491365129429596</v>
      </c>
      <c r="G56" s="14">
        <v>61.288879861624402</v>
      </c>
    </row>
    <row r="57" spans="2:7" x14ac:dyDescent="0.45">
      <c r="B57" s="23">
        <v>50</v>
      </c>
      <c r="C57" s="10" t="s">
        <v>196</v>
      </c>
      <c r="D57" s="11">
        <v>52.6598281553863</v>
      </c>
      <c r="E57" s="11">
        <v>57.0214389225345</v>
      </c>
      <c r="F57" s="11">
        <v>87.8712304170148</v>
      </c>
      <c r="G57" s="14">
        <v>36.269651661629503</v>
      </c>
    </row>
    <row r="58" spans="2:7" x14ac:dyDescent="0.45">
      <c r="B58" s="23">
        <v>51</v>
      </c>
      <c r="C58" s="10" t="s">
        <v>46</v>
      </c>
      <c r="D58" s="11">
        <v>77.508078888711395</v>
      </c>
      <c r="E58" s="11">
        <v>74.542535560978806</v>
      </c>
      <c r="F58" s="11">
        <v>96.784519719616299</v>
      </c>
      <c r="G58" s="14">
        <v>73.606584846403805</v>
      </c>
    </row>
    <row r="59" spans="2:7" x14ac:dyDescent="0.45">
      <c r="B59" s="23">
        <v>52</v>
      </c>
      <c r="C59" s="10" t="s">
        <v>35</v>
      </c>
      <c r="D59" s="11">
        <v>70.766427754120997</v>
      </c>
      <c r="E59" s="11">
        <v>69.779617703469697</v>
      </c>
      <c r="F59" s="11">
        <v>92.925957250669995</v>
      </c>
      <c r="G59" s="14">
        <v>63.967040709850401</v>
      </c>
    </row>
    <row r="60" spans="2:7" x14ac:dyDescent="0.45">
      <c r="B60" s="23">
        <v>53</v>
      </c>
      <c r="C60" s="10" t="s">
        <v>197</v>
      </c>
      <c r="D60" s="11">
        <v>55.783525436034502</v>
      </c>
      <c r="E60" s="11">
        <v>57.713701809271598</v>
      </c>
      <c r="F60" s="11">
        <v>79.109578526862904</v>
      </c>
      <c r="G60" s="14">
        <v>45.760104163346597</v>
      </c>
    </row>
    <row r="61" spans="2:7" x14ac:dyDescent="0.45">
      <c r="B61" s="23">
        <v>54</v>
      </c>
      <c r="C61" s="10" t="s">
        <v>198</v>
      </c>
      <c r="D61" s="11">
        <v>66.922330190181</v>
      </c>
      <c r="E61" s="11">
        <v>67.725853929599594</v>
      </c>
      <c r="F61" s="11">
        <v>93.436630052674104</v>
      </c>
      <c r="G61" s="14">
        <v>56.9006530271702</v>
      </c>
    </row>
    <row r="62" spans="2:7" x14ac:dyDescent="0.45">
      <c r="B62" s="23">
        <v>55</v>
      </c>
      <c r="C62" s="10" t="s">
        <v>199</v>
      </c>
      <c r="D62" s="11">
        <v>73.107244287969607</v>
      </c>
      <c r="E62" s="11">
        <v>70.692331692105299</v>
      </c>
      <c r="F62" s="11">
        <v>96.607543752563402</v>
      </c>
      <c r="G62" s="14">
        <v>67.280528685807496</v>
      </c>
    </row>
    <row r="63" spans="2:7" x14ac:dyDescent="0.45">
      <c r="B63" s="23">
        <v>56</v>
      </c>
      <c r="C63" s="10" t="s">
        <v>200</v>
      </c>
      <c r="D63" s="11">
        <v>78.105531764796694</v>
      </c>
      <c r="E63" s="11">
        <v>75.477105413391001</v>
      </c>
      <c r="F63" s="11">
        <v>98.101455928025402</v>
      </c>
      <c r="G63" s="14">
        <v>73.6256603939282</v>
      </c>
    </row>
    <row r="64" spans="2:7" x14ac:dyDescent="0.45">
      <c r="B64" s="23">
        <v>57</v>
      </c>
      <c r="C64" s="10" t="s">
        <v>201</v>
      </c>
      <c r="D64" s="11">
        <v>82.333105731430905</v>
      </c>
      <c r="E64" s="11">
        <v>78.904970561678098</v>
      </c>
      <c r="F64" s="11">
        <v>99.279998928923106</v>
      </c>
      <c r="G64" s="14">
        <v>79.640469731560003</v>
      </c>
    </row>
    <row r="65" spans="2:7" x14ac:dyDescent="0.45">
      <c r="B65" s="23">
        <v>58</v>
      </c>
      <c r="C65" s="10" t="s">
        <v>43</v>
      </c>
      <c r="D65" s="11">
        <v>73.932636933173697</v>
      </c>
      <c r="E65" s="11">
        <v>72.574652292007698</v>
      </c>
      <c r="F65" s="11">
        <v>91.7212593174837</v>
      </c>
      <c r="G65" s="14">
        <v>68.942973674897203</v>
      </c>
    </row>
    <row r="66" spans="2:7" x14ac:dyDescent="0.45">
      <c r="B66" s="23">
        <v>59</v>
      </c>
      <c r="C66" s="10" t="s">
        <v>37</v>
      </c>
      <c r="D66" s="11">
        <v>71.783952129001904</v>
      </c>
      <c r="E66" s="11">
        <v>70.570059910186203</v>
      </c>
      <c r="F66" s="11">
        <v>93.319998526385504</v>
      </c>
      <c r="G66" s="14">
        <v>65.409851338877402</v>
      </c>
    </row>
    <row r="67" spans="2:7" x14ac:dyDescent="0.45">
      <c r="B67" s="23">
        <v>60</v>
      </c>
      <c r="C67" s="10" t="s">
        <v>39</v>
      </c>
      <c r="D67" s="11">
        <v>72.870643810278395</v>
      </c>
      <c r="E67" s="11">
        <v>71.861389288361494</v>
      </c>
      <c r="F67" s="11">
        <v>93.169271298112605</v>
      </c>
      <c r="G67" s="14">
        <v>66.700276730347497</v>
      </c>
    </row>
    <row r="68" spans="2:7" x14ac:dyDescent="0.45">
      <c r="B68" s="23">
        <v>61</v>
      </c>
      <c r="C68" s="10" t="s">
        <v>19</v>
      </c>
      <c r="D68" s="11">
        <v>54.340335019028203</v>
      </c>
      <c r="E68" s="11">
        <v>43.429910403594199</v>
      </c>
      <c r="F68" s="11">
        <v>90.416449820068294</v>
      </c>
      <c r="G68" s="14">
        <v>52.908698899273404</v>
      </c>
    </row>
    <row r="69" spans="2:7" x14ac:dyDescent="0.45">
      <c r="B69" s="23">
        <v>62</v>
      </c>
      <c r="C69" s="10" t="s">
        <v>202</v>
      </c>
      <c r="D69" s="11">
        <v>71.020782176158804</v>
      </c>
      <c r="E69" s="11">
        <v>70.136356460000897</v>
      </c>
      <c r="F69" s="11">
        <v>89.737758195964403</v>
      </c>
      <c r="G69" s="14">
        <v>65.263738127210104</v>
      </c>
    </row>
    <row r="70" spans="2:7" x14ac:dyDescent="0.45">
      <c r="B70" s="23">
        <v>63</v>
      </c>
      <c r="C70" s="10" t="s">
        <v>24</v>
      </c>
      <c r="D70" s="11">
        <v>61.5700211417928</v>
      </c>
      <c r="E70" s="11">
        <v>63.129074664825197</v>
      </c>
      <c r="F70" s="11">
        <v>88.756360894931802</v>
      </c>
      <c r="G70" s="14">
        <v>50.601279138745902</v>
      </c>
    </row>
    <row r="71" spans="2:7" x14ac:dyDescent="0.45">
      <c r="B71" s="23">
        <v>64</v>
      </c>
      <c r="C71" s="10" t="s">
        <v>41</v>
      </c>
      <c r="D71" s="11">
        <v>73.171215435868703</v>
      </c>
      <c r="E71" s="11">
        <v>71.387274051408397</v>
      </c>
      <c r="F71" s="11">
        <v>89.877550245359302</v>
      </c>
      <c r="G71" s="14">
        <v>68.9712129332122</v>
      </c>
    </row>
    <row r="72" spans="2:7" x14ac:dyDescent="0.45">
      <c r="B72" s="23">
        <v>65</v>
      </c>
      <c r="C72" s="10" t="s">
        <v>154</v>
      </c>
      <c r="D72" s="11">
        <v>76.5040930150424</v>
      </c>
      <c r="E72" s="11">
        <v>73.552058628288506</v>
      </c>
      <c r="F72" s="11">
        <v>88.353706570618698</v>
      </c>
      <c r="G72" s="14">
        <v>75.081613318467106</v>
      </c>
    </row>
    <row r="73" spans="2:7" x14ac:dyDescent="0.45">
      <c r="B73" s="23">
        <v>66</v>
      </c>
      <c r="C73" s="10" t="s">
        <v>27</v>
      </c>
      <c r="D73" s="11">
        <v>62.519538134702103</v>
      </c>
      <c r="E73" s="11">
        <v>62.0690605801068</v>
      </c>
      <c r="F73" s="11">
        <v>91.754808522899907</v>
      </c>
      <c r="G73" s="14">
        <v>52.869474936083002</v>
      </c>
    </row>
    <row r="74" spans="2:7" x14ac:dyDescent="0.45">
      <c r="B74" s="23">
        <v>67</v>
      </c>
      <c r="C74" s="10" t="s">
        <v>33</v>
      </c>
      <c r="D74" s="11">
        <v>70.041247889097505</v>
      </c>
      <c r="E74" s="11">
        <v>70.149878541501906</v>
      </c>
      <c r="F74" s="11">
        <v>94.247009271838607</v>
      </c>
      <c r="G74" s="14">
        <v>61.463784587475899</v>
      </c>
    </row>
    <row r="75" spans="2:7" x14ac:dyDescent="0.45">
      <c r="B75" s="23">
        <v>68</v>
      </c>
      <c r="C75" s="10" t="s">
        <v>25</v>
      </c>
      <c r="D75" s="11">
        <v>61.980000317730699</v>
      </c>
      <c r="E75" s="11">
        <v>62.473829898282297</v>
      </c>
      <c r="F75" s="11">
        <v>88.342977820817794</v>
      </c>
      <c r="G75" s="14">
        <v>52.345770925361897</v>
      </c>
    </row>
    <row r="76" spans="2:7" x14ac:dyDescent="0.45">
      <c r="B76" s="23">
        <v>69</v>
      </c>
      <c r="C76" s="10" t="s">
        <v>26</v>
      </c>
      <c r="D76" s="11">
        <v>62.4416111738811</v>
      </c>
      <c r="E76" s="11">
        <v>63.577554771580701</v>
      </c>
      <c r="F76" s="11">
        <v>88.507786219257596</v>
      </c>
      <c r="G76" s="14">
        <v>52.262026703422897</v>
      </c>
    </row>
    <row r="77" spans="2:7" x14ac:dyDescent="0.45">
      <c r="B77" s="23">
        <v>70</v>
      </c>
      <c r="C77" s="10" t="s">
        <v>31</v>
      </c>
      <c r="D77" s="11">
        <v>67.431740556044005</v>
      </c>
      <c r="E77" s="11">
        <v>66.291961897546798</v>
      </c>
      <c r="F77" s="11">
        <v>92.942241593107298</v>
      </c>
      <c r="G77" s="14">
        <v>59.684555623991699</v>
      </c>
    </row>
    <row r="78" spans="2:7" x14ac:dyDescent="0.45">
      <c r="B78" s="23">
        <v>71</v>
      </c>
      <c r="C78" s="10" t="s">
        <v>44</v>
      </c>
      <c r="D78" s="11">
        <v>74.557952860060993</v>
      </c>
      <c r="E78" s="11">
        <v>71.516805008834794</v>
      </c>
      <c r="F78" s="11">
        <v>93.331290223468102</v>
      </c>
      <c r="G78" s="14">
        <v>70.921708433440401</v>
      </c>
    </row>
    <row r="79" spans="2:7" x14ac:dyDescent="0.45">
      <c r="B79" s="23">
        <v>72</v>
      </c>
      <c r="C79" s="10" t="s">
        <v>203</v>
      </c>
      <c r="D79" s="11">
        <v>61.473197998129699</v>
      </c>
      <c r="E79" s="11">
        <v>57.180958234354001</v>
      </c>
      <c r="F79" s="11">
        <v>87.268727428031994</v>
      </c>
      <c r="G79" s="14">
        <v>56.818416566529599</v>
      </c>
    </row>
    <row r="80" spans="2:7" x14ac:dyDescent="0.45">
      <c r="B80" s="23">
        <v>73</v>
      </c>
      <c r="C80" s="10" t="s">
        <v>23</v>
      </c>
      <c r="D80" s="11">
        <v>61.525438415406597</v>
      </c>
      <c r="E80" s="11">
        <v>60.280004724235297</v>
      </c>
      <c r="F80" s="11">
        <v>91.528691828435896</v>
      </c>
      <c r="G80" s="14">
        <v>52.419800576512699</v>
      </c>
    </row>
    <row r="81" spans="2:9" x14ac:dyDescent="0.45">
      <c r="B81" s="23">
        <v>74</v>
      </c>
      <c r="C81" s="10" t="s">
        <v>28</v>
      </c>
      <c r="D81" s="11">
        <v>64.370370569117597</v>
      </c>
      <c r="E81" s="11">
        <v>67.509320233167799</v>
      </c>
      <c r="F81" s="11">
        <v>77.352618091513904</v>
      </c>
      <c r="G81" s="14">
        <v>56.5514968415307</v>
      </c>
    </row>
    <row r="82" spans="2:9" s="7" customFormat="1" x14ac:dyDescent="0.45">
      <c r="B82" s="23">
        <v>75</v>
      </c>
      <c r="C82" s="10"/>
      <c r="D82" s="11"/>
      <c r="E82" s="3"/>
      <c r="F82" s="18"/>
      <c r="G82" s="14"/>
    </row>
    <row r="83" spans="2:9" x14ac:dyDescent="0.45">
      <c r="B83" s="23">
        <v>76</v>
      </c>
      <c r="C83" s="20" t="s">
        <v>184</v>
      </c>
      <c r="D83" s="12" t="s">
        <v>5</v>
      </c>
      <c r="E83" s="12" t="s">
        <v>6</v>
      </c>
      <c r="F83" s="12" t="s">
        <v>7</v>
      </c>
      <c r="G83" s="12" t="s">
        <v>8</v>
      </c>
    </row>
    <row r="84" spans="2:9" x14ac:dyDescent="0.45">
      <c r="B84" s="23">
        <v>77</v>
      </c>
      <c r="C84" s="21" t="s">
        <v>185</v>
      </c>
      <c r="D84" s="22">
        <v>71.070040411700901</v>
      </c>
      <c r="E84" s="22">
        <v>70.017574567034103</v>
      </c>
      <c r="F84" s="22">
        <v>93.094110840332107</v>
      </c>
      <c r="G84" s="22">
        <v>64.3776519883574</v>
      </c>
    </row>
    <row r="85" spans="2:9" x14ac:dyDescent="0.45">
      <c r="B85" s="23">
        <v>78</v>
      </c>
      <c r="C85" s="13" t="s">
        <v>59</v>
      </c>
      <c r="D85" s="14">
        <v>63</v>
      </c>
      <c r="E85" s="14">
        <v>63</v>
      </c>
      <c r="F85" s="14">
        <v>92</v>
      </c>
      <c r="G85" s="14">
        <v>54</v>
      </c>
      <c r="I85" s="13"/>
    </row>
    <row r="86" spans="2:9" x14ac:dyDescent="0.45">
      <c r="B86" s="23">
        <v>79</v>
      </c>
      <c r="C86" s="13" t="s">
        <v>70</v>
      </c>
      <c r="D86" s="14">
        <v>64</v>
      </c>
      <c r="E86" s="14">
        <v>63</v>
      </c>
      <c r="F86" s="14">
        <v>91</v>
      </c>
      <c r="G86" s="14">
        <v>55</v>
      </c>
      <c r="I86" s="13"/>
    </row>
    <row r="87" spans="2:9" x14ac:dyDescent="0.45">
      <c r="B87" s="23">
        <v>80</v>
      </c>
      <c r="C87" s="13" t="s">
        <v>81</v>
      </c>
      <c r="D87" s="14">
        <v>66</v>
      </c>
      <c r="E87" s="14">
        <v>64</v>
      </c>
      <c r="F87" s="14">
        <v>91</v>
      </c>
      <c r="G87" s="14">
        <v>59</v>
      </c>
      <c r="I87" s="13"/>
    </row>
    <row r="88" spans="2:9" x14ac:dyDescent="0.45">
      <c r="B88" s="23">
        <v>81</v>
      </c>
      <c r="C88" s="13" t="s">
        <v>92</v>
      </c>
      <c r="D88" s="14">
        <v>71</v>
      </c>
      <c r="E88" s="14">
        <v>71</v>
      </c>
      <c r="F88" s="14">
        <v>95</v>
      </c>
      <c r="G88" s="14">
        <v>63</v>
      </c>
      <c r="I88" s="13"/>
    </row>
    <row r="89" spans="2:9" x14ac:dyDescent="0.45">
      <c r="B89" s="23">
        <v>82</v>
      </c>
      <c r="C89" s="13" t="s">
        <v>103</v>
      </c>
      <c r="D89" s="14">
        <v>62</v>
      </c>
      <c r="E89" s="14">
        <v>62</v>
      </c>
      <c r="F89" s="14">
        <v>91</v>
      </c>
      <c r="G89" s="14">
        <v>50</v>
      </c>
      <c r="I89" s="13"/>
    </row>
    <row r="90" spans="2:9" x14ac:dyDescent="0.45">
      <c r="B90" s="23">
        <v>83</v>
      </c>
      <c r="C90" s="13" t="s">
        <v>114</v>
      </c>
      <c r="D90" s="14">
        <v>66</v>
      </c>
      <c r="E90" s="14">
        <v>63</v>
      </c>
      <c r="F90" s="14">
        <v>91</v>
      </c>
      <c r="G90" s="14">
        <v>61</v>
      </c>
      <c r="I90" s="13"/>
    </row>
    <row r="91" spans="2:9" x14ac:dyDescent="0.45">
      <c r="B91" s="23">
        <v>84</v>
      </c>
      <c r="C91" s="13" t="s">
        <v>125</v>
      </c>
      <c r="D91" s="14">
        <v>77</v>
      </c>
      <c r="E91" s="14">
        <v>76</v>
      </c>
      <c r="F91" s="14">
        <v>96</v>
      </c>
      <c r="G91" s="14">
        <v>71</v>
      </c>
      <c r="I91" s="13"/>
    </row>
    <row r="92" spans="2:9" x14ac:dyDescent="0.45">
      <c r="B92" s="23">
        <v>85</v>
      </c>
      <c r="C92" s="13" t="s">
        <v>136</v>
      </c>
      <c r="D92" s="14">
        <v>61</v>
      </c>
      <c r="E92" s="14">
        <v>61</v>
      </c>
      <c r="F92" s="14">
        <v>91</v>
      </c>
      <c r="G92" s="14">
        <v>51</v>
      </c>
      <c r="I92" s="13"/>
    </row>
    <row r="93" spans="2:9" x14ac:dyDescent="0.45">
      <c r="B93" s="23">
        <v>86</v>
      </c>
      <c r="C93" s="13" t="s">
        <v>138</v>
      </c>
      <c r="D93" s="14">
        <v>77</v>
      </c>
      <c r="E93" s="14">
        <v>76</v>
      </c>
      <c r="F93" s="14">
        <v>95</v>
      </c>
      <c r="G93" s="14">
        <v>72</v>
      </c>
      <c r="I93" s="13"/>
    </row>
    <row r="94" spans="2:9" x14ac:dyDescent="0.45">
      <c r="B94" s="23">
        <v>87</v>
      </c>
      <c r="C94" s="13" t="s">
        <v>60</v>
      </c>
      <c r="D94" s="14">
        <v>73</v>
      </c>
      <c r="E94" s="14">
        <v>73</v>
      </c>
      <c r="F94" s="14">
        <v>93</v>
      </c>
      <c r="G94" s="14">
        <v>68</v>
      </c>
      <c r="I94" s="13"/>
    </row>
    <row r="95" spans="2:9" x14ac:dyDescent="0.45">
      <c r="B95" s="23">
        <v>88</v>
      </c>
      <c r="C95" s="13" t="s">
        <v>61</v>
      </c>
      <c r="D95" s="14">
        <v>60</v>
      </c>
      <c r="E95" s="14">
        <v>60</v>
      </c>
      <c r="F95" s="14">
        <v>91</v>
      </c>
      <c r="G95" s="14">
        <v>50</v>
      </c>
      <c r="I95" s="13"/>
    </row>
    <row r="96" spans="2:9" x14ac:dyDescent="0.45">
      <c r="B96" s="23">
        <v>89</v>
      </c>
      <c r="C96" s="13" t="s">
        <v>62</v>
      </c>
      <c r="D96" s="14">
        <v>64</v>
      </c>
      <c r="E96" s="14">
        <v>64</v>
      </c>
      <c r="F96" s="14">
        <v>91</v>
      </c>
      <c r="G96" s="14">
        <v>56</v>
      </c>
      <c r="I96" s="13"/>
    </row>
    <row r="97" spans="2:9" x14ac:dyDescent="0.45">
      <c r="B97" s="23">
        <v>90</v>
      </c>
      <c r="C97" s="13" t="s">
        <v>63</v>
      </c>
      <c r="D97" s="14">
        <v>74</v>
      </c>
      <c r="E97" s="14">
        <v>70</v>
      </c>
      <c r="F97" s="14">
        <v>93</v>
      </c>
      <c r="G97" s="14">
        <v>71</v>
      </c>
      <c r="I97" s="13"/>
    </row>
    <row r="98" spans="2:9" x14ac:dyDescent="0.45">
      <c r="B98" s="23">
        <v>91</v>
      </c>
      <c r="C98" s="13" t="s">
        <v>64</v>
      </c>
      <c r="D98" s="14">
        <v>72</v>
      </c>
      <c r="E98" s="14">
        <v>74</v>
      </c>
      <c r="F98" s="14">
        <v>93</v>
      </c>
      <c r="G98" s="14">
        <v>63</v>
      </c>
      <c r="I98" s="13"/>
    </row>
    <row r="99" spans="2:9" x14ac:dyDescent="0.45">
      <c r="B99" s="23">
        <v>92</v>
      </c>
      <c r="C99" s="13" t="s">
        <v>65</v>
      </c>
      <c r="D99" s="14">
        <v>61</v>
      </c>
      <c r="E99" s="14">
        <v>61</v>
      </c>
      <c r="F99" s="14">
        <v>89</v>
      </c>
      <c r="G99" s="14">
        <v>51</v>
      </c>
      <c r="I99" s="13"/>
    </row>
    <row r="100" spans="2:9" x14ac:dyDescent="0.45">
      <c r="B100" s="23">
        <v>93</v>
      </c>
      <c r="C100" s="13" t="s">
        <v>66</v>
      </c>
      <c r="D100" s="14">
        <v>63</v>
      </c>
      <c r="E100" s="14">
        <v>63</v>
      </c>
      <c r="F100" s="14">
        <v>91</v>
      </c>
      <c r="G100" s="14">
        <v>52</v>
      </c>
      <c r="I100" s="13"/>
    </row>
    <row r="101" spans="2:9" x14ac:dyDescent="0.45">
      <c r="B101" s="23">
        <v>94</v>
      </c>
      <c r="C101" s="13" t="s">
        <v>67</v>
      </c>
      <c r="D101" s="14">
        <v>64</v>
      </c>
      <c r="E101" s="14">
        <v>63</v>
      </c>
      <c r="F101" s="14">
        <v>91</v>
      </c>
      <c r="G101" s="14">
        <v>56</v>
      </c>
      <c r="I101" s="13"/>
    </row>
    <row r="102" spans="2:9" x14ac:dyDescent="0.45">
      <c r="B102" s="23">
        <v>95</v>
      </c>
      <c r="C102" s="13" t="s">
        <v>68</v>
      </c>
      <c r="D102" s="14">
        <v>73</v>
      </c>
      <c r="E102" s="14">
        <v>72</v>
      </c>
      <c r="F102" s="14">
        <v>93</v>
      </c>
      <c r="G102" s="14">
        <v>66</v>
      </c>
      <c r="I102" s="13"/>
    </row>
    <row r="103" spans="2:9" x14ac:dyDescent="0.45">
      <c r="B103" s="23">
        <v>96</v>
      </c>
      <c r="C103" s="13" t="s">
        <v>69</v>
      </c>
      <c r="D103" s="14">
        <v>62</v>
      </c>
      <c r="E103" s="14">
        <v>63</v>
      </c>
      <c r="F103" s="14">
        <v>91</v>
      </c>
      <c r="G103" s="14">
        <v>50</v>
      </c>
      <c r="I103" s="13"/>
    </row>
    <row r="104" spans="2:9" x14ac:dyDescent="0.45">
      <c r="B104" s="23">
        <v>97</v>
      </c>
      <c r="C104" s="13" t="s">
        <v>71</v>
      </c>
      <c r="D104" s="14">
        <v>72</v>
      </c>
      <c r="E104" s="14">
        <v>71</v>
      </c>
      <c r="F104" s="14">
        <v>93</v>
      </c>
      <c r="G104" s="14">
        <v>67</v>
      </c>
      <c r="I104" s="13"/>
    </row>
    <row r="105" spans="2:9" x14ac:dyDescent="0.45">
      <c r="B105" s="23">
        <v>98</v>
      </c>
      <c r="C105" s="13" t="s">
        <v>72</v>
      </c>
      <c r="D105" s="14">
        <v>60</v>
      </c>
      <c r="E105" s="14">
        <v>60</v>
      </c>
      <c r="F105" s="14">
        <v>91</v>
      </c>
      <c r="G105" s="14">
        <v>49</v>
      </c>
      <c r="I105" s="13"/>
    </row>
    <row r="106" spans="2:9" x14ac:dyDescent="0.45">
      <c r="B106" s="23">
        <v>99</v>
      </c>
      <c r="C106" s="13" t="s">
        <v>73</v>
      </c>
      <c r="D106" s="14">
        <v>74</v>
      </c>
      <c r="E106" s="14">
        <v>74</v>
      </c>
      <c r="F106" s="14">
        <v>95</v>
      </c>
      <c r="G106" s="14">
        <v>67</v>
      </c>
      <c r="I106" s="13"/>
    </row>
    <row r="107" spans="2:9" x14ac:dyDescent="0.45">
      <c r="B107" s="23">
        <v>100</v>
      </c>
      <c r="C107" s="13" t="s">
        <v>74</v>
      </c>
      <c r="D107" s="14">
        <v>62</v>
      </c>
      <c r="E107" s="14">
        <v>60</v>
      </c>
      <c r="F107" s="14">
        <v>92</v>
      </c>
      <c r="G107" s="14">
        <v>53</v>
      </c>
      <c r="I107" s="13"/>
    </row>
    <row r="108" spans="2:9" x14ac:dyDescent="0.45">
      <c r="B108" s="23">
        <v>101</v>
      </c>
      <c r="C108" s="13" t="s">
        <v>75</v>
      </c>
      <c r="D108" s="14">
        <v>66</v>
      </c>
      <c r="E108" s="14">
        <v>66</v>
      </c>
      <c r="F108" s="14">
        <v>93</v>
      </c>
      <c r="G108" s="14">
        <v>57</v>
      </c>
      <c r="I108" s="13"/>
    </row>
    <row r="109" spans="2:9" x14ac:dyDescent="0.45">
      <c r="B109" s="23">
        <v>102</v>
      </c>
      <c r="C109" s="13" t="s">
        <v>76</v>
      </c>
      <c r="D109" s="14">
        <v>70</v>
      </c>
      <c r="E109" s="14">
        <v>67</v>
      </c>
      <c r="F109" s="14">
        <v>92</v>
      </c>
      <c r="G109" s="14">
        <v>67</v>
      </c>
      <c r="I109" s="13"/>
    </row>
    <row r="110" spans="2:9" x14ac:dyDescent="0.45">
      <c r="B110" s="23">
        <v>103</v>
      </c>
      <c r="C110" s="13" t="s">
        <v>77</v>
      </c>
      <c r="D110" s="14">
        <v>69</v>
      </c>
      <c r="E110" s="14">
        <v>68</v>
      </c>
      <c r="F110" s="14">
        <v>94</v>
      </c>
      <c r="G110" s="14">
        <v>61</v>
      </c>
      <c r="I110" s="13"/>
    </row>
    <row r="111" spans="2:9" x14ac:dyDescent="0.45">
      <c r="B111" s="23">
        <v>104</v>
      </c>
      <c r="C111" s="13" t="s">
        <v>78</v>
      </c>
      <c r="D111" s="14">
        <v>69</v>
      </c>
      <c r="E111" s="14">
        <v>69</v>
      </c>
      <c r="F111" s="14">
        <v>93</v>
      </c>
      <c r="G111" s="14">
        <v>60</v>
      </c>
      <c r="I111" s="13"/>
    </row>
    <row r="112" spans="2:9" x14ac:dyDescent="0.45">
      <c r="B112" s="23">
        <v>105</v>
      </c>
      <c r="C112" s="13" t="s">
        <v>79</v>
      </c>
      <c r="D112" s="14">
        <v>66</v>
      </c>
      <c r="E112" s="14">
        <v>64</v>
      </c>
      <c r="F112" s="14">
        <v>91</v>
      </c>
      <c r="G112" s="14">
        <v>60</v>
      </c>
      <c r="I112" s="13"/>
    </row>
    <row r="113" spans="2:9" x14ac:dyDescent="0.45">
      <c r="B113" s="23">
        <v>106</v>
      </c>
      <c r="C113" s="13" t="s">
        <v>80</v>
      </c>
      <c r="D113" s="14">
        <v>63</v>
      </c>
      <c r="E113" s="14">
        <v>62</v>
      </c>
      <c r="F113" s="14">
        <v>91</v>
      </c>
      <c r="G113" s="14">
        <v>54</v>
      </c>
      <c r="I113" s="13"/>
    </row>
    <row r="114" spans="2:9" x14ac:dyDescent="0.45">
      <c r="B114" s="23">
        <v>107</v>
      </c>
      <c r="C114" s="13" t="s">
        <v>82</v>
      </c>
      <c r="D114" s="14">
        <v>62</v>
      </c>
      <c r="E114" s="14">
        <v>61</v>
      </c>
      <c r="F114" s="14">
        <v>92</v>
      </c>
      <c r="G114" s="14">
        <v>51</v>
      </c>
      <c r="I114" s="13"/>
    </row>
    <row r="115" spans="2:9" x14ac:dyDescent="0.45">
      <c r="B115" s="23">
        <v>108</v>
      </c>
      <c r="C115" s="13" t="s">
        <v>83</v>
      </c>
      <c r="D115" s="14">
        <v>73</v>
      </c>
      <c r="E115" s="14">
        <v>74</v>
      </c>
      <c r="F115" s="14">
        <v>94</v>
      </c>
      <c r="G115" s="14">
        <v>64</v>
      </c>
      <c r="I115" s="13"/>
    </row>
    <row r="116" spans="2:9" x14ac:dyDescent="0.45">
      <c r="B116" s="23">
        <v>109</v>
      </c>
      <c r="C116" s="13" t="s">
        <v>84</v>
      </c>
      <c r="D116" s="14">
        <v>65</v>
      </c>
      <c r="E116" s="14">
        <v>63</v>
      </c>
      <c r="F116" s="14">
        <v>93</v>
      </c>
      <c r="G116" s="14">
        <v>58</v>
      </c>
      <c r="I116" s="13"/>
    </row>
    <row r="117" spans="2:9" x14ac:dyDescent="0.45">
      <c r="B117" s="23">
        <v>110</v>
      </c>
      <c r="C117" s="13" t="s">
        <v>85</v>
      </c>
      <c r="D117" s="14">
        <v>74</v>
      </c>
      <c r="E117" s="14">
        <v>75</v>
      </c>
      <c r="F117" s="14">
        <v>92</v>
      </c>
      <c r="G117" s="14">
        <v>67</v>
      </c>
      <c r="I117" s="13"/>
    </row>
    <row r="118" spans="2:9" x14ac:dyDescent="0.45">
      <c r="B118" s="23">
        <v>111</v>
      </c>
      <c r="C118" s="13" t="s">
        <v>86</v>
      </c>
      <c r="D118" s="14">
        <v>66</v>
      </c>
      <c r="E118" s="14">
        <v>65</v>
      </c>
      <c r="F118" s="14">
        <v>92</v>
      </c>
      <c r="G118" s="14">
        <v>58</v>
      </c>
      <c r="I118" s="13"/>
    </row>
    <row r="119" spans="2:9" x14ac:dyDescent="0.45">
      <c r="B119" s="23">
        <v>112</v>
      </c>
      <c r="C119" s="13" t="s">
        <v>87</v>
      </c>
      <c r="D119" s="14">
        <v>69</v>
      </c>
      <c r="E119" s="14">
        <v>70</v>
      </c>
      <c r="F119" s="14">
        <v>95</v>
      </c>
      <c r="G119" s="14">
        <v>59</v>
      </c>
      <c r="I119" s="13"/>
    </row>
    <row r="120" spans="2:9" x14ac:dyDescent="0.45">
      <c r="B120" s="23">
        <v>113</v>
      </c>
      <c r="C120" s="13" t="s">
        <v>88</v>
      </c>
      <c r="D120" s="14">
        <v>73</v>
      </c>
      <c r="E120" s="14">
        <v>71</v>
      </c>
      <c r="F120" s="14">
        <v>95</v>
      </c>
      <c r="G120" s="14">
        <v>67</v>
      </c>
      <c r="I120" s="13"/>
    </row>
    <row r="121" spans="2:9" x14ac:dyDescent="0.45">
      <c r="B121" s="23">
        <v>114</v>
      </c>
      <c r="C121" s="13" t="s">
        <v>89</v>
      </c>
      <c r="D121" s="14">
        <v>66</v>
      </c>
      <c r="E121" s="14">
        <v>64</v>
      </c>
      <c r="F121" s="14">
        <v>91</v>
      </c>
      <c r="G121" s="14">
        <v>58</v>
      </c>
      <c r="I121" s="13"/>
    </row>
    <row r="122" spans="2:9" x14ac:dyDescent="0.45">
      <c r="B122" s="23">
        <v>115</v>
      </c>
      <c r="C122" s="13" t="s">
        <v>90</v>
      </c>
      <c r="D122" s="14">
        <v>58</v>
      </c>
      <c r="E122" s="14">
        <v>58</v>
      </c>
      <c r="F122" s="14">
        <v>90</v>
      </c>
      <c r="G122" s="14">
        <v>47</v>
      </c>
      <c r="I122" s="13"/>
    </row>
    <row r="123" spans="2:9" x14ac:dyDescent="0.45">
      <c r="B123" s="23">
        <v>116</v>
      </c>
      <c r="C123" s="13" t="s">
        <v>91</v>
      </c>
      <c r="D123" s="14">
        <v>71</v>
      </c>
      <c r="E123" s="14">
        <v>69</v>
      </c>
      <c r="F123" s="14">
        <v>93</v>
      </c>
      <c r="G123" s="14">
        <v>66</v>
      </c>
      <c r="I123" s="13"/>
    </row>
    <row r="124" spans="2:9" x14ac:dyDescent="0.45">
      <c r="B124" s="23">
        <v>117</v>
      </c>
      <c r="C124" s="13" t="s">
        <v>93</v>
      </c>
      <c r="D124" s="14">
        <v>72</v>
      </c>
      <c r="E124" s="14">
        <v>74</v>
      </c>
      <c r="F124" s="14">
        <v>94</v>
      </c>
      <c r="G124" s="14">
        <v>63</v>
      </c>
      <c r="I124" s="13"/>
    </row>
    <row r="125" spans="2:9" x14ac:dyDescent="0.45">
      <c r="B125" s="23">
        <v>118</v>
      </c>
      <c r="C125" s="13" t="s">
        <v>94</v>
      </c>
      <c r="D125" s="14">
        <v>62</v>
      </c>
      <c r="E125" s="14">
        <v>63</v>
      </c>
      <c r="F125" s="14">
        <v>93</v>
      </c>
      <c r="G125" s="14">
        <v>50</v>
      </c>
      <c r="I125" s="13"/>
    </row>
    <row r="126" spans="2:9" x14ac:dyDescent="0.45">
      <c r="B126" s="23">
        <v>119</v>
      </c>
      <c r="C126" s="13" t="s">
        <v>95</v>
      </c>
      <c r="D126" s="14">
        <v>78</v>
      </c>
      <c r="E126" s="14">
        <v>75</v>
      </c>
      <c r="F126" s="14">
        <v>94</v>
      </c>
      <c r="G126" s="14">
        <v>75</v>
      </c>
      <c r="I126" s="13"/>
    </row>
    <row r="127" spans="2:9" x14ac:dyDescent="0.45">
      <c r="B127" s="23">
        <v>120</v>
      </c>
      <c r="C127" s="13" t="s">
        <v>96</v>
      </c>
      <c r="D127" s="14">
        <v>73</v>
      </c>
      <c r="E127" s="14">
        <v>72</v>
      </c>
      <c r="F127" s="14">
        <v>94</v>
      </c>
      <c r="G127" s="14">
        <v>67</v>
      </c>
      <c r="I127" s="13"/>
    </row>
    <row r="128" spans="2:9" x14ac:dyDescent="0.45">
      <c r="B128" s="23">
        <v>121</v>
      </c>
      <c r="C128" s="13" t="s">
        <v>97</v>
      </c>
      <c r="D128" s="14">
        <v>77</v>
      </c>
      <c r="E128" s="14">
        <v>75</v>
      </c>
      <c r="F128" s="14">
        <v>82</v>
      </c>
      <c r="G128" s="14">
        <v>76</v>
      </c>
      <c r="I128" s="13"/>
    </row>
    <row r="129" spans="2:9" x14ac:dyDescent="0.45">
      <c r="B129" s="23">
        <v>122</v>
      </c>
      <c r="C129" s="13" t="s">
        <v>98</v>
      </c>
      <c r="D129" s="14">
        <v>75</v>
      </c>
      <c r="E129" s="14">
        <v>75</v>
      </c>
      <c r="F129" s="14">
        <v>81</v>
      </c>
      <c r="G129" s="14">
        <v>73</v>
      </c>
      <c r="I129" s="13"/>
    </row>
    <row r="130" spans="2:9" x14ac:dyDescent="0.45">
      <c r="B130" s="23">
        <v>123</v>
      </c>
      <c r="C130" s="13" t="s">
        <v>99</v>
      </c>
      <c r="D130" s="14">
        <v>64</v>
      </c>
      <c r="E130" s="14">
        <v>62</v>
      </c>
      <c r="F130" s="14">
        <v>92</v>
      </c>
      <c r="G130" s="14">
        <v>56</v>
      </c>
      <c r="I130" s="13"/>
    </row>
    <row r="131" spans="2:9" x14ac:dyDescent="0.45">
      <c r="B131" s="23">
        <v>124</v>
      </c>
      <c r="C131" s="13" t="s">
        <v>100</v>
      </c>
      <c r="D131" s="14">
        <v>70</v>
      </c>
      <c r="E131" s="14">
        <v>69</v>
      </c>
      <c r="F131" s="14">
        <v>93</v>
      </c>
      <c r="G131" s="14">
        <v>64</v>
      </c>
      <c r="I131" s="13"/>
    </row>
    <row r="132" spans="2:9" x14ac:dyDescent="0.45">
      <c r="B132" s="23">
        <v>125</v>
      </c>
      <c r="C132" s="13" t="s">
        <v>101</v>
      </c>
      <c r="D132" s="14">
        <v>63</v>
      </c>
      <c r="E132" s="14">
        <v>63</v>
      </c>
      <c r="F132" s="14">
        <v>91</v>
      </c>
      <c r="G132" s="14">
        <v>53</v>
      </c>
      <c r="I132" s="13"/>
    </row>
    <row r="133" spans="2:9" x14ac:dyDescent="0.45">
      <c r="B133" s="23">
        <v>126</v>
      </c>
      <c r="C133" s="13" t="s">
        <v>102</v>
      </c>
      <c r="D133" s="14">
        <v>76</v>
      </c>
      <c r="E133" s="14">
        <v>74</v>
      </c>
      <c r="F133" s="14">
        <v>90</v>
      </c>
      <c r="G133" s="14">
        <v>74</v>
      </c>
      <c r="I133" s="13"/>
    </row>
    <row r="134" spans="2:9" x14ac:dyDescent="0.45">
      <c r="B134" s="23">
        <v>127</v>
      </c>
      <c r="C134" s="13" t="s">
        <v>104</v>
      </c>
      <c r="D134" s="14">
        <v>74</v>
      </c>
      <c r="E134" s="14">
        <v>72</v>
      </c>
      <c r="F134" s="14">
        <v>91</v>
      </c>
      <c r="G134" s="14">
        <v>69</v>
      </c>
      <c r="I134" s="13"/>
    </row>
    <row r="135" spans="2:9" x14ac:dyDescent="0.45">
      <c r="B135" s="23">
        <v>128</v>
      </c>
      <c r="C135" s="13" t="s">
        <v>105</v>
      </c>
      <c r="D135" s="14">
        <v>69</v>
      </c>
      <c r="E135" s="14">
        <v>69</v>
      </c>
      <c r="F135" s="14">
        <v>93</v>
      </c>
      <c r="G135" s="14">
        <v>62</v>
      </c>
      <c r="I135" s="13"/>
    </row>
    <row r="136" spans="2:9" x14ac:dyDescent="0.45">
      <c r="B136" s="23">
        <v>129</v>
      </c>
      <c r="C136" s="13" t="s">
        <v>106</v>
      </c>
      <c r="D136" s="14">
        <v>75</v>
      </c>
      <c r="E136" s="14">
        <v>73</v>
      </c>
      <c r="F136" s="14">
        <v>93</v>
      </c>
      <c r="G136" s="14">
        <v>71</v>
      </c>
      <c r="I136" s="13"/>
    </row>
    <row r="137" spans="2:9" x14ac:dyDescent="0.45">
      <c r="B137" s="23">
        <v>130</v>
      </c>
      <c r="C137" s="13" t="s">
        <v>107</v>
      </c>
      <c r="D137" s="14">
        <v>71</v>
      </c>
      <c r="E137" s="14">
        <v>71</v>
      </c>
      <c r="F137" s="14">
        <v>93</v>
      </c>
      <c r="G137" s="14">
        <v>63</v>
      </c>
      <c r="I137" s="13"/>
    </row>
    <row r="138" spans="2:9" x14ac:dyDescent="0.45">
      <c r="B138" s="23">
        <v>131</v>
      </c>
      <c r="C138" s="13" t="s">
        <v>108</v>
      </c>
      <c r="D138" s="14">
        <v>64</v>
      </c>
      <c r="E138" s="14">
        <v>64</v>
      </c>
      <c r="F138" s="14">
        <v>91</v>
      </c>
      <c r="G138" s="14">
        <v>55</v>
      </c>
      <c r="I138" s="13"/>
    </row>
    <row r="139" spans="2:9" x14ac:dyDescent="0.45">
      <c r="B139" s="23">
        <v>132</v>
      </c>
      <c r="C139" s="13" t="s">
        <v>109</v>
      </c>
      <c r="D139" s="14">
        <v>64</v>
      </c>
      <c r="E139" s="14">
        <v>63</v>
      </c>
      <c r="F139" s="14">
        <v>92</v>
      </c>
      <c r="G139" s="14">
        <v>55</v>
      </c>
      <c r="I139" s="13"/>
    </row>
    <row r="140" spans="2:9" x14ac:dyDescent="0.45">
      <c r="B140" s="23">
        <v>133</v>
      </c>
      <c r="C140" s="13" t="s">
        <v>110</v>
      </c>
      <c r="D140" s="14">
        <v>65</v>
      </c>
      <c r="E140" s="14">
        <v>65</v>
      </c>
      <c r="F140" s="14">
        <v>91</v>
      </c>
      <c r="G140" s="14">
        <v>55</v>
      </c>
      <c r="I140" s="13"/>
    </row>
    <row r="141" spans="2:9" x14ac:dyDescent="0.45">
      <c r="B141" s="23">
        <v>134</v>
      </c>
      <c r="C141" s="13" t="s">
        <v>111</v>
      </c>
      <c r="D141" s="14">
        <v>73</v>
      </c>
      <c r="E141" s="14">
        <v>73</v>
      </c>
      <c r="F141" s="14">
        <v>95</v>
      </c>
      <c r="G141" s="14">
        <v>64</v>
      </c>
      <c r="I141" s="13"/>
    </row>
    <row r="142" spans="2:9" x14ac:dyDescent="0.45">
      <c r="B142" s="23">
        <v>135</v>
      </c>
      <c r="C142" s="13" t="s">
        <v>112</v>
      </c>
      <c r="D142" s="14">
        <v>63</v>
      </c>
      <c r="E142" s="14">
        <v>62</v>
      </c>
      <c r="F142" s="14">
        <v>91</v>
      </c>
      <c r="G142" s="14">
        <v>53</v>
      </c>
      <c r="I142" s="13"/>
    </row>
    <row r="143" spans="2:9" x14ac:dyDescent="0.45">
      <c r="B143" s="23">
        <v>136</v>
      </c>
      <c r="C143" s="13" t="s">
        <v>113</v>
      </c>
      <c r="D143" s="14">
        <v>79</v>
      </c>
      <c r="E143" s="14">
        <v>74</v>
      </c>
      <c r="F143" s="14">
        <v>96</v>
      </c>
      <c r="G143" s="14">
        <v>79</v>
      </c>
      <c r="I143" s="13"/>
    </row>
    <row r="144" spans="2:9" x14ac:dyDescent="0.45">
      <c r="B144" s="23">
        <v>137</v>
      </c>
      <c r="C144" s="13" t="s">
        <v>115</v>
      </c>
      <c r="D144" s="14">
        <v>62</v>
      </c>
      <c r="E144" s="14">
        <v>62</v>
      </c>
      <c r="F144" s="14">
        <v>89</v>
      </c>
      <c r="G144" s="14">
        <v>52</v>
      </c>
      <c r="I144" s="13"/>
    </row>
    <row r="145" spans="2:9" x14ac:dyDescent="0.45">
      <c r="B145" s="23">
        <v>138</v>
      </c>
      <c r="C145" s="13" t="s">
        <v>116</v>
      </c>
      <c r="D145" s="14">
        <v>63</v>
      </c>
      <c r="E145" s="14">
        <v>63</v>
      </c>
      <c r="F145" s="14">
        <v>94</v>
      </c>
      <c r="G145" s="14">
        <v>53</v>
      </c>
      <c r="I145" s="13"/>
    </row>
    <row r="146" spans="2:9" x14ac:dyDescent="0.45">
      <c r="B146" s="23">
        <v>139</v>
      </c>
      <c r="C146" s="13" t="s">
        <v>117</v>
      </c>
      <c r="D146" s="14">
        <v>64</v>
      </c>
      <c r="E146" s="14">
        <v>64</v>
      </c>
      <c r="F146" s="14">
        <v>91</v>
      </c>
      <c r="G146" s="14">
        <v>54</v>
      </c>
      <c r="I146" s="13"/>
    </row>
    <row r="147" spans="2:9" x14ac:dyDescent="0.45">
      <c r="B147" s="23">
        <v>140</v>
      </c>
      <c r="C147" s="13" t="s">
        <v>118</v>
      </c>
      <c r="D147" s="14">
        <v>63</v>
      </c>
      <c r="E147" s="14">
        <v>60</v>
      </c>
      <c r="F147" s="14">
        <v>91</v>
      </c>
      <c r="G147" s="14">
        <v>57</v>
      </c>
      <c r="I147" s="13"/>
    </row>
    <row r="148" spans="2:9" x14ac:dyDescent="0.45">
      <c r="B148" s="23">
        <v>141</v>
      </c>
      <c r="C148" s="13" t="s">
        <v>119</v>
      </c>
      <c r="D148" s="14">
        <v>79</v>
      </c>
      <c r="E148" s="14">
        <v>75</v>
      </c>
      <c r="F148" s="14">
        <v>95</v>
      </c>
      <c r="G148" s="14">
        <v>76</v>
      </c>
      <c r="I148" s="13"/>
    </row>
    <row r="149" spans="2:9" x14ac:dyDescent="0.45">
      <c r="B149" s="23">
        <v>142</v>
      </c>
      <c r="C149" s="13" t="s">
        <v>120</v>
      </c>
      <c r="D149" s="14">
        <v>63</v>
      </c>
      <c r="E149" s="14">
        <v>63</v>
      </c>
      <c r="F149" s="14">
        <v>92</v>
      </c>
      <c r="G149" s="14">
        <v>52</v>
      </c>
      <c r="I149" s="13"/>
    </row>
    <row r="150" spans="2:9" x14ac:dyDescent="0.45">
      <c r="B150" s="23">
        <v>143</v>
      </c>
      <c r="C150" s="13" t="s">
        <v>121</v>
      </c>
      <c r="D150" s="14">
        <v>70</v>
      </c>
      <c r="E150" s="14">
        <v>69</v>
      </c>
      <c r="F150" s="14">
        <v>94</v>
      </c>
      <c r="G150" s="14">
        <v>62</v>
      </c>
      <c r="I150" s="13"/>
    </row>
    <row r="151" spans="2:9" x14ac:dyDescent="0.45">
      <c r="B151" s="23">
        <v>144</v>
      </c>
      <c r="C151" s="13" t="s">
        <v>122</v>
      </c>
      <c r="D151" s="14">
        <v>64</v>
      </c>
      <c r="E151" s="14">
        <v>63</v>
      </c>
      <c r="F151" s="14">
        <v>92</v>
      </c>
      <c r="G151" s="14">
        <v>56</v>
      </c>
      <c r="I151" s="13"/>
    </row>
    <row r="152" spans="2:9" x14ac:dyDescent="0.45">
      <c r="B152" s="23">
        <v>145</v>
      </c>
      <c r="C152" s="13" t="s">
        <v>123</v>
      </c>
      <c r="D152" s="14">
        <v>62</v>
      </c>
      <c r="E152" s="14">
        <v>62</v>
      </c>
      <c r="F152" s="14">
        <v>92</v>
      </c>
      <c r="G152" s="14">
        <v>52</v>
      </c>
      <c r="I152" s="13"/>
    </row>
    <row r="153" spans="2:9" x14ac:dyDescent="0.45">
      <c r="B153" s="23">
        <v>146</v>
      </c>
      <c r="C153" s="13" t="s">
        <v>124</v>
      </c>
      <c r="D153" s="14">
        <v>70</v>
      </c>
      <c r="E153" s="14">
        <v>66</v>
      </c>
      <c r="F153" s="14">
        <v>90</v>
      </c>
      <c r="G153" s="14">
        <v>67</v>
      </c>
      <c r="I153" s="13"/>
    </row>
    <row r="154" spans="2:9" x14ac:dyDescent="0.45">
      <c r="B154" s="23">
        <v>147</v>
      </c>
      <c r="C154" s="13" t="s">
        <v>126</v>
      </c>
      <c r="D154" s="14">
        <v>65</v>
      </c>
      <c r="E154" s="14">
        <v>64</v>
      </c>
      <c r="F154" s="14">
        <v>92</v>
      </c>
      <c r="G154" s="14">
        <v>57</v>
      </c>
      <c r="I154" s="13"/>
    </row>
    <row r="155" spans="2:9" x14ac:dyDescent="0.45">
      <c r="B155" s="23">
        <v>148</v>
      </c>
      <c r="C155" s="13" t="s">
        <v>127</v>
      </c>
      <c r="D155" s="14">
        <v>65</v>
      </c>
      <c r="E155" s="14">
        <v>65</v>
      </c>
      <c r="F155" s="14">
        <v>92</v>
      </c>
      <c r="G155" s="14">
        <v>55</v>
      </c>
      <c r="I155" s="13"/>
    </row>
    <row r="156" spans="2:9" x14ac:dyDescent="0.45">
      <c r="B156" s="23">
        <v>149</v>
      </c>
      <c r="C156" s="13" t="s">
        <v>128</v>
      </c>
      <c r="D156" s="14">
        <v>65</v>
      </c>
      <c r="E156" s="14">
        <v>61</v>
      </c>
      <c r="F156" s="14">
        <v>92</v>
      </c>
      <c r="G156" s="14">
        <v>60</v>
      </c>
      <c r="I156" s="13"/>
    </row>
    <row r="157" spans="2:9" x14ac:dyDescent="0.45">
      <c r="B157" s="23">
        <v>150</v>
      </c>
      <c r="C157" s="13" t="s">
        <v>129</v>
      </c>
      <c r="D157" s="14">
        <v>62</v>
      </c>
      <c r="E157" s="14">
        <v>61</v>
      </c>
      <c r="F157" s="14">
        <v>93</v>
      </c>
      <c r="G157" s="14">
        <v>52</v>
      </c>
      <c r="I157" s="13"/>
    </row>
    <row r="158" spans="2:9" x14ac:dyDescent="0.45">
      <c r="B158" s="23">
        <v>151</v>
      </c>
      <c r="C158" s="13" t="s">
        <v>130</v>
      </c>
      <c r="D158" s="14">
        <v>75</v>
      </c>
      <c r="E158" s="14">
        <v>74</v>
      </c>
      <c r="F158" s="14">
        <v>96</v>
      </c>
      <c r="G158" s="14">
        <v>69</v>
      </c>
      <c r="I158" s="13"/>
    </row>
    <row r="159" spans="2:9" x14ac:dyDescent="0.45">
      <c r="B159" s="23">
        <v>152</v>
      </c>
      <c r="C159" s="13" t="s">
        <v>131</v>
      </c>
      <c r="D159" s="14">
        <v>73</v>
      </c>
      <c r="E159" s="14">
        <v>74</v>
      </c>
      <c r="F159" s="14">
        <v>93</v>
      </c>
      <c r="G159" s="14">
        <v>66</v>
      </c>
      <c r="I159" s="13"/>
    </row>
    <row r="160" spans="2:9" x14ac:dyDescent="0.45">
      <c r="B160" s="23">
        <v>153</v>
      </c>
      <c r="C160" s="13" t="s">
        <v>132</v>
      </c>
      <c r="D160" s="14">
        <v>69</v>
      </c>
      <c r="E160" s="14">
        <v>66</v>
      </c>
      <c r="F160" s="14">
        <v>92</v>
      </c>
      <c r="G160" s="14">
        <v>62</v>
      </c>
      <c r="I160" s="13"/>
    </row>
    <row r="161" spans="2:9" x14ac:dyDescent="0.45">
      <c r="B161" s="23">
        <v>154</v>
      </c>
      <c r="C161" s="13" t="s">
        <v>133</v>
      </c>
      <c r="D161" s="14">
        <v>75</v>
      </c>
      <c r="E161" s="14">
        <v>74</v>
      </c>
      <c r="F161" s="14">
        <v>94</v>
      </c>
      <c r="G161" s="14">
        <v>70</v>
      </c>
      <c r="I161" s="13"/>
    </row>
    <row r="162" spans="2:9" x14ac:dyDescent="0.45">
      <c r="B162" s="23">
        <v>155</v>
      </c>
      <c r="C162" s="13" t="s">
        <v>134</v>
      </c>
      <c r="D162" s="14">
        <v>80</v>
      </c>
      <c r="E162" s="14">
        <v>76</v>
      </c>
      <c r="F162" s="14">
        <v>95</v>
      </c>
      <c r="G162" s="14">
        <v>80</v>
      </c>
      <c r="I162" s="13"/>
    </row>
    <row r="163" spans="2:9" x14ac:dyDescent="0.45">
      <c r="B163" s="23">
        <v>156</v>
      </c>
      <c r="C163" s="13" t="s">
        <v>135</v>
      </c>
      <c r="D163" s="14">
        <v>71</v>
      </c>
      <c r="E163" s="14">
        <v>69</v>
      </c>
      <c r="F163" s="14">
        <v>93</v>
      </c>
      <c r="G163" s="14">
        <v>67</v>
      </c>
      <c r="I163" s="13"/>
    </row>
    <row r="164" spans="2:9" x14ac:dyDescent="0.45">
      <c r="B164" s="23">
        <v>157</v>
      </c>
      <c r="C164" s="13" t="s">
        <v>137</v>
      </c>
      <c r="D164" s="14">
        <v>61</v>
      </c>
      <c r="E164" s="14">
        <v>60</v>
      </c>
      <c r="F164" s="14">
        <v>91</v>
      </c>
      <c r="G164" s="14">
        <v>51</v>
      </c>
      <c r="I164" s="13"/>
    </row>
  </sheetData>
  <sheetProtection sheet="1" objects="1" scenarios="1"/>
  <sortState xmlns:xlrd2="http://schemas.microsoft.com/office/spreadsheetml/2017/richdata2" ref="I85:J164">
    <sortCondition ref="I85:I16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218D0-01A2-47C4-BCA8-DA5C07AE0B05}">
  <sheetPr>
    <pageSetUpPr fitToPage="1"/>
  </sheetPr>
  <dimension ref="B1:AC90"/>
  <sheetViews>
    <sheetView showGridLines="0" showRowColHeaders="0" tabSelected="1" zoomScale="90" zoomScaleNormal="90" workbookViewId="0">
      <selection activeCell="B2" sqref="B2:Y2"/>
    </sheetView>
  </sheetViews>
  <sheetFormatPr defaultRowHeight="14.25" x14ac:dyDescent="0.45"/>
  <cols>
    <col min="1" max="1" width="4.73046875" style="24" customWidth="1"/>
    <col min="2" max="5" width="9.06640625" style="24"/>
    <col min="6" max="6" width="0.86328125" style="26" customWidth="1"/>
    <col min="7" max="7" width="15.19921875" style="24" bestFit="1" customWidth="1"/>
    <col min="8" max="9" width="9.06640625" style="24"/>
    <col min="10" max="10" width="7.796875" style="24" customWidth="1"/>
    <col min="11" max="13" width="0.59765625" style="24" customWidth="1"/>
    <col min="14" max="18" width="9.06640625" style="24"/>
    <col min="19" max="19" width="11.06640625" style="24" customWidth="1"/>
    <col min="20" max="21" width="1.265625" style="24" customWidth="1"/>
    <col min="22" max="16384" width="9.06640625" style="24"/>
  </cols>
  <sheetData>
    <row r="1" spans="2:29" ht="25.15" customHeight="1" x14ac:dyDescent="0.85">
      <c r="B1" s="46" t="s">
        <v>209</v>
      </c>
      <c r="C1" s="47"/>
      <c r="D1" s="47"/>
      <c r="E1" s="47"/>
      <c r="F1" s="47"/>
      <c r="G1" s="47"/>
      <c r="H1" s="47"/>
      <c r="I1" s="47"/>
      <c r="J1" s="47"/>
      <c r="K1" s="47"/>
      <c r="L1" s="47"/>
      <c r="M1" s="47"/>
      <c r="N1" s="47"/>
      <c r="O1" s="47"/>
      <c r="P1" s="47"/>
      <c r="Q1" s="47"/>
      <c r="R1" s="47"/>
      <c r="S1" s="47"/>
      <c r="T1" s="47"/>
      <c r="U1" s="47"/>
      <c r="V1" s="47"/>
      <c r="W1" s="47"/>
      <c r="X1" s="47"/>
      <c r="Y1" s="47"/>
      <c r="Z1" s="47"/>
      <c r="AA1" s="47"/>
    </row>
    <row r="2" spans="2:29" ht="39" customHeight="1" x14ac:dyDescent="0.45">
      <c r="B2" s="48" t="s">
        <v>215</v>
      </c>
      <c r="C2" s="48"/>
      <c r="D2" s="48"/>
      <c r="E2" s="48"/>
      <c r="F2" s="48"/>
      <c r="G2" s="48"/>
      <c r="H2" s="48"/>
      <c r="I2" s="48"/>
      <c r="J2" s="48"/>
      <c r="K2" s="48"/>
      <c r="L2" s="48"/>
      <c r="M2" s="48"/>
      <c r="N2" s="48"/>
      <c r="O2" s="48"/>
      <c r="P2" s="48"/>
      <c r="Q2" s="48"/>
      <c r="R2" s="48"/>
      <c r="S2" s="48"/>
      <c r="T2" s="48"/>
      <c r="U2" s="48"/>
      <c r="V2" s="48"/>
      <c r="W2" s="48"/>
      <c r="X2" s="48"/>
      <c r="Y2" s="48"/>
      <c r="AA2" s="25" t="s">
        <v>5</v>
      </c>
      <c r="AC2" s="41" t="s">
        <v>211</v>
      </c>
    </row>
    <row r="3" spans="2:29" ht="4.5" customHeight="1" x14ac:dyDescent="0.45">
      <c r="AA3" s="25" t="s">
        <v>6</v>
      </c>
      <c r="AC3" s="41" t="s">
        <v>212</v>
      </c>
    </row>
    <row r="4" spans="2:29" s="27" customFormat="1" ht="15.75" x14ac:dyDescent="0.5">
      <c r="E4" s="28" t="s">
        <v>210</v>
      </c>
      <c r="F4" s="29"/>
      <c r="G4" s="30"/>
      <c r="H4" s="31">
        <v>4</v>
      </c>
      <c r="AA4" s="25" t="s">
        <v>7</v>
      </c>
      <c r="AC4" s="41" t="s">
        <v>213</v>
      </c>
    </row>
    <row r="5" spans="2:29" s="27" customFormat="1" ht="15.75" customHeight="1" x14ac:dyDescent="0.45">
      <c r="F5" s="32"/>
      <c r="H5" s="40" t="str" cm="1">
        <f t="array" ref="H5">INDEX(AC2:AC5,H4)</f>
        <v>Digital ability is about the skill and confidence with which a person interacts online</v>
      </c>
      <c r="AA5" s="25" t="s">
        <v>8</v>
      </c>
      <c r="AC5" s="41" t="s">
        <v>214</v>
      </c>
    </row>
    <row r="6" spans="2:29" s="33" customFormat="1" ht="15.75" x14ac:dyDescent="0.5">
      <c r="B6" s="34" t="str" cm="1">
        <f t="array" ref="B6">CONCATENATE(INDEX(AA2:AA5,H4)," by Selected Variables")</f>
        <v>Digital Ability by Selected Variables</v>
      </c>
      <c r="F6" s="35"/>
      <c r="N6" s="34" t="str" cm="1">
        <f t="array" ref="N6">CONCATENATE("All Variables - in ascending order of ",INDEX(AA2:AA5,H4))</f>
        <v>All Variables - in ascending order of Digital Ability</v>
      </c>
      <c r="W6" s="34" t="str" cm="1">
        <f t="array" ref="W6">CONCATENATE("Municipalies - in ascending order of ",INDEX(AA2:AA5,H4))</f>
        <v>Municipalies - in ascending order of Digital Ability</v>
      </c>
    </row>
    <row r="7" spans="2:29" s="27" customFormat="1" x14ac:dyDescent="0.45">
      <c r="B7" s="33" t="s">
        <v>204</v>
      </c>
      <c r="F7" s="32"/>
      <c r="G7" s="33" t="s">
        <v>206</v>
      </c>
    </row>
    <row r="8" spans="2:29" s="27" customFormat="1" x14ac:dyDescent="0.45">
      <c r="F8" s="32">
        <v>2</v>
      </c>
      <c r="G8" s="36" t="s">
        <v>37</v>
      </c>
      <c r="H8" s="37">
        <f>VLOOKUP($F8,Data!$B$8:$G$164,2+Charts!$H$4)</f>
        <v>65.409851338877402</v>
      </c>
      <c r="L8" s="32">
        <v>38</v>
      </c>
      <c r="M8" s="38" t="s">
        <v>184</v>
      </c>
    </row>
    <row r="9" spans="2:29" s="27" customFormat="1" x14ac:dyDescent="0.45">
      <c r="F9" s="32">
        <v>3</v>
      </c>
      <c r="G9" s="36" t="s">
        <v>35</v>
      </c>
      <c r="H9" s="37">
        <f>VLOOKUP($F9,Data!$B$8:$G$164,2+Charts!$H$4)</f>
        <v>63.967040709850401</v>
      </c>
      <c r="L9" s="32">
        <v>1</v>
      </c>
      <c r="M9" s="36" t="s">
        <v>51</v>
      </c>
      <c r="N9" s="37">
        <f>VLOOKUP($L9+38,Data!$B$8:$G$164,2+Charts!$H$4)</f>
        <v>81.583350497855207</v>
      </c>
      <c r="O9" s="37">
        <f>N9+0.000001*L9</f>
        <v>81.583351497855205</v>
      </c>
      <c r="P9" s="32">
        <f>RANK(O9,O$9:O$44)</f>
        <v>1</v>
      </c>
      <c r="Q9" s="36" t="str">
        <f>VLOOKUP(MATCH(L9,P$9:P$44,0),$L$9:$N$44,2)</f>
        <v>18-34</v>
      </c>
      <c r="R9" s="37">
        <f>VLOOKUP(MATCH(L9,P$9:P$44,0),$L$9:$N$44,3)</f>
        <v>81.583350497855207</v>
      </c>
      <c r="U9" s="32">
        <v>1</v>
      </c>
      <c r="V9" s="39" t="s">
        <v>59</v>
      </c>
      <c r="W9" s="37">
        <f>VLOOKUP($U9+77,Data!$B$8:$G$164,2+Charts!$H$4)</f>
        <v>54</v>
      </c>
      <c r="X9" s="37">
        <f>W9+0.0000001*U9</f>
        <v>54.000000100000001</v>
      </c>
      <c r="Y9" s="32">
        <f>RANK(X9,X$9:X$88)</f>
        <v>61</v>
      </c>
      <c r="Z9" s="36" t="str">
        <f>VLOOKUP(MATCH(U9,Y$9:Y$88,0),$U$9:$W$88,2)</f>
        <v>Yarra</v>
      </c>
      <c r="AA9" s="36">
        <f>VLOOKUP(MATCH(U9,Y$9:Y$88,0),$U$9:$W$88,3)</f>
        <v>80</v>
      </c>
    </row>
    <row r="10" spans="2:29" s="27" customFormat="1" x14ac:dyDescent="0.45">
      <c r="F10" s="32"/>
      <c r="L10" s="32">
        <v>2</v>
      </c>
      <c r="M10" s="36" t="s">
        <v>47</v>
      </c>
      <c r="N10" s="37">
        <f>VLOOKUP($L10+38,Data!$B$8:$G$164,2+Charts!$H$4)</f>
        <v>74.228319159419698</v>
      </c>
      <c r="O10" s="37">
        <f t="shared" ref="O10:O44" si="0">N10+0.000001*L10</f>
        <v>74.228321159419693</v>
      </c>
      <c r="P10" s="32">
        <f t="shared" ref="P10:P44" si="1">RANK(O10,O$9:O$44)</f>
        <v>5</v>
      </c>
      <c r="Q10" s="36" t="str">
        <f t="shared" ref="Q10:Q44" si="2">VLOOKUP(MATCH(L10,P$9:P$44,0),$L$9:$N$44,2)</f>
        <v>Income Q5: $156,000+)</v>
      </c>
      <c r="R10" s="37">
        <f t="shared" ref="R10:R44" si="3">VLOOKUP(MATCH(L10,P$9:P$44,0),$L$9:$N$44,3)</f>
        <v>79.640469731560003</v>
      </c>
      <c r="U10" s="32">
        <v>2</v>
      </c>
      <c r="V10" s="39" t="s">
        <v>70</v>
      </c>
      <c r="W10" s="37">
        <f>VLOOKUP($U10+77,Data!$B$8:$G$164,2+Charts!$H$4)</f>
        <v>55</v>
      </c>
      <c r="X10" s="37">
        <f t="shared" ref="X10:X73" si="4">W10+0.0000001*U10</f>
        <v>55.000000200000002</v>
      </c>
      <c r="Y10" s="32">
        <f t="shared" ref="Y10:Y73" si="5">RANK(X10,X$9:X$88)</f>
        <v>58</v>
      </c>
      <c r="Z10" s="36" t="str">
        <f t="shared" ref="Z10:Z73" si="6">VLOOKUP(MATCH(U10,Y$9:Y$88,0),$U$9:$W$88,2)</f>
        <v>Port Phillip</v>
      </c>
      <c r="AA10" s="36">
        <f t="shared" ref="AA10:AA73" si="7">VLOOKUP(MATCH(U10,Y$9:Y$88,0),$U$9:$W$88,3)</f>
        <v>79</v>
      </c>
    </row>
    <row r="11" spans="2:29" s="27" customFormat="1" x14ac:dyDescent="0.45">
      <c r="F11" s="32"/>
      <c r="L11" s="32">
        <v>3</v>
      </c>
      <c r="M11" s="36" t="s">
        <v>38</v>
      </c>
      <c r="N11" s="37">
        <f>VLOOKUP($L11+38,Data!$B$8:$G$164,2+Charts!$H$4)</f>
        <v>64.246900291572501</v>
      </c>
      <c r="O11" s="37">
        <f t="shared" si="0"/>
        <v>64.246903291572508</v>
      </c>
      <c r="P11" s="32">
        <f t="shared" si="1"/>
        <v>17</v>
      </c>
      <c r="Q11" s="36" t="str">
        <f t="shared" si="2"/>
        <v>Other</v>
      </c>
      <c r="R11" s="37">
        <f t="shared" si="3"/>
        <v>75.081613318467106</v>
      </c>
      <c r="U11" s="32">
        <v>3</v>
      </c>
      <c r="V11" s="39" t="s">
        <v>81</v>
      </c>
      <c r="W11" s="37">
        <f>VLOOKUP($U11+77,Data!$B$8:$G$164,2+Charts!$H$4)</f>
        <v>59</v>
      </c>
      <c r="X11" s="37">
        <f t="shared" si="4"/>
        <v>59.000000300000004</v>
      </c>
      <c r="Y11" s="32">
        <f t="shared" si="5"/>
        <v>43</v>
      </c>
      <c r="Z11" s="36" t="str">
        <f t="shared" si="6"/>
        <v>Stonnington</v>
      </c>
      <c r="AA11" s="36">
        <f t="shared" si="7"/>
        <v>76</v>
      </c>
    </row>
    <row r="12" spans="2:29" s="27" customFormat="1" x14ac:dyDescent="0.45">
      <c r="F12" s="32"/>
      <c r="L12" s="32">
        <v>4</v>
      </c>
      <c r="M12" s="36" t="s">
        <v>29</v>
      </c>
      <c r="N12" s="37">
        <f>VLOOKUP($L12+38,Data!$B$8:$G$164,2+Charts!$H$4)</f>
        <v>56.476425940324397</v>
      </c>
      <c r="O12" s="37">
        <f t="shared" si="0"/>
        <v>56.476429940324394</v>
      </c>
      <c r="P12" s="32">
        <f t="shared" si="1"/>
        <v>26</v>
      </c>
      <c r="Q12" s="36" t="str">
        <f t="shared" si="2"/>
        <v>Bachelor and above</v>
      </c>
      <c r="R12" s="37">
        <f t="shared" si="3"/>
        <v>74.721447703296704</v>
      </c>
      <c r="U12" s="32">
        <v>4</v>
      </c>
      <c r="V12" s="39" t="s">
        <v>92</v>
      </c>
      <c r="W12" s="37">
        <f>VLOOKUP($U12+77,Data!$B$8:$G$164,2+Charts!$H$4)</f>
        <v>63</v>
      </c>
      <c r="X12" s="37">
        <f t="shared" si="4"/>
        <v>63.000000399999998</v>
      </c>
      <c r="Y12" s="32">
        <f t="shared" si="5"/>
        <v>33</v>
      </c>
      <c r="Z12" s="36" t="str">
        <f t="shared" si="6"/>
        <v>Melbourne</v>
      </c>
      <c r="AA12" s="36">
        <f t="shared" si="7"/>
        <v>76</v>
      </c>
    </row>
    <row r="13" spans="2:29" s="27" customFormat="1" x14ac:dyDescent="0.45">
      <c r="F13" s="32"/>
      <c r="L13" s="32">
        <v>5</v>
      </c>
      <c r="M13" s="36" t="s">
        <v>21</v>
      </c>
      <c r="N13" s="37">
        <f>VLOOKUP($L13+38,Data!$B$8:$G$164,2+Charts!$H$4)</f>
        <v>41.800536255830998</v>
      </c>
      <c r="O13" s="37">
        <f t="shared" si="0"/>
        <v>41.800541255831</v>
      </c>
      <c r="P13" s="32">
        <f t="shared" si="1"/>
        <v>34</v>
      </c>
      <c r="Q13" s="36" t="str">
        <f t="shared" si="2"/>
        <v>35-44</v>
      </c>
      <c r="R13" s="37">
        <f t="shared" si="3"/>
        <v>74.228319159419698</v>
      </c>
      <c r="U13" s="32">
        <v>5</v>
      </c>
      <c r="V13" s="39" t="s">
        <v>103</v>
      </c>
      <c r="W13" s="37">
        <f>VLOOKUP($U13+77,Data!$B$8:$G$164,2+Charts!$H$4)</f>
        <v>50</v>
      </c>
      <c r="X13" s="37">
        <f t="shared" si="4"/>
        <v>50.000000499999999</v>
      </c>
      <c r="Y13" s="32">
        <f t="shared" si="5"/>
        <v>78</v>
      </c>
      <c r="Z13" s="36" t="str">
        <f t="shared" si="6"/>
        <v>Maribyrnong</v>
      </c>
      <c r="AA13" s="36">
        <f t="shared" si="7"/>
        <v>75</v>
      </c>
    </row>
    <row r="14" spans="2:29" s="27" customFormat="1" x14ac:dyDescent="0.45">
      <c r="F14" s="32">
        <v>5</v>
      </c>
      <c r="G14" s="36" t="s">
        <v>51</v>
      </c>
      <c r="H14" s="37">
        <f>VLOOKUP($F14,Data!$B$8:$G$164,2+Charts!$H$4)</f>
        <v>81.583350497855207</v>
      </c>
      <c r="L14" s="32">
        <v>6</v>
      </c>
      <c r="M14" s="36" t="s">
        <v>17</v>
      </c>
      <c r="N14" s="37">
        <f>VLOOKUP($L14+38,Data!$B$8:$G$164,2+Charts!$H$4)</f>
        <v>27.201758699474698</v>
      </c>
      <c r="O14" s="37">
        <f t="shared" si="0"/>
        <v>27.201764699474698</v>
      </c>
      <c r="P14" s="32">
        <f t="shared" si="1"/>
        <v>36</v>
      </c>
      <c r="Q14" s="36" t="str">
        <f t="shared" si="2"/>
        <v>Couple with children</v>
      </c>
      <c r="R14" s="37">
        <f t="shared" si="3"/>
        <v>73.981124281389</v>
      </c>
      <c r="U14" s="32">
        <v>6</v>
      </c>
      <c r="V14" s="39" t="s">
        <v>114</v>
      </c>
      <c r="W14" s="37">
        <f>VLOOKUP($U14+77,Data!$B$8:$G$164,2+Charts!$H$4)</f>
        <v>61</v>
      </c>
      <c r="X14" s="37">
        <f t="shared" si="4"/>
        <v>61.0000006</v>
      </c>
      <c r="Y14" s="32">
        <f t="shared" si="5"/>
        <v>38</v>
      </c>
      <c r="Z14" s="36" t="str">
        <f t="shared" si="6"/>
        <v>Monash</v>
      </c>
      <c r="AA14" s="36">
        <f t="shared" si="7"/>
        <v>74</v>
      </c>
    </row>
    <row r="15" spans="2:29" s="27" customFormat="1" x14ac:dyDescent="0.45">
      <c r="F15" s="32">
        <v>6</v>
      </c>
      <c r="G15" s="36" t="s">
        <v>47</v>
      </c>
      <c r="H15" s="37">
        <f>VLOOKUP($F15,Data!$B$8:$G$164,2+Charts!$H$4)</f>
        <v>74.228319159419698</v>
      </c>
      <c r="L15" s="32">
        <v>7</v>
      </c>
      <c r="M15" s="36" t="s">
        <v>48</v>
      </c>
      <c r="N15" s="37">
        <f>VLOOKUP($L15+38,Data!$B$8:$G$164,2+Charts!$H$4)</f>
        <v>74.721447703296704</v>
      </c>
      <c r="O15" s="37">
        <f t="shared" si="0"/>
        <v>74.7214547032967</v>
      </c>
      <c r="P15" s="32">
        <f t="shared" si="1"/>
        <v>4</v>
      </c>
      <c r="Q15" s="36" t="str">
        <f t="shared" si="2"/>
        <v>Income Q4: $91,000 - $155,999)</v>
      </c>
      <c r="R15" s="37">
        <f t="shared" si="3"/>
        <v>73.6256603939282</v>
      </c>
      <c r="U15" s="32">
        <v>7</v>
      </c>
      <c r="V15" s="39" t="s">
        <v>125</v>
      </c>
      <c r="W15" s="37">
        <f>VLOOKUP($U15+77,Data!$B$8:$G$164,2+Charts!$H$4)</f>
        <v>71</v>
      </c>
      <c r="X15" s="37">
        <f t="shared" si="4"/>
        <v>71.000000700000001</v>
      </c>
      <c r="Y15" s="32">
        <f t="shared" si="5"/>
        <v>11</v>
      </c>
      <c r="Z15" s="36" t="str">
        <f t="shared" si="6"/>
        <v>Melton</v>
      </c>
      <c r="AA15" s="36">
        <f t="shared" si="7"/>
        <v>73</v>
      </c>
    </row>
    <row r="16" spans="2:29" s="27" customFormat="1" x14ac:dyDescent="0.45">
      <c r="F16" s="32">
        <v>7</v>
      </c>
      <c r="G16" s="36" t="s">
        <v>38</v>
      </c>
      <c r="H16" s="37">
        <f>VLOOKUP($F16,Data!$B$8:$G$164,2+Charts!$H$4)</f>
        <v>64.246900291572501</v>
      </c>
      <c r="L16" s="32">
        <v>8</v>
      </c>
      <c r="M16" s="36" t="s">
        <v>42</v>
      </c>
      <c r="N16" s="37">
        <f>VLOOKUP($L16+38,Data!$B$8:$G$164,2+Charts!$H$4)</f>
        <v>67.663481225183901</v>
      </c>
      <c r="O16" s="37">
        <f t="shared" si="0"/>
        <v>67.663489225183895</v>
      </c>
      <c r="P16" s="32">
        <f t="shared" si="1"/>
        <v>12</v>
      </c>
      <c r="Q16" s="36" t="str">
        <f t="shared" si="2"/>
        <v>Employed</v>
      </c>
      <c r="R16" s="37">
        <f t="shared" si="3"/>
        <v>73.606584846403805</v>
      </c>
      <c r="U16" s="32">
        <v>8</v>
      </c>
      <c r="V16" s="39" t="s">
        <v>136</v>
      </c>
      <c r="W16" s="37">
        <f>VLOOKUP($U16+77,Data!$B$8:$G$164,2+Charts!$H$4)</f>
        <v>51</v>
      </c>
      <c r="X16" s="37">
        <f t="shared" si="4"/>
        <v>51.000000800000002</v>
      </c>
      <c r="Y16" s="32">
        <f t="shared" si="5"/>
        <v>74</v>
      </c>
      <c r="Z16" s="36" t="str">
        <f t="shared" si="6"/>
        <v>Boroondara</v>
      </c>
      <c r="AA16" s="36">
        <f t="shared" si="7"/>
        <v>72</v>
      </c>
    </row>
    <row r="17" spans="2:27" s="27" customFormat="1" x14ac:dyDescent="0.45">
      <c r="F17" s="32">
        <v>8</v>
      </c>
      <c r="G17" s="36" t="s">
        <v>29</v>
      </c>
      <c r="H17" s="37">
        <f>VLOOKUP($F17,Data!$B$8:$G$164,2+Charts!$H$4)</f>
        <v>56.476425940324397</v>
      </c>
      <c r="L17" s="32">
        <v>9</v>
      </c>
      <c r="M17" s="36" t="s">
        <v>195</v>
      </c>
      <c r="N17" s="37">
        <f>VLOOKUP($L17+38,Data!$B$8:$G$164,2+Charts!$H$4)</f>
        <v>60.366450733696901</v>
      </c>
      <c r="O17" s="37">
        <f t="shared" si="0"/>
        <v>60.3664597336969</v>
      </c>
      <c r="P17" s="32">
        <f t="shared" si="1"/>
        <v>21</v>
      </c>
      <c r="Q17" s="36" t="str">
        <f t="shared" si="2"/>
        <v>Rent from private landlord</v>
      </c>
      <c r="R17" s="37">
        <f t="shared" si="3"/>
        <v>70.921708433440401</v>
      </c>
      <c r="U17" s="32">
        <v>9</v>
      </c>
      <c r="V17" s="39" t="s">
        <v>138</v>
      </c>
      <c r="W17" s="37">
        <f>VLOOKUP($U17+77,Data!$B$8:$G$164,2+Charts!$H$4)</f>
        <v>72</v>
      </c>
      <c r="X17" s="37">
        <f t="shared" si="4"/>
        <v>72.000000900000003</v>
      </c>
      <c r="Y17" s="32">
        <f t="shared" si="5"/>
        <v>8</v>
      </c>
      <c r="Z17" s="36" t="str">
        <f t="shared" si="6"/>
        <v>Moreland</v>
      </c>
      <c r="AA17" s="36">
        <f t="shared" si="7"/>
        <v>71</v>
      </c>
    </row>
    <row r="18" spans="2:27" s="27" customFormat="1" x14ac:dyDescent="0.45">
      <c r="F18" s="32">
        <v>9</v>
      </c>
      <c r="G18" s="36" t="s">
        <v>21</v>
      </c>
      <c r="H18" s="37">
        <f>VLOOKUP($F18,Data!$B$8:$G$164,2+Charts!$H$4)</f>
        <v>41.800536255830998</v>
      </c>
      <c r="L18" s="32">
        <v>10</v>
      </c>
      <c r="M18" s="36" t="s">
        <v>49</v>
      </c>
      <c r="N18" s="37">
        <f>VLOOKUP($L18+38,Data!$B$8:$G$164,2+Charts!$H$4)</f>
        <v>73.981124281389</v>
      </c>
      <c r="O18" s="37">
        <f t="shared" si="0"/>
        <v>73.981134281389004</v>
      </c>
      <c r="P18" s="32">
        <f t="shared" si="1"/>
        <v>6</v>
      </c>
      <c r="Q18" s="36" t="str">
        <f t="shared" si="2"/>
        <v>One parent family</v>
      </c>
      <c r="R18" s="37">
        <f t="shared" si="3"/>
        <v>68.9712129332122</v>
      </c>
      <c r="U18" s="32">
        <v>10</v>
      </c>
      <c r="V18" s="39" t="s">
        <v>60</v>
      </c>
      <c r="W18" s="37">
        <f>VLOOKUP($U18+77,Data!$B$8:$G$164,2+Charts!$H$4)</f>
        <v>68</v>
      </c>
      <c r="X18" s="37">
        <f t="shared" si="4"/>
        <v>68.000000999999997</v>
      </c>
      <c r="Y18" s="32">
        <f t="shared" si="5"/>
        <v>15</v>
      </c>
      <c r="Z18" s="36" t="str">
        <f t="shared" si="6"/>
        <v>Cardinia</v>
      </c>
      <c r="AA18" s="36">
        <f t="shared" si="7"/>
        <v>71</v>
      </c>
    </row>
    <row r="19" spans="2:27" s="27" customFormat="1" x14ac:dyDescent="0.45">
      <c r="F19" s="32">
        <v>10</v>
      </c>
      <c r="G19" s="36" t="s">
        <v>17</v>
      </c>
      <c r="H19" s="37">
        <f>VLOOKUP($F19,Data!$B$8:$G$164,2+Charts!$H$4)</f>
        <v>27.201758699474698</v>
      </c>
      <c r="L19" s="32">
        <v>11</v>
      </c>
      <c r="M19" s="36" t="s">
        <v>34</v>
      </c>
      <c r="N19" s="37">
        <f>VLOOKUP($L19+38,Data!$B$8:$G$164,2+Charts!$H$4)</f>
        <v>61.288879861624402</v>
      </c>
      <c r="O19" s="37">
        <f t="shared" si="0"/>
        <v>61.288890861624402</v>
      </c>
      <c r="P19" s="32">
        <f t="shared" si="1"/>
        <v>20</v>
      </c>
      <c r="Q19" s="36" t="str">
        <f t="shared" si="2"/>
        <v>LOTE</v>
      </c>
      <c r="R19" s="37">
        <f t="shared" si="3"/>
        <v>68.942973674897203</v>
      </c>
      <c r="U19" s="32">
        <v>11</v>
      </c>
      <c r="V19" s="39" t="s">
        <v>61</v>
      </c>
      <c r="W19" s="37">
        <f>VLOOKUP($U19+77,Data!$B$8:$G$164,2+Charts!$H$4)</f>
        <v>50</v>
      </c>
      <c r="X19" s="37">
        <f t="shared" si="4"/>
        <v>50.000001099999999</v>
      </c>
      <c r="Y19" s="32">
        <f t="shared" si="5"/>
        <v>77</v>
      </c>
      <c r="Z19" s="36" t="str">
        <f t="shared" si="6"/>
        <v>Bayside</v>
      </c>
      <c r="AA19" s="36">
        <f t="shared" si="7"/>
        <v>71</v>
      </c>
    </row>
    <row r="20" spans="2:27" s="27" customFormat="1" x14ac:dyDescent="0.45">
      <c r="B20" s="33" t="s">
        <v>178</v>
      </c>
      <c r="F20" s="32"/>
      <c r="G20" s="33" t="s">
        <v>205</v>
      </c>
      <c r="L20" s="32">
        <v>12</v>
      </c>
      <c r="M20" s="36" t="s">
        <v>196</v>
      </c>
      <c r="N20" s="37">
        <f>VLOOKUP($L20+38,Data!$B$8:$G$164,2+Charts!$H$4)</f>
        <v>36.269651661629503</v>
      </c>
      <c r="O20" s="37">
        <f t="shared" si="0"/>
        <v>36.269663661629501</v>
      </c>
      <c r="P20" s="32">
        <f t="shared" si="1"/>
        <v>35</v>
      </c>
      <c r="Q20" s="36" t="str">
        <f t="shared" si="2"/>
        <v>Certificate / diploma</v>
      </c>
      <c r="R20" s="37">
        <f t="shared" si="3"/>
        <v>67.663481225183901</v>
      </c>
      <c r="U20" s="32">
        <v>12</v>
      </c>
      <c r="V20" s="39" t="s">
        <v>62</v>
      </c>
      <c r="W20" s="37">
        <f>VLOOKUP($U20+77,Data!$B$8:$G$164,2+Charts!$H$4)</f>
        <v>56</v>
      </c>
      <c r="X20" s="37">
        <f t="shared" si="4"/>
        <v>56.0000012</v>
      </c>
      <c r="Y20" s="32">
        <f t="shared" si="5"/>
        <v>53</v>
      </c>
      <c r="Z20" s="36" t="str">
        <f t="shared" si="6"/>
        <v>Wyndham</v>
      </c>
      <c r="AA20" s="36">
        <f t="shared" si="7"/>
        <v>70</v>
      </c>
    </row>
    <row r="21" spans="2:27" s="27" customFormat="1" x14ac:dyDescent="0.45">
      <c r="F21" s="32"/>
      <c r="L21" s="32">
        <v>13</v>
      </c>
      <c r="M21" s="36" t="s">
        <v>46</v>
      </c>
      <c r="N21" s="37">
        <f>VLOOKUP($L21+38,Data!$B$8:$G$164,2+Charts!$H$4)</f>
        <v>73.606584846403805</v>
      </c>
      <c r="O21" s="37">
        <f t="shared" si="0"/>
        <v>73.606597846403801</v>
      </c>
      <c r="P21" s="32">
        <f t="shared" si="1"/>
        <v>8</v>
      </c>
      <c r="Q21" s="36" t="str">
        <f t="shared" si="2"/>
        <v>Income Q3: $52,000 - $90,999)</v>
      </c>
      <c r="R21" s="37">
        <f t="shared" si="3"/>
        <v>67.280528685807496</v>
      </c>
      <c r="U21" s="32">
        <v>13</v>
      </c>
      <c r="V21" s="39" t="s">
        <v>63</v>
      </c>
      <c r="W21" s="37">
        <f>VLOOKUP($U21+77,Data!$B$8:$G$164,2+Charts!$H$4)</f>
        <v>71</v>
      </c>
      <c r="X21" s="37">
        <f t="shared" si="4"/>
        <v>71.000001299999994</v>
      </c>
      <c r="Y21" s="32">
        <f t="shared" si="5"/>
        <v>10</v>
      </c>
      <c r="Z21" s="36" t="str">
        <f t="shared" si="6"/>
        <v>Whitehorse</v>
      </c>
      <c r="AA21" s="36">
        <f t="shared" si="7"/>
        <v>69</v>
      </c>
    </row>
    <row r="22" spans="2:27" s="27" customFormat="1" x14ac:dyDescent="0.45">
      <c r="F22" s="32"/>
      <c r="L22" s="32">
        <v>14</v>
      </c>
      <c r="M22" s="36" t="s">
        <v>35</v>
      </c>
      <c r="N22" s="37">
        <f>VLOOKUP($L22+38,Data!$B$8:$G$164,2+Charts!$H$4)</f>
        <v>63.967040709850401</v>
      </c>
      <c r="O22" s="37">
        <f t="shared" si="0"/>
        <v>63.967054709850402</v>
      </c>
      <c r="P22" s="32">
        <f t="shared" si="1"/>
        <v>18</v>
      </c>
      <c r="Q22" s="36" t="str">
        <f t="shared" si="2"/>
        <v>Metro</v>
      </c>
      <c r="R22" s="37">
        <f t="shared" si="3"/>
        <v>66.700276730347497</v>
      </c>
      <c r="U22" s="32">
        <v>14</v>
      </c>
      <c r="V22" s="39" t="s">
        <v>64</v>
      </c>
      <c r="W22" s="37">
        <f>VLOOKUP($U22+77,Data!$B$8:$G$164,2+Charts!$H$4)</f>
        <v>63</v>
      </c>
      <c r="X22" s="37">
        <f t="shared" si="4"/>
        <v>63.000001400000002</v>
      </c>
      <c r="Y22" s="32">
        <f t="shared" si="5"/>
        <v>32</v>
      </c>
      <c r="Z22" s="36" t="str">
        <f t="shared" si="6"/>
        <v>Moonee Valley</v>
      </c>
      <c r="AA22" s="36">
        <f t="shared" si="7"/>
        <v>69</v>
      </c>
    </row>
    <row r="23" spans="2:27" s="27" customFormat="1" x14ac:dyDescent="0.45">
      <c r="F23" s="32"/>
      <c r="L23" s="32">
        <v>15</v>
      </c>
      <c r="M23" s="36" t="s">
        <v>197</v>
      </c>
      <c r="N23" s="37">
        <f>VLOOKUP($L23+38,Data!$B$8:$G$164,2+Charts!$H$4)</f>
        <v>45.760104163346597</v>
      </c>
      <c r="O23" s="37">
        <f t="shared" si="0"/>
        <v>45.760119163346594</v>
      </c>
      <c r="P23" s="32">
        <f t="shared" si="1"/>
        <v>33</v>
      </c>
      <c r="Q23" s="36" t="str">
        <f t="shared" si="2"/>
        <v>Male</v>
      </c>
      <c r="R23" s="37">
        <f t="shared" si="3"/>
        <v>65.409851338877402</v>
      </c>
      <c r="U23" s="32">
        <v>15</v>
      </c>
      <c r="V23" s="39" t="s">
        <v>65</v>
      </c>
      <c r="W23" s="37">
        <f>VLOOKUP($U23+77,Data!$B$8:$G$164,2+Charts!$H$4)</f>
        <v>51</v>
      </c>
      <c r="X23" s="37">
        <f t="shared" si="4"/>
        <v>51.000001500000003</v>
      </c>
      <c r="Y23" s="32">
        <f t="shared" si="5"/>
        <v>73</v>
      </c>
      <c r="Z23" s="36" t="str">
        <f t="shared" si="6"/>
        <v>Brimbank</v>
      </c>
      <c r="AA23" s="36">
        <f t="shared" si="7"/>
        <v>68</v>
      </c>
    </row>
    <row r="24" spans="2:27" s="27" customFormat="1" x14ac:dyDescent="0.45">
      <c r="F24" s="32"/>
      <c r="L24" s="32">
        <v>16</v>
      </c>
      <c r="M24" s="36" t="s">
        <v>198</v>
      </c>
      <c r="N24" s="37">
        <f>VLOOKUP($L24+38,Data!$B$8:$G$164,2+Charts!$H$4)</f>
        <v>56.9006530271702</v>
      </c>
      <c r="O24" s="37">
        <f t="shared" si="0"/>
        <v>56.900669027170203</v>
      </c>
      <c r="P24" s="32">
        <f t="shared" si="1"/>
        <v>23</v>
      </c>
      <c r="Q24" s="36" t="str">
        <f t="shared" si="2"/>
        <v>Multi-family/group/other house.</v>
      </c>
      <c r="R24" s="37">
        <f t="shared" si="3"/>
        <v>65.263738127210104</v>
      </c>
      <c r="U24" s="32">
        <v>16</v>
      </c>
      <c r="V24" s="39" t="s">
        <v>66</v>
      </c>
      <c r="W24" s="37">
        <f>VLOOKUP($U24+77,Data!$B$8:$G$164,2+Charts!$H$4)</f>
        <v>52</v>
      </c>
      <c r="X24" s="37">
        <f t="shared" si="4"/>
        <v>52.000001599999997</v>
      </c>
      <c r="Y24" s="32">
        <f t="shared" si="5"/>
        <v>70</v>
      </c>
      <c r="Z24" s="36" t="str">
        <f t="shared" si="6"/>
        <v>Yarra Ranges</v>
      </c>
      <c r="AA24" s="36">
        <f t="shared" si="7"/>
        <v>67</v>
      </c>
    </row>
    <row r="25" spans="2:27" s="27" customFormat="1" x14ac:dyDescent="0.45">
      <c r="F25" s="32">
        <v>12</v>
      </c>
      <c r="G25" s="36" t="s">
        <v>194</v>
      </c>
      <c r="H25" s="37">
        <f>VLOOKUP($F25,Data!$B$8:$G$164,2+Charts!$H$4)</f>
        <v>36.269651661629503</v>
      </c>
      <c r="L25" s="32">
        <v>17</v>
      </c>
      <c r="M25" s="36" t="s">
        <v>199</v>
      </c>
      <c r="N25" s="37">
        <f>VLOOKUP($L25+38,Data!$B$8:$G$164,2+Charts!$H$4)</f>
        <v>67.280528685807496</v>
      </c>
      <c r="O25" s="37">
        <f t="shared" si="0"/>
        <v>67.280545685807496</v>
      </c>
      <c r="P25" s="32">
        <f t="shared" si="1"/>
        <v>13</v>
      </c>
      <c r="Q25" s="36" t="str">
        <f t="shared" si="2"/>
        <v>45-54</v>
      </c>
      <c r="R25" s="37">
        <f t="shared" si="3"/>
        <v>64.246900291572501</v>
      </c>
      <c r="U25" s="32">
        <v>17</v>
      </c>
      <c r="V25" s="39" t="s">
        <v>67</v>
      </c>
      <c r="W25" s="37">
        <f>VLOOKUP($U25+77,Data!$B$8:$G$164,2+Charts!$H$4)</f>
        <v>56</v>
      </c>
      <c r="X25" s="37">
        <f t="shared" si="4"/>
        <v>56.000001699999999</v>
      </c>
      <c r="Y25" s="32">
        <f t="shared" si="5"/>
        <v>52</v>
      </c>
      <c r="Z25" s="36" t="str">
        <f t="shared" si="6"/>
        <v>Unincorporated</v>
      </c>
      <c r="AA25" s="36">
        <f t="shared" si="7"/>
        <v>67</v>
      </c>
    </row>
    <row r="26" spans="2:27" s="27" customFormat="1" x14ac:dyDescent="0.45">
      <c r="F26" s="32">
        <v>13</v>
      </c>
      <c r="G26" s="36" t="s">
        <v>191</v>
      </c>
      <c r="H26" s="37">
        <f>VLOOKUP($F26,Data!$B$8:$G$164,2+Charts!$H$4)</f>
        <v>60.366450733696901</v>
      </c>
      <c r="L26" s="32">
        <v>18</v>
      </c>
      <c r="M26" s="36" t="s">
        <v>200</v>
      </c>
      <c r="N26" s="37">
        <f>VLOOKUP($L26+38,Data!$B$8:$G$164,2+Charts!$H$4)</f>
        <v>73.6256603939282</v>
      </c>
      <c r="O26" s="37">
        <f t="shared" si="0"/>
        <v>73.625678393928197</v>
      </c>
      <c r="P26" s="32">
        <f t="shared" si="1"/>
        <v>7</v>
      </c>
      <c r="Q26" s="36" t="str">
        <f t="shared" si="2"/>
        <v>Female</v>
      </c>
      <c r="R26" s="37">
        <f t="shared" si="3"/>
        <v>63.967040709850401</v>
      </c>
      <c r="U26" s="32">
        <v>18</v>
      </c>
      <c r="V26" s="39" t="s">
        <v>68</v>
      </c>
      <c r="W26" s="37">
        <f>VLOOKUP($U26+77,Data!$B$8:$G$164,2+Charts!$H$4)</f>
        <v>66</v>
      </c>
      <c r="X26" s="37">
        <f t="shared" si="4"/>
        <v>66.000001800000007</v>
      </c>
      <c r="Y26" s="32">
        <f t="shared" si="5"/>
        <v>26</v>
      </c>
      <c r="Z26" s="36" t="str">
        <f t="shared" si="6"/>
        <v>Maroondah</v>
      </c>
      <c r="AA26" s="36">
        <f t="shared" si="7"/>
        <v>67</v>
      </c>
    </row>
    <row r="27" spans="2:27" s="27" customFormat="1" x14ac:dyDescent="0.45">
      <c r="F27" s="32">
        <v>14</v>
      </c>
      <c r="G27" s="36" t="s">
        <v>192</v>
      </c>
      <c r="H27" s="37">
        <f>VLOOKUP($F27,Data!$B$8:$G$164,2+Charts!$H$4)</f>
        <v>67.663481225183901</v>
      </c>
      <c r="L27" s="32">
        <v>19</v>
      </c>
      <c r="M27" s="36" t="s">
        <v>201</v>
      </c>
      <c r="N27" s="37">
        <f>VLOOKUP($L27+38,Data!$B$8:$G$164,2+Charts!$H$4)</f>
        <v>79.640469731560003</v>
      </c>
      <c r="O27" s="37">
        <f t="shared" si="0"/>
        <v>79.640488731559998</v>
      </c>
      <c r="P27" s="32">
        <f t="shared" si="1"/>
        <v>2</v>
      </c>
      <c r="Q27" s="36" t="str">
        <f t="shared" si="2"/>
        <v>Own outright / purchaser</v>
      </c>
      <c r="R27" s="37">
        <f t="shared" si="3"/>
        <v>61.463784587475899</v>
      </c>
      <c r="U27" s="32">
        <v>19</v>
      </c>
      <c r="V27" s="39" t="s">
        <v>69</v>
      </c>
      <c r="W27" s="37">
        <f>VLOOKUP($U27+77,Data!$B$8:$G$164,2+Charts!$H$4)</f>
        <v>50</v>
      </c>
      <c r="X27" s="37">
        <f t="shared" si="4"/>
        <v>50.000001900000001</v>
      </c>
      <c r="Y27" s="32">
        <f t="shared" si="5"/>
        <v>76</v>
      </c>
      <c r="Z27" s="36" t="str">
        <f t="shared" si="6"/>
        <v>Knox</v>
      </c>
      <c r="AA27" s="36">
        <f t="shared" si="7"/>
        <v>67</v>
      </c>
    </row>
    <row r="28" spans="2:27" s="27" customFormat="1" x14ac:dyDescent="0.45">
      <c r="F28" s="32">
        <v>15</v>
      </c>
      <c r="G28" s="36" t="s">
        <v>193</v>
      </c>
      <c r="H28" s="37">
        <f>VLOOKUP($F28,Data!$B$8:$G$164,2+Charts!$H$4)</f>
        <v>74.721447703296704</v>
      </c>
      <c r="L28" s="32">
        <v>20</v>
      </c>
      <c r="M28" s="36" t="s">
        <v>43</v>
      </c>
      <c r="N28" s="37">
        <f>VLOOKUP($L28+38,Data!$B$8:$G$164,2+Charts!$H$4)</f>
        <v>68.942973674897203</v>
      </c>
      <c r="O28" s="37">
        <f t="shared" si="0"/>
        <v>68.94299367489721</v>
      </c>
      <c r="P28" s="32">
        <f t="shared" si="1"/>
        <v>11</v>
      </c>
      <c r="Q28" s="36" t="str">
        <f t="shared" si="2"/>
        <v>Couple without children</v>
      </c>
      <c r="R28" s="37">
        <f t="shared" si="3"/>
        <v>61.288879861624402</v>
      </c>
      <c r="U28" s="32">
        <v>20</v>
      </c>
      <c r="V28" s="39" t="s">
        <v>71</v>
      </c>
      <c r="W28" s="37">
        <f>VLOOKUP($U28+77,Data!$B$8:$G$164,2+Charts!$H$4)</f>
        <v>67</v>
      </c>
      <c r="X28" s="37">
        <f t="shared" si="4"/>
        <v>67.000001999999995</v>
      </c>
      <c r="Y28" s="32">
        <f t="shared" si="5"/>
        <v>23</v>
      </c>
      <c r="Z28" s="36" t="str">
        <f t="shared" si="6"/>
        <v>Hume</v>
      </c>
      <c r="AA28" s="36">
        <f t="shared" si="7"/>
        <v>67</v>
      </c>
    </row>
    <row r="29" spans="2:27" s="27" customFormat="1" x14ac:dyDescent="0.45">
      <c r="F29" s="32">
        <v>16</v>
      </c>
      <c r="G29" s="36" t="s">
        <v>27</v>
      </c>
      <c r="H29" s="37">
        <f>VLOOKUP($F29,Data!$B$8:$G$164,2+Charts!$H$4)</f>
        <v>52.869474936083002</v>
      </c>
      <c r="L29" s="32">
        <v>21</v>
      </c>
      <c r="M29" s="36" t="s">
        <v>37</v>
      </c>
      <c r="N29" s="37">
        <f>VLOOKUP($L29+38,Data!$B$8:$G$164,2+Charts!$H$4)</f>
        <v>65.409851338877402</v>
      </c>
      <c r="O29" s="37">
        <f t="shared" si="0"/>
        <v>65.409872338877406</v>
      </c>
      <c r="P29" s="32">
        <f t="shared" si="1"/>
        <v>15</v>
      </c>
      <c r="Q29" s="36" t="str">
        <f t="shared" si="2"/>
        <v>Completed sec. school</v>
      </c>
      <c r="R29" s="37">
        <f t="shared" si="3"/>
        <v>60.366450733696901</v>
      </c>
      <c r="U29" s="32">
        <v>21</v>
      </c>
      <c r="V29" s="39" t="s">
        <v>72</v>
      </c>
      <c r="W29" s="37">
        <f>VLOOKUP($U29+77,Data!$B$8:$G$164,2+Charts!$H$4)</f>
        <v>49</v>
      </c>
      <c r="X29" s="37">
        <f t="shared" si="4"/>
        <v>49.000002100000003</v>
      </c>
      <c r="Y29" s="32">
        <f t="shared" si="5"/>
        <v>79</v>
      </c>
      <c r="Z29" s="36" t="str">
        <f t="shared" si="6"/>
        <v>Greater Bendigo</v>
      </c>
      <c r="AA29" s="36">
        <f t="shared" si="7"/>
        <v>67</v>
      </c>
    </row>
    <row r="30" spans="2:27" s="27" customFormat="1" x14ac:dyDescent="0.45">
      <c r="F30" s="32"/>
      <c r="G30" s="36"/>
      <c r="H30" s="37"/>
      <c r="L30" s="32">
        <v>22</v>
      </c>
      <c r="M30" s="36" t="s">
        <v>39</v>
      </c>
      <c r="N30" s="37">
        <f>VLOOKUP($L30+38,Data!$B$8:$G$164,2+Charts!$H$4)</f>
        <v>66.700276730347497</v>
      </c>
      <c r="O30" s="37">
        <f t="shared" si="0"/>
        <v>66.700298730347498</v>
      </c>
      <c r="P30" s="32">
        <f t="shared" si="1"/>
        <v>14</v>
      </c>
      <c r="Q30" s="36" t="str">
        <f t="shared" si="2"/>
        <v>Regional</v>
      </c>
      <c r="R30" s="37">
        <f t="shared" si="3"/>
        <v>59.684555623991699</v>
      </c>
      <c r="U30" s="32">
        <v>22</v>
      </c>
      <c r="V30" s="39" t="s">
        <v>73</v>
      </c>
      <c r="W30" s="37">
        <f>VLOOKUP($U30+77,Data!$B$8:$G$164,2+Charts!$H$4)</f>
        <v>67</v>
      </c>
      <c r="X30" s="37">
        <f t="shared" si="4"/>
        <v>67.000002199999997</v>
      </c>
      <c r="Y30" s="32">
        <f t="shared" si="5"/>
        <v>22</v>
      </c>
      <c r="Z30" s="36" t="str">
        <f t="shared" si="6"/>
        <v>Glen Eira</v>
      </c>
      <c r="AA30" s="36">
        <f t="shared" si="7"/>
        <v>67</v>
      </c>
    </row>
    <row r="31" spans="2:27" s="27" customFormat="1" x14ac:dyDescent="0.45">
      <c r="F31" s="32"/>
      <c r="G31" s="36"/>
      <c r="H31" s="37"/>
      <c r="L31" s="32">
        <v>23</v>
      </c>
      <c r="M31" s="36" t="s">
        <v>19</v>
      </c>
      <c r="N31" s="37">
        <f>VLOOKUP($L31+38,Data!$B$8:$G$164,2+Charts!$H$4)</f>
        <v>52.908698899273404</v>
      </c>
      <c r="O31" s="37">
        <f t="shared" si="0"/>
        <v>52.908721899273402</v>
      </c>
      <c r="P31" s="32">
        <f t="shared" si="1"/>
        <v>27</v>
      </c>
      <c r="Q31" s="36" t="str">
        <f t="shared" si="2"/>
        <v>Income: $33,800 - $51,999)</v>
      </c>
      <c r="R31" s="37">
        <f t="shared" si="3"/>
        <v>56.9006530271702</v>
      </c>
      <c r="U31" s="32">
        <v>23</v>
      </c>
      <c r="V31" s="39" t="s">
        <v>74</v>
      </c>
      <c r="W31" s="37">
        <f>VLOOKUP($U31+77,Data!$B$8:$G$164,2+Charts!$H$4)</f>
        <v>53</v>
      </c>
      <c r="X31" s="37">
        <f t="shared" si="4"/>
        <v>53.000002299999998</v>
      </c>
      <c r="Y31" s="32">
        <f t="shared" si="5"/>
        <v>65</v>
      </c>
      <c r="Z31" s="36" t="str">
        <f t="shared" si="6"/>
        <v>Frankston</v>
      </c>
      <c r="AA31" s="36">
        <f t="shared" si="7"/>
        <v>67</v>
      </c>
    </row>
    <row r="32" spans="2:27" s="27" customFormat="1" x14ac:dyDescent="0.45">
      <c r="F32" s="32"/>
      <c r="G32" s="36"/>
      <c r="H32" s="37"/>
      <c r="L32" s="32">
        <v>24</v>
      </c>
      <c r="M32" s="36" t="s">
        <v>202</v>
      </c>
      <c r="N32" s="37">
        <f>VLOOKUP($L32+38,Data!$B$8:$G$164,2+Charts!$H$4)</f>
        <v>65.263738127210104</v>
      </c>
      <c r="O32" s="37">
        <f t="shared" si="0"/>
        <v>65.2637621272101</v>
      </c>
      <c r="P32" s="32">
        <f t="shared" si="1"/>
        <v>16</v>
      </c>
      <c r="Q32" s="36" t="str">
        <f t="shared" si="2"/>
        <v>Rent public housing authority</v>
      </c>
      <c r="R32" s="37">
        <f t="shared" si="3"/>
        <v>56.818416566529599</v>
      </c>
      <c r="U32" s="32">
        <v>24</v>
      </c>
      <c r="V32" s="39" t="s">
        <v>75</v>
      </c>
      <c r="W32" s="37">
        <f>VLOOKUP($U32+77,Data!$B$8:$G$164,2+Charts!$H$4)</f>
        <v>57</v>
      </c>
      <c r="X32" s="37">
        <f t="shared" si="4"/>
        <v>57.0000024</v>
      </c>
      <c r="Y32" s="32">
        <f t="shared" si="5"/>
        <v>49</v>
      </c>
      <c r="Z32" s="36" t="str">
        <f t="shared" si="6"/>
        <v>Whittlesea</v>
      </c>
      <c r="AA32" s="36">
        <f t="shared" si="7"/>
        <v>66</v>
      </c>
    </row>
    <row r="33" spans="2:27" s="27" customFormat="1" x14ac:dyDescent="0.45">
      <c r="B33" s="33" t="s">
        <v>207</v>
      </c>
      <c r="F33" s="32"/>
      <c r="G33" s="33" t="s">
        <v>208</v>
      </c>
      <c r="H33" s="37"/>
      <c r="L33" s="32">
        <v>25</v>
      </c>
      <c r="M33" s="36" t="s">
        <v>24</v>
      </c>
      <c r="N33" s="37">
        <f>VLOOKUP($L33+38,Data!$B$8:$G$164,2+Charts!$H$4)</f>
        <v>50.601279138745902</v>
      </c>
      <c r="O33" s="37">
        <f t="shared" si="0"/>
        <v>50.601304138745903</v>
      </c>
      <c r="P33" s="32">
        <f t="shared" si="1"/>
        <v>32</v>
      </c>
      <c r="Q33" s="36" t="str">
        <f t="shared" si="2"/>
        <v>Unemployed</v>
      </c>
      <c r="R33" s="37">
        <f t="shared" si="3"/>
        <v>56.5514968415307</v>
      </c>
      <c r="U33" s="32">
        <v>25</v>
      </c>
      <c r="V33" s="39" t="s">
        <v>76</v>
      </c>
      <c r="W33" s="37">
        <f>VLOOKUP($U33+77,Data!$B$8:$G$164,2+Charts!$H$4)</f>
        <v>67</v>
      </c>
      <c r="X33" s="37">
        <f t="shared" si="4"/>
        <v>67.000002499999994</v>
      </c>
      <c r="Y33" s="32">
        <f t="shared" si="5"/>
        <v>21</v>
      </c>
      <c r="Z33" s="36" t="str">
        <f t="shared" si="6"/>
        <v>Macedon Ranges</v>
      </c>
      <c r="AA33" s="36">
        <f t="shared" si="7"/>
        <v>66</v>
      </c>
    </row>
    <row r="34" spans="2:27" s="27" customFormat="1" x14ac:dyDescent="0.45">
      <c r="F34" s="32">
        <v>18</v>
      </c>
      <c r="G34" s="36" t="s">
        <v>186</v>
      </c>
      <c r="H34" s="37">
        <f>VLOOKUP($F34,Data!$B$8:$G$164,2+Charts!$H$4)</f>
        <v>45.760104163346597</v>
      </c>
      <c r="L34" s="32">
        <v>26</v>
      </c>
      <c r="M34" s="36" t="s">
        <v>41</v>
      </c>
      <c r="N34" s="37">
        <f>VLOOKUP($L34+38,Data!$B$8:$G$164,2+Charts!$H$4)</f>
        <v>68.9712129332122</v>
      </c>
      <c r="O34" s="37">
        <f t="shared" si="0"/>
        <v>68.971238933212206</v>
      </c>
      <c r="P34" s="32">
        <f t="shared" si="1"/>
        <v>10</v>
      </c>
      <c r="Q34" s="36" t="str">
        <f t="shared" si="2"/>
        <v>55-64</v>
      </c>
      <c r="R34" s="37">
        <f t="shared" si="3"/>
        <v>56.476425940324397</v>
      </c>
      <c r="U34" s="32">
        <v>26</v>
      </c>
      <c r="V34" s="39" t="s">
        <v>77</v>
      </c>
      <c r="W34" s="37">
        <f>VLOOKUP($U34+77,Data!$B$8:$G$164,2+Charts!$H$4)</f>
        <v>61</v>
      </c>
      <c r="X34" s="37">
        <f t="shared" si="4"/>
        <v>61.000002600000002</v>
      </c>
      <c r="Y34" s="32">
        <f t="shared" si="5"/>
        <v>37</v>
      </c>
      <c r="Z34" s="36" t="str">
        <f t="shared" si="6"/>
        <v>Darebin</v>
      </c>
      <c r="AA34" s="36">
        <f t="shared" si="7"/>
        <v>66</v>
      </c>
    </row>
    <row r="35" spans="2:27" s="27" customFormat="1" x14ac:dyDescent="0.45">
      <c r="F35" s="32">
        <v>19</v>
      </c>
      <c r="G35" s="36" t="s">
        <v>187</v>
      </c>
      <c r="H35" s="37">
        <f>VLOOKUP($F35,Data!$B$8:$G$164,2+Charts!$H$4)</f>
        <v>56.9006530271702</v>
      </c>
      <c r="L35" s="32">
        <v>27</v>
      </c>
      <c r="M35" s="36" t="s">
        <v>154</v>
      </c>
      <c r="N35" s="37">
        <f>VLOOKUP($L35+38,Data!$B$8:$G$164,2+Charts!$H$4)</f>
        <v>75.081613318467106</v>
      </c>
      <c r="O35" s="37">
        <f t="shared" si="0"/>
        <v>75.081640318467109</v>
      </c>
      <c r="P35" s="32">
        <f t="shared" si="1"/>
        <v>3</v>
      </c>
      <c r="Q35" s="36" t="str">
        <f t="shared" si="2"/>
        <v>Mobile only</v>
      </c>
      <c r="R35" s="37">
        <f t="shared" si="3"/>
        <v>52.908698899273404</v>
      </c>
      <c r="U35" s="32">
        <v>27</v>
      </c>
      <c r="V35" s="39" t="s">
        <v>78</v>
      </c>
      <c r="W35" s="37">
        <f>VLOOKUP($U35+77,Data!$B$8:$G$164,2+Charts!$H$4)</f>
        <v>60</v>
      </c>
      <c r="X35" s="37">
        <f t="shared" si="4"/>
        <v>60.000002700000003</v>
      </c>
      <c r="Y35" s="32">
        <f t="shared" si="5"/>
        <v>41</v>
      </c>
      <c r="Z35" s="36" t="str">
        <f t="shared" si="6"/>
        <v>Nillumbik</v>
      </c>
      <c r="AA35" s="36">
        <f t="shared" si="7"/>
        <v>64</v>
      </c>
    </row>
    <row r="36" spans="2:27" s="27" customFormat="1" x14ac:dyDescent="0.45">
      <c r="F36" s="32">
        <v>20</v>
      </c>
      <c r="G36" s="36" t="s">
        <v>188</v>
      </c>
      <c r="H36" s="37">
        <f>VLOOKUP($F36,Data!$B$8:$G$164,2+Charts!$H$4)</f>
        <v>67.280528685807496</v>
      </c>
      <c r="L36" s="32">
        <v>28</v>
      </c>
      <c r="M36" s="36" t="s">
        <v>27</v>
      </c>
      <c r="N36" s="37">
        <f>VLOOKUP($L36+38,Data!$B$8:$G$164,2+Charts!$H$4)</f>
        <v>52.869474936083002</v>
      </c>
      <c r="O36" s="37">
        <f t="shared" si="0"/>
        <v>52.869502936083002</v>
      </c>
      <c r="P36" s="32">
        <f t="shared" si="1"/>
        <v>28</v>
      </c>
      <c r="Q36" s="36" t="str">
        <f t="shared" si="2"/>
        <v>Other education</v>
      </c>
      <c r="R36" s="37">
        <f t="shared" si="3"/>
        <v>52.869474936083002</v>
      </c>
      <c r="U36" s="32">
        <v>28</v>
      </c>
      <c r="V36" s="39" t="s">
        <v>79</v>
      </c>
      <c r="W36" s="37">
        <f>VLOOKUP($U36+77,Data!$B$8:$G$164,2+Charts!$H$4)</f>
        <v>60</v>
      </c>
      <c r="X36" s="37">
        <f t="shared" si="4"/>
        <v>60.000002799999997</v>
      </c>
      <c r="Y36" s="32">
        <f t="shared" si="5"/>
        <v>40</v>
      </c>
      <c r="Z36" s="36" t="str">
        <f t="shared" si="6"/>
        <v>Mitchell</v>
      </c>
      <c r="AA36" s="36">
        <f t="shared" si="7"/>
        <v>64</v>
      </c>
    </row>
    <row r="37" spans="2:27" s="27" customFormat="1" x14ac:dyDescent="0.45">
      <c r="F37" s="32">
        <v>21</v>
      </c>
      <c r="G37" s="36" t="s">
        <v>189</v>
      </c>
      <c r="H37" s="37">
        <f>VLOOKUP($F37,Data!$B$8:$G$164,2+Charts!$H$4)</f>
        <v>73.6256603939282</v>
      </c>
      <c r="L37" s="32">
        <v>29</v>
      </c>
      <c r="M37" s="36" t="s">
        <v>33</v>
      </c>
      <c r="N37" s="37">
        <f>VLOOKUP($L37+38,Data!$B$8:$G$164,2+Charts!$H$4)</f>
        <v>61.463784587475899</v>
      </c>
      <c r="O37" s="37">
        <f t="shared" si="0"/>
        <v>61.463813587475897</v>
      </c>
      <c r="P37" s="32">
        <f t="shared" si="1"/>
        <v>19</v>
      </c>
      <c r="Q37" s="36" t="str">
        <f t="shared" si="2"/>
        <v>Single person</v>
      </c>
      <c r="R37" s="37">
        <f t="shared" si="3"/>
        <v>52.419800576512699</v>
      </c>
      <c r="U37" s="32">
        <v>29</v>
      </c>
      <c r="V37" s="39" t="s">
        <v>80</v>
      </c>
      <c r="W37" s="37">
        <f>VLOOKUP($U37+77,Data!$B$8:$G$164,2+Charts!$H$4)</f>
        <v>54</v>
      </c>
      <c r="X37" s="37">
        <f t="shared" si="4"/>
        <v>54.000002899999998</v>
      </c>
      <c r="Y37" s="32">
        <f t="shared" si="5"/>
        <v>60</v>
      </c>
      <c r="Z37" s="36" t="str">
        <f t="shared" si="6"/>
        <v>Hobsons Bay</v>
      </c>
      <c r="AA37" s="36">
        <f t="shared" si="7"/>
        <v>64</v>
      </c>
    </row>
    <row r="38" spans="2:27" s="27" customFormat="1" x14ac:dyDescent="0.45">
      <c r="F38" s="32">
        <v>22</v>
      </c>
      <c r="G38" s="36" t="s">
        <v>190</v>
      </c>
      <c r="H38" s="37">
        <f>VLOOKUP($F38,Data!$B$8:$G$164,2+Charts!$H$4)</f>
        <v>79.640469731560003</v>
      </c>
      <c r="L38" s="32">
        <v>30</v>
      </c>
      <c r="M38" s="36" t="s">
        <v>25</v>
      </c>
      <c r="N38" s="37">
        <f>VLOOKUP($L38+38,Data!$B$8:$G$164,2+Charts!$H$4)</f>
        <v>52.345770925361897</v>
      </c>
      <c r="O38" s="37">
        <f t="shared" si="0"/>
        <v>52.3458009253619</v>
      </c>
      <c r="P38" s="32">
        <f t="shared" si="1"/>
        <v>30</v>
      </c>
      <c r="Q38" s="36" t="str">
        <f t="shared" si="2"/>
        <v>People with disability</v>
      </c>
      <c r="R38" s="37">
        <f t="shared" si="3"/>
        <v>52.345770925361897</v>
      </c>
      <c r="U38" s="32">
        <v>30</v>
      </c>
      <c r="V38" s="39" t="s">
        <v>82</v>
      </c>
      <c r="W38" s="37">
        <f>VLOOKUP($U38+77,Data!$B$8:$G$164,2+Charts!$H$4)</f>
        <v>51</v>
      </c>
      <c r="X38" s="37">
        <f t="shared" si="4"/>
        <v>51.000003</v>
      </c>
      <c r="Y38" s="32">
        <f t="shared" si="5"/>
        <v>72</v>
      </c>
      <c r="Z38" s="36" t="str">
        <f t="shared" si="6"/>
        <v>Mornington Peninsula</v>
      </c>
      <c r="AA38" s="36">
        <f t="shared" si="7"/>
        <v>63</v>
      </c>
    </row>
    <row r="39" spans="2:27" s="27" customFormat="1" x14ac:dyDescent="0.45">
      <c r="F39" s="32"/>
      <c r="L39" s="32">
        <v>31</v>
      </c>
      <c r="M39" s="36" t="s">
        <v>26</v>
      </c>
      <c r="N39" s="37">
        <f>VLOOKUP($L39+38,Data!$B$8:$G$164,2+Charts!$H$4)</f>
        <v>52.262026703422897</v>
      </c>
      <c r="O39" s="37">
        <f t="shared" si="0"/>
        <v>52.262057703422897</v>
      </c>
      <c r="P39" s="32">
        <f t="shared" si="1"/>
        <v>31</v>
      </c>
      <c r="Q39" s="36" t="str">
        <f t="shared" si="2"/>
        <v>Receives income support</v>
      </c>
      <c r="R39" s="37">
        <f t="shared" si="3"/>
        <v>52.262026703422897</v>
      </c>
      <c r="U39" s="32">
        <v>31</v>
      </c>
      <c r="V39" s="39" t="s">
        <v>83</v>
      </c>
      <c r="W39" s="37">
        <f>VLOOKUP($U39+77,Data!$B$8:$G$164,2+Charts!$H$4)</f>
        <v>64</v>
      </c>
      <c r="X39" s="37">
        <f t="shared" si="4"/>
        <v>64.000003100000001</v>
      </c>
      <c r="Y39" s="32">
        <f t="shared" si="5"/>
        <v>29</v>
      </c>
      <c r="Z39" s="36" t="str">
        <f t="shared" si="6"/>
        <v>Manningham</v>
      </c>
      <c r="AA39" s="36">
        <f t="shared" si="7"/>
        <v>63</v>
      </c>
    </row>
    <row r="40" spans="2:27" s="27" customFormat="1" x14ac:dyDescent="0.45">
      <c r="F40" s="32">
        <v>24</v>
      </c>
      <c r="G40" s="36" t="s">
        <v>28</v>
      </c>
      <c r="H40" s="37">
        <f>VLOOKUP($F40,Data!$B$8:$G$164,2+Charts!$H$4)</f>
        <v>56.5514968415307</v>
      </c>
      <c r="L40" s="32">
        <v>32</v>
      </c>
      <c r="M40" s="36" t="s">
        <v>31</v>
      </c>
      <c r="N40" s="37">
        <f>VLOOKUP($L40+38,Data!$B$8:$G$164,2+Charts!$H$4)</f>
        <v>59.684555623991699</v>
      </c>
      <c r="O40" s="37">
        <f t="shared" si="0"/>
        <v>59.684587623991696</v>
      </c>
      <c r="P40" s="32">
        <f t="shared" si="1"/>
        <v>22</v>
      </c>
      <c r="Q40" s="36" t="str">
        <f t="shared" si="2"/>
        <v>Not in labour force</v>
      </c>
      <c r="R40" s="37">
        <f t="shared" si="3"/>
        <v>50.601279138745902</v>
      </c>
      <c r="U40" s="32">
        <v>32</v>
      </c>
      <c r="V40" s="39" t="s">
        <v>84</v>
      </c>
      <c r="W40" s="37">
        <f>VLOOKUP($U40+77,Data!$B$8:$G$164,2+Charts!$H$4)</f>
        <v>58</v>
      </c>
      <c r="X40" s="37">
        <f t="shared" si="4"/>
        <v>58.000003200000002</v>
      </c>
      <c r="Y40" s="32">
        <f t="shared" si="5"/>
        <v>46</v>
      </c>
      <c r="Z40" s="36" t="str">
        <f t="shared" si="6"/>
        <v>Casey</v>
      </c>
      <c r="AA40" s="36">
        <f t="shared" si="7"/>
        <v>63</v>
      </c>
    </row>
    <row r="41" spans="2:27" s="27" customFormat="1" x14ac:dyDescent="0.45">
      <c r="F41" s="32">
        <v>25</v>
      </c>
      <c r="G41" s="36" t="s">
        <v>46</v>
      </c>
      <c r="H41" s="37">
        <f>VLOOKUP($F41,Data!$B$8:$G$164,2+Charts!$H$4)</f>
        <v>73.606584846403805</v>
      </c>
      <c r="L41" s="32">
        <v>33</v>
      </c>
      <c r="M41" s="36" t="s">
        <v>44</v>
      </c>
      <c r="N41" s="37">
        <f>VLOOKUP($L41+38,Data!$B$8:$G$164,2+Charts!$H$4)</f>
        <v>70.921708433440401</v>
      </c>
      <c r="O41" s="37">
        <f t="shared" si="0"/>
        <v>70.921741433440403</v>
      </c>
      <c r="P41" s="32">
        <f t="shared" si="1"/>
        <v>9</v>
      </c>
      <c r="Q41" s="36" t="str">
        <f t="shared" si="2"/>
        <v>Income: &lt;$33,800)</v>
      </c>
      <c r="R41" s="37">
        <f t="shared" si="3"/>
        <v>45.760104163346597</v>
      </c>
      <c r="U41" s="32">
        <v>33</v>
      </c>
      <c r="V41" s="39" t="s">
        <v>85</v>
      </c>
      <c r="W41" s="37">
        <f>VLOOKUP($U41+77,Data!$B$8:$G$164,2+Charts!$H$4)</f>
        <v>67</v>
      </c>
      <c r="X41" s="37">
        <f t="shared" si="4"/>
        <v>67.000003300000003</v>
      </c>
      <c r="Y41" s="32">
        <f t="shared" si="5"/>
        <v>20</v>
      </c>
      <c r="Z41" s="36" t="str">
        <f t="shared" si="6"/>
        <v>Banyule</v>
      </c>
      <c r="AA41" s="36">
        <f t="shared" si="7"/>
        <v>63</v>
      </c>
    </row>
    <row r="42" spans="2:27" s="27" customFormat="1" x14ac:dyDescent="0.45">
      <c r="F42" s="32">
        <v>26</v>
      </c>
      <c r="G42" s="36" t="s">
        <v>24</v>
      </c>
      <c r="H42" s="37">
        <f>VLOOKUP($F42,Data!$B$8:$G$164,2+Charts!$H$4)</f>
        <v>50.601279138745902</v>
      </c>
      <c r="L42" s="32">
        <v>34</v>
      </c>
      <c r="M42" s="36" t="s">
        <v>203</v>
      </c>
      <c r="N42" s="37">
        <f>VLOOKUP($L42+38,Data!$B$8:$G$164,2+Charts!$H$4)</f>
        <v>56.818416566529599</v>
      </c>
      <c r="O42" s="37">
        <f t="shared" si="0"/>
        <v>56.818450566529599</v>
      </c>
      <c r="P42" s="32">
        <f t="shared" si="1"/>
        <v>24</v>
      </c>
      <c r="Q42" s="36" t="str">
        <f t="shared" si="2"/>
        <v>65-74</v>
      </c>
      <c r="R42" s="37">
        <f t="shared" si="3"/>
        <v>41.800536255830998</v>
      </c>
      <c r="U42" s="32">
        <v>34</v>
      </c>
      <c r="V42" s="39" t="s">
        <v>86</v>
      </c>
      <c r="W42" s="37">
        <f>VLOOKUP($U42+77,Data!$B$8:$G$164,2+Charts!$H$4)</f>
        <v>58</v>
      </c>
      <c r="X42" s="37">
        <f t="shared" si="4"/>
        <v>58.000003399999997</v>
      </c>
      <c r="Y42" s="32">
        <f t="shared" si="5"/>
        <v>45</v>
      </c>
      <c r="Z42" s="36" t="str">
        <f t="shared" si="6"/>
        <v>Wodonga</v>
      </c>
      <c r="AA42" s="36">
        <f t="shared" si="7"/>
        <v>62</v>
      </c>
    </row>
    <row r="43" spans="2:27" s="27" customFormat="1" x14ac:dyDescent="0.45">
      <c r="F43" s="32"/>
      <c r="G43" s="36"/>
      <c r="L43" s="32">
        <v>35</v>
      </c>
      <c r="M43" s="36" t="s">
        <v>23</v>
      </c>
      <c r="N43" s="37">
        <f>VLOOKUP($L43+38,Data!$B$8:$G$164,2+Charts!$H$4)</f>
        <v>52.419800576512699</v>
      </c>
      <c r="O43" s="37">
        <f t="shared" si="0"/>
        <v>52.419835576512696</v>
      </c>
      <c r="P43" s="32">
        <f t="shared" si="1"/>
        <v>29</v>
      </c>
      <c r="Q43" s="36" t="str">
        <f t="shared" si="2"/>
        <v>Did not complete sec. school</v>
      </c>
      <c r="R43" s="37">
        <f t="shared" si="3"/>
        <v>36.269651661629503</v>
      </c>
      <c r="U43" s="32">
        <v>35</v>
      </c>
      <c r="V43" s="39" t="s">
        <v>87</v>
      </c>
      <c r="W43" s="37">
        <f>VLOOKUP($U43+77,Data!$B$8:$G$164,2+Charts!$H$4)</f>
        <v>59</v>
      </c>
      <c r="X43" s="37">
        <f t="shared" si="4"/>
        <v>59.000003499999998</v>
      </c>
      <c r="Y43" s="32">
        <f t="shared" si="5"/>
        <v>42</v>
      </c>
      <c r="Z43" s="36" t="str">
        <f t="shared" si="6"/>
        <v>Surf Coast</v>
      </c>
      <c r="AA43" s="36">
        <f t="shared" si="7"/>
        <v>62</v>
      </c>
    </row>
    <row r="44" spans="2:27" s="27" customFormat="1" x14ac:dyDescent="0.45">
      <c r="F44" s="32">
        <v>28</v>
      </c>
      <c r="G44" s="36" t="s">
        <v>33</v>
      </c>
      <c r="H44" s="37">
        <f>VLOOKUP($F44,Data!$B$8:$G$164,2+Charts!$H$4)</f>
        <v>61.463784587475899</v>
      </c>
      <c r="L44" s="32">
        <v>36</v>
      </c>
      <c r="M44" s="36" t="s">
        <v>28</v>
      </c>
      <c r="N44" s="37">
        <f>VLOOKUP($L44+38,Data!$B$8:$G$164,2+Charts!$H$4)</f>
        <v>56.5514968415307</v>
      </c>
      <c r="O44" s="37">
        <f t="shared" si="0"/>
        <v>56.551532841530701</v>
      </c>
      <c r="P44" s="32">
        <f t="shared" si="1"/>
        <v>25</v>
      </c>
      <c r="Q44" s="36" t="str">
        <f t="shared" si="2"/>
        <v>75+</v>
      </c>
      <c r="R44" s="37">
        <f t="shared" si="3"/>
        <v>27.201758699474698</v>
      </c>
      <c r="U44" s="32">
        <v>36</v>
      </c>
      <c r="V44" s="39" t="s">
        <v>88</v>
      </c>
      <c r="W44" s="37">
        <f>VLOOKUP($U44+77,Data!$B$8:$G$164,2+Charts!$H$4)</f>
        <v>67</v>
      </c>
      <c r="X44" s="37">
        <f t="shared" si="4"/>
        <v>67.000003599999999</v>
      </c>
      <c r="Y44" s="32">
        <f t="shared" si="5"/>
        <v>19</v>
      </c>
      <c r="Z44" s="36" t="str">
        <f t="shared" si="6"/>
        <v>Moorabool</v>
      </c>
      <c r="AA44" s="36">
        <f t="shared" si="7"/>
        <v>62</v>
      </c>
    </row>
    <row r="45" spans="2:27" s="27" customFormat="1" x14ac:dyDescent="0.45">
      <c r="F45" s="32">
        <v>29</v>
      </c>
      <c r="G45" s="36" t="s">
        <v>44</v>
      </c>
      <c r="H45" s="37">
        <f>VLOOKUP($F45,Data!$B$8:$G$164,2+Charts!$H$4)</f>
        <v>70.921708433440401</v>
      </c>
      <c r="U45" s="32">
        <v>37</v>
      </c>
      <c r="V45" s="39" t="s">
        <v>89</v>
      </c>
      <c r="W45" s="37">
        <f>VLOOKUP($U45+77,Data!$B$8:$G$164,2+Charts!$H$4)</f>
        <v>58</v>
      </c>
      <c r="X45" s="37">
        <f t="shared" si="4"/>
        <v>58.000003700000001</v>
      </c>
      <c r="Y45" s="32">
        <f t="shared" si="5"/>
        <v>44</v>
      </c>
      <c r="Z45" s="36" t="str">
        <f t="shared" si="6"/>
        <v>Greater Dandenong</v>
      </c>
      <c r="AA45" s="36">
        <f t="shared" si="7"/>
        <v>61</v>
      </c>
    </row>
    <row r="46" spans="2:27" s="27" customFormat="1" x14ac:dyDescent="0.45">
      <c r="F46" s="32">
        <v>30</v>
      </c>
      <c r="G46" s="36" t="s">
        <v>22</v>
      </c>
      <c r="H46" s="37">
        <f>VLOOKUP($F46,Data!$B$8:$G$164,2+Charts!$H$4)</f>
        <v>56.818416566529599</v>
      </c>
      <c r="U46" s="32">
        <v>38</v>
      </c>
      <c r="V46" s="39" t="s">
        <v>90</v>
      </c>
      <c r="W46" s="37">
        <f>VLOOKUP($U46+77,Data!$B$8:$G$164,2+Charts!$H$4)</f>
        <v>47</v>
      </c>
      <c r="X46" s="37">
        <f t="shared" si="4"/>
        <v>47.000003800000002</v>
      </c>
      <c r="Y46" s="32">
        <f t="shared" si="5"/>
        <v>80</v>
      </c>
      <c r="Z46" s="36" t="str">
        <f t="shared" si="6"/>
        <v>Baw Baw</v>
      </c>
      <c r="AA46" s="36">
        <f t="shared" si="7"/>
        <v>61</v>
      </c>
    </row>
    <row r="47" spans="2:27" s="27" customFormat="1" x14ac:dyDescent="0.45">
      <c r="F47" s="32"/>
      <c r="G47" s="36"/>
      <c r="U47" s="32">
        <v>39</v>
      </c>
      <c r="V47" s="39" t="s">
        <v>91</v>
      </c>
      <c r="W47" s="37">
        <f>VLOOKUP($U47+77,Data!$B$8:$G$164,2+Charts!$H$4)</f>
        <v>66</v>
      </c>
      <c r="X47" s="37">
        <f t="shared" si="4"/>
        <v>66.000003899999996</v>
      </c>
      <c r="Y47" s="32">
        <f t="shared" si="5"/>
        <v>25</v>
      </c>
      <c r="Z47" s="36" t="str">
        <f t="shared" si="6"/>
        <v>Wellington</v>
      </c>
      <c r="AA47" s="36">
        <f t="shared" si="7"/>
        <v>60</v>
      </c>
    </row>
    <row r="48" spans="2:27" s="27" customFormat="1" x14ac:dyDescent="0.45">
      <c r="B48" s="33" t="s">
        <v>180</v>
      </c>
      <c r="F48" s="32">
        <v>32</v>
      </c>
      <c r="G48" s="36" t="s">
        <v>34</v>
      </c>
      <c r="H48" s="37">
        <f>VLOOKUP($F48,Data!$B$8:$G$164,2+Charts!$H$4)</f>
        <v>61.288879861624402</v>
      </c>
      <c r="U48" s="32">
        <v>40</v>
      </c>
      <c r="V48" s="39" t="s">
        <v>93</v>
      </c>
      <c r="W48" s="37">
        <f>VLOOKUP($U48+77,Data!$B$8:$G$164,2+Charts!$H$4)</f>
        <v>63</v>
      </c>
      <c r="X48" s="37">
        <f t="shared" si="4"/>
        <v>63.000003999999997</v>
      </c>
      <c r="Y48" s="32">
        <f t="shared" si="5"/>
        <v>31</v>
      </c>
      <c r="Z48" s="36" t="str">
        <f t="shared" si="6"/>
        <v>Greater Shepparton</v>
      </c>
      <c r="AA48" s="36">
        <f t="shared" si="7"/>
        <v>60</v>
      </c>
    </row>
    <row r="49" spans="6:27" s="27" customFormat="1" x14ac:dyDescent="0.45">
      <c r="F49" s="32">
        <v>33</v>
      </c>
      <c r="G49" s="36" t="s">
        <v>49</v>
      </c>
      <c r="H49" s="37">
        <f>VLOOKUP($F49,Data!$B$8:$G$164,2+Charts!$H$4)</f>
        <v>73.981124281389</v>
      </c>
      <c r="U49" s="32">
        <v>41</v>
      </c>
      <c r="V49" s="39" t="s">
        <v>94</v>
      </c>
      <c r="W49" s="37">
        <f>VLOOKUP($U49+77,Data!$B$8:$G$164,2+Charts!$H$4)</f>
        <v>50</v>
      </c>
      <c r="X49" s="37">
        <f t="shared" si="4"/>
        <v>50.000004099999998</v>
      </c>
      <c r="Y49" s="32">
        <f t="shared" si="5"/>
        <v>75</v>
      </c>
      <c r="Z49" s="36" t="str">
        <f t="shared" si="6"/>
        <v>Greater Geelong</v>
      </c>
      <c r="AA49" s="36">
        <f t="shared" si="7"/>
        <v>60</v>
      </c>
    </row>
    <row r="50" spans="6:27" s="27" customFormat="1" x14ac:dyDescent="0.45">
      <c r="F50" s="32">
        <v>34</v>
      </c>
      <c r="G50" s="36" t="s">
        <v>41</v>
      </c>
      <c r="H50" s="37">
        <f>VLOOKUP($F50,Data!$B$8:$G$164,2+Charts!$H$4)</f>
        <v>68.9712129332122</v>
      </c>
      <c r="U50" s="32">
        <v>42</v>
      </c>
      <c r="V50" s="39" t="s">
        <v>95</v>
      </c>
      <c r="W50" s="37">
        <f>VLOOKUP($U50+77,Data!$B$8:$G$164,2+Charts!$H$4)</f>
        <v>75</v>
      </c>
      <c r="X50" s="37">
        <f t="shared" si="4"/>
        <v>75.000004200000006</v>
      </c>
      <c r="Y50" s="32">
        <f t="shared" si="5"/>
        <v>5</v>
      </c>
      <c r="Z50" s="36" t="str">
        <f t="shared" si="6"/>
        <v>Kingston</v>
      </c>
      <c r="AA50" s="36">
        <f t="shared" si="7"/>
        <v>59</v>
      </c>
    </row>
    <row r="51" spans="6:27" s="27" customFormat="1" x14ac:dyDescent="0.45">
      <c r="F51" s="32">
        <v>35</v>
      </c>
      <c r="G51" s="36" t="s">
        <v>23</v>
      </c>
      <c r="H51" s="37">
        <f>VLOOKUP($F51,Data!$B$8:$G$164,2+Charts!$H$4)</f>
        <v>52.419800576512699</v>
      </c>
      <c r="U51" s="32">
        <v>43</v>
      </c>
      <c r="V51" s="39" t="s">
        <v>96</v>
      </c>
      <c r="W51" s="37">
        <f>VLOOKUP($U51+77,Data!$B$8:$G$164,2+Charts!$H$4)</f>
        <v>67</v>
      </c>
      <c r="X51" s="37">
        <f t="shared" si="4"/>
        <v>67.000004300000001</v>
      </c>
      <c r="Y51" s="32">
        <f t="shared" si="5"/>
        <v>18</v>
      </c>
      <c r="Z51" s="36" t="str">
        <f t="shared" si="6"/>
        <v>Ballarat</v>
      </c>
      <c r="AA51" s="36">
        <f t="shared" si="7"/>
        <v>59</v>
      </c>
    </row>
    <row r="52" spans="6:27" s="27" customFormat="1" x14ac:dyDescent="0.45">
      <c r="F52" s="32">
        <v>36</v>
      </c>
      <c r="G52" s="36" t="s">
        <v>36</v>
      </c>
      <c r="H52" s="37">
        <f>VLOOKUP($F52,Data!$B$8:$G$164,2+Charts!$H$4)</f>
        <v>65.263738127210104</v>
      </c>
      <c r="U52" s="32">
        <v>44</v>
      </c>
      <c r="V52" s="39" t="s">
        <v>97</v>
      </c>
      <c r="W52" s="37">
        <f>VLOOKUP($U52+77,Data!$B$8:$G$164,2+Charts!$H$4)</f>
        <v>76</v>
      </c>
      <c r="X52" s="37">
        <f t="shared" si="4"/>
        <v>76.000004399999995</v>
      </c>
      <c r="Y52" s="32">
        <f t="shared" si="5"/>
        <v>4</v>
      </c>
      <c r="Z52" s="36" t="str">
        <f t="shared" si="6"/>
        <v>Latrobe</v>
      </c>
      <c r="AA52" s="36">
        <f t="shared" si="7"/>
        <v>58</v>
      </c>
    </row>
    <row r="53" spans="6:27" s="27" customFormat="1" x14ac:dyDescent="0.45">
      <c r="F53" s="32"/>
      <c r="U53" s="32">
        <v>45</v>
      </c>
      <c r="V53" s="39" t="s">
        <v>98</v>
      </c>
      <c r="W53" s="37">
        <f>VLOOKUP($U53+77,Data!$B$8:$G$164,2+Charts!$H$4)</f>
        <v>73</v>
      </c>
      <c r="X53" s="37">
        <f t="shared" si="4"/>
        <v>73.000004500000003</v>
      </c>
      <c r="Y53" s="32">
        <f t="shared" si="5"/>
        <v>7</v>
      </c>
      <c r="Z53" s="36" t="str">
        <f t="shared" si="6"/>
        <v>Indigo</v>
      </c>
      <c r="AA53" s="36">
        <f t="shared" si="7"/>
        <v>58</v>
      </c>
    </row>
    <row r="54" spans="6:27" s="27" customFormat="1" x14ac:dyDescent="0.45">
      <c r="F54" s="32"/>
      <c r="U54" s="32">
        <v>46</v>
      </c>
      <c r="V54" s="39" t="s">
        <v>99</v>
      </c>
      <c r="W54" s="37">
        <f>VLOOKUP($U54+77,Data!$B$8:$G$164,2+Charts!$H$4)</f>
        <v>56</v>
      </c>
      <c r="X54" s="37">
        <f t="shared" si="4"/>
        <v>56.000004599999997</v>
      </c>
      <c r="Y54" s="32">
        <f t="shared" si="5"/>
        <v>51</v>
      </c>
      <c r="Z54" s="36" t="str">
        <f t="shared" si="6"/>
        <v>Horsham</v>
      </c>
      <c r="AA54" s="36">
        <f t="shared" si="7"/>
        <v>58</v>
      </c>
    </row>
    <row r="55" spans="6:27" s="27" customFormat="1" x14ac:dyDescent="0.45">
      <c r="F55" s="32"/>
      <c r="U55" s="32">
        <v>47</v>
      </c>
      <c r="V55" s="39" t="s">
        <v>100</v>
      </c>
      <c r="W55" s="37">
        <f>VLOOKUP($U55+77,Data!$B$8:$G$164,2+Charts!$H$4)</f>
        <v>64</v>
      </c>
      <c r="X55" s="37">
        <f t="shared" si="4"/>
        <v>64.000004700000005</v>
      </c>
      <c r="Y55" s="32">
        <f t="shared" si="5"/>
        <v>28</v>
      </c>
      <c r="Z55" s="36" t="str">
        <f t="shared" si="6"/>
        <v>Wangaratta</v>
      </c>
      <c r="AA55" s="36">
        <f t="shared" si="7"/>
        <v>57</v>
      </c>
    </row>
    <row r="56" spans="6:27" s="27" customFormat="1" x14ac:dyDescent="0.45">
      <c r="F56" s="32"/>
      <c r="U56" s="32">
        <v>48</v>
      </c>
      <c r="V56" s="39" t="s">
        <v>101</v>
      </c>
      <c r="W56" s="37">
        <f>VLOOKUP($U56+77,Data!$B$8:$G$164,2+Charts!$H$4)</f>
        <v>53</v>
      </c>
      <c r="X56" s="37">
        <f t="shared" si="4"/>
        <v>53.000004799999999</v>
      </c>
      <c r="Y56" s="32">
        <f t="shared" si="5"/>
        <v>64</v>
      </c>
      <c r="Z56" s="36" t="str">
        <f t="shared" si="6"/>
        <v>Southern Grampians</v>
      </c>
      <c r="AA56" s="36">
        <f t="shared" si="7"/>
        <v>57</v>
      </c>
    </row>
    <row r="57" spans="6:27" s="27" customFormat="1" x14ac:dyDescent="0.45">
      <c r="F57" s="32"/>
      <c r="U57" s="32">
        <v>49</v>
      </c>
      <c r="V57" s="39" t="s">
        <v>102</v>
      </c>
      <c r="W57" s="37">
        <f>VLOOKUP($U57+77,Data!$B$8:$G$164,2+Charts!$H$4)</f>
        <v>74</v>
      </c>
      <c r="X57" s="37">
        <f t="shared" si="4"/>
        <v>74.000004899999993</v>
      </c>
      <c r="Y57" s="32">
        <f t="shared" si="5"/>
        <v>6</v>
      </c>
      <c r="Z57" s="36" t="str">
        <f t="shared" si="6"/>
        <v>Golden Plains</v>
      </c>
      <c r="AA57" s="36">
        <f t="shared" si="7"/>
        <v>57</v>
      </c>
    </row>
    <row r="58" spans="6:27" s="27" customFormat="1" x14ac:dyDescent="0.45">
      <c r="F58" s="32"/>
      <c r="U58" s="32">
        <v>50</v>
      </c>
      <c r="V58" s="39" t="s">
        <v>104</v>
      </c>
      <c r="W58" s="37">
        <f>VLOOKUP($U58+77,Data!$B$8:$G$164,2+Charts!$H$4)</f>
        <v>69</v>
      </c>
      <c r="X58" s="37">
        <f t="shared" si="4"/>
        <v>69.000005000000002</v>
      </c>
      <c r="Y58" s="32">
        <f t="shared" si="5"/>
        <v>14</v>
      </c>
      <c r="Z58" s="36" t="str">
        <f t="shared" si="6"/>
        <v>Swan Hill</v>
      </c>
      <c r="AA58" s="36">
        <f t="shared" si="7"/>
        <v>56</v>
      </c>
    </row>
    <row r="59" spans="6:27" s="27" customFormat="1" x14ac:dyDescent="0.45">
      <c r="F59" s="32"/>
      <c r="U59" s="32">
        <v>51</v>
      </c>
      <c r="V59" s="39" t="s">
        <v>105</v>
      </c>
      <c r="W59" s="37">
        <f>VLOOKUP($U59+77,Data!$B$8:$G$164,2+Charts!$H$4)</f>
        <v>62</v>
      </c>
      <c r="X59" s="37">
        <f t="shared" si="4"/>
        <v>62.000005100000003</v>
      </c>
      <c r="Y59" s="32">
        <f t="shared" si="5"/>
        <v>36</v>
      </c>
      <c r="Z59" s="36" t="str">
        <f t="shared" si="6"/>
        <v>Mildura</v>
      </c>
      <c r="AA59" s="36">
        <f t="shared" si="7"/>
        <v>56</v>
      </c>
    </row>
    <row r="60" spans="6:27" s="27" customFormat="1" x14ac:dyDescent="0.45">
      <c r="F60" s="32"/>
      <c r="U60" s="32">
        <v>52</v>
      </c>
      <c r="V60" s="39" t="s">
        <v>106</v>
      </c>
      <c r="W60" s="37">
        <f>VLOOKUP($U60+77,Data!$B$8:$G$164,2+Charts!$H$4)</f>
        <v>71</v>
      </c>
      <c r="X60" s="37">
        <f t="shared" si="4"/>
        <v>71.000005200000004</v>
      </c>
      <c r="Y60" s="32">
        <f t="shared" si="5"/>
        <v>9</v>
      </c>
      <c r="Z60" s="36" t="str">
        <f t="shared" si="6"/>
        <v>Corangamite</v>
      </c>
      <c r="AA60" s="36">
        <f t="shared" si="7"/>
        <v>56</v>
      </c>
    </row>
    <row r="61" spans="6:27" s="27" customFormat="1" x14ac:dyDescent="0.45">
      <c r="F61" s="32"/>
      <c r="U61" s="32">
        <v>53</v>
      </c>
      <c r="V61" s="39" t="s">
        <v>107</v>
      </c>
      <c r="W61" s="37">
        <f>VLOOKUP($U61+77,Data!$B$8:$G$164,2+Charts!$H$4)</f>
        <v>63</v>
      </c>
      <c r="X61" s="37">
        <f t="shared" si="4"/>
        <v>63.000005299999998</v>
      </c>
      <c r="Y61" s="32">
        <f t="shared" si="5"/>
        <v>30</v>
      </c>
      <c r="Z61" s="36" t="str">
        <f t="shared" si="6"/>
        <v>Campaspe</v>
      </c>
      <c r="AA61" s="36">
        <f t="shared" si="7"/>
        <v>56</v>
      </c>
    </row>
    <row r="62" spans="6:27" s="27" customFormat="1" x14ac:dyDescent="0.45">
      <c r="F62" s="32"/>
      <c r="U62" s="32">
        <v>54</v>
      </c>
      <c r="V62" s="39" t="s">
        <v>108</v>
      </c>
      <c r="W62" s="37">
        <f>VLOOKUP($U62+77,Data!$B$8:$G$164,2+Charts!$H$4)</f>
        <v>55</v>
      </c>
      <c r="X62" s="37">
        <f t="shared" si="4"/>
        <v>55.000005399999999</v>
      </c>
      <c r="Y62" s="32">
        <f t="shared" si="5"/>
        <v>57</v>
      </c>
      <c r="Z62" s="36" t="str">
        <f t="shared" si="6"/>
        <v>Warrnambool</v>
      </c>
      <c r="AA62" s="36">
        <f t="shared" si="7"/>
        <v>55</v>
      </c>
    </row>
    <row r="63" spans="6:27" s="27" customFormat="1" x14ac:dyDescent="0.45">
      <c r="F63" s="32"/>
      <c r="U63" s="32">
        <v>55</v>
      </c>
      <c r="V63" s="39" t="s">
        <v>109</v>
      </c>
      <c r="W63" s="37">
        <f>VLOOKUP($U63+77,Data!$B$8:$G$164,2+Charts!$H$4)</f>
        <v>55</v>
      </c>
      <c r="X63" s="37">
        <f t="shared" si="4"/>
        <v>55.0000055</v>
      </c>
      <c r="Y63" s="32">
        <f t="shared" si="5"/>
        <v>56</v>
      </c>
      <c r="Z63" s="36" t="str">
        <f t="shared" si="6"/>
        <v>Murrindindi</v>
      </c>
      <c r="AA63" s="36">
        <f t="shared" si="7"/>
        <v>55</v>
      </c>
    </row>
    <row r="64" spans="6:27" s="27" customFormat="1" x14ac:dyDescent="0.45">
      <c r="F64" s="32"/>
      <c r="U64" s="32">
        <v>56</v>
      </c>
      <c r="V64" s="39" t="s">
        <v>110</v>
      </c>
      <c r="W64" s="37">
        <f>VLOOKUP($U64+77,Data!$B$8:$G$164,2+Charts!$H$4)</f>
        <v>55</v>
      </c>
      <c r="X64" s="37">
        <f t="shared" si="4"/>
        <v>55.000005600000001</v>
      </c>
      <c r="Y64" s="32">
        <f t="shared" si="5"/>
        <v>55</v>
      </c>
      <c r="Z64" s="36" t="str">
        <f t="shared" si="6"/>
        <v>Moyne</v>
      </c>
      <c r="AA64" s="36">
        <f t="shared" si="7"/>
        <v>55</v>
      </c>
    </row>
    <row r="65" spans="6:27" s="27" customFormat="1" x14ac:dyDescent="0.45">
      <c r="F65" s="32"/>
      <c r="U65" s="32">
        <v>57</v>
      </c>
      <c r="V65" s="39" t="s">
        <v>111</v>
      </c>
      <c r="W65" s="37">
        <f>VLOOKUP($U65+77,Data!$B$8:$G$164,2+Charts!$H$4)</f>
        <v>64</v>
      </c>
      <c r="X65" s="37">
        <f t="shared" si="4"/>
        <v>64.000005700000003</v>
      </c>
      <c r="Y65" s="32">
        <f t="shared" si="5"/>
        <v>27</v>
      </c>
      <c r="Z65" s="36" t="str">
        <f t="shared" si="6"/>
        <v>Mount Alexander</v>
      </c>
      <c r="AA65" s="36">
        <f t="shared" si="7"/>
        <v>55</v>
      </c>
    </row>
    <row r="66" spans="6:27" s="27" customFormat="1" x14ac:dyDescent="0.45">
      <c r="F66" s="32"/>
      <c r="U66" s="32">
        <v>58</v>
      </c>
      <c r="V66" s="39" t="s">
        <v>112</v>
      </c>
      <c r="W66" s="37">
        <f>VLOOKUP($U66+77,Data!$B$8:$G$164,2+Charts!$H$4)</f>
        <v>53</v>
      </c>
      <c r="X66" s="37">
        <f t="shared" si="4"/>
        <v>53.000005799999997</v>
      </c>
      <c r="Y66" s="32">
        <f t="shared" si="5"/>
        <v>63</v>
      </c>
      <c r="Z66" s="36" t="str">
        <f t="shared" si="6"/>
        <v>Ararat</v>
      </c>
      <c r="AA66" s="36">
        <f t="shared" si="7"/>
        <v>55</v>
      </c>
    </row>
    <row r="67" spans="6:27" s="27" customFormat="1" x14ac:dyDescent="0.45">
      <c r="F67" s="32"/>
      <c r="U67" s="32">
        <v>59</v>
      </c>
      <c r="V67" s="39" t="s">
        <v>113</v>
      </c>
      <c r="W67" s="37">
        <f>VLOOKUP($U67+77,Data!$B$8:$G$164,2+Charts!$H$4)</f>
        <v>79</v>
      </c>
      <c r="X67" s="37">
        <f t="shared" si="4"/>
        <v>79.000005900000005</v>
      </c>
      <c r="Y67" s="32">
        <f t="shared" si="5"/>
        <v>2</v>
      </c>
      <c r="Z67" s="36" t="str">
        <f t="shared" si="6"/>
        <v>South Gippsland</v>
      </c>
      <c r="AA67" s="36">
        <f t="shared" si="7"/>
        <v>54</v>
      </c>
    </row>
    <row r="68" spans="6:27" s="27" customFormat="1" x14ac:dyDescent="0.45">
      <c r="F68" s="32"/>
      <c r="U68" s="32">
        <v>60</v>
      </c>
      <c r="V68" s="39" t="s">
        <v>115</v>
      </c>
      <c r="W68" s="37">
        <f>VLOOKUP($U68+77,Data!$B$8:$G$164,2+Charts!$H$4)</f>
        <v>52</v>
      </c>
      <c r="X68" s="37">
        <f t="shared" si="4"/>
        <v>52.000005999999999</v>
      </c>
      <c r="Y68" s="32">
        <f t="shared" si="5"/>
        <v>69</v>
      </c>
      <c r="Z68" s="36" t="str">
        <f t="shared" si="6"/>
        <v>Hepburn</v>
      </c>
      <c r="AA68" s="36">
        <f t="shared" si="7"/>
        <v>54</v>
      </c>
    </row>
    <row r="69" spans="6:27" s="27" customFormat="1" x14ac:dyDescent="0.45">
      <c r="F69" s="32"/>
      <c r="U69" s="32">
        <v>61</v>
      </c>
      <c r="V69" s="39" t="s">
        <v>116</v>
      </c>
      <c r="W69" s="37">
        <f>VLOOKUP($U69+77,Data!$B$8:$G$164,2+Charts!$H$4)</f>
        <v>53</v>
      </c>
      <c r="X69" s="37">
        <f t="shared" si="4"/>
        <v>53.0000061</v>
      </c>
      <c r="Y69" s="32">
        <f t="shared" si="5"/>
        <v>62</v>
      </c>
      <c r="Z69" s="36" t="str">
        <f t="shared" si="6"/>
        <v>Alpine</v>
      </c>
      <c r="AA69" s="36">
        <f t="shared" si="7"/>
        <v>54</v>
      </c>
    </row>
    <row r="70" spans="6:27" s="27" customFormat="1" x14ac:dyDescent="0.45">
      <c r="F70" s="32"/>
      <c r="U70" s="32">
        <v>62</v>
      </c>
      <c r="V70" s="39" t="s">
        <v>117</v>
      </c>
      <c r="W70" s="37">
        <f>VLOOKUP($U70+77,Data!$B$8:$G$164,2+Charts!$H$4)</f>
        <v>54</v>
      </c>
      <c r="X70" s="37">
        <f t="shared" si="4"/>
        <v>54.000006200000001</v>
      </c>
      <c r="Y70" s="32">
        <f t="shared" si="5"/>
        <v>59</v>
      </c>
      <c r="Z70" s="36" t="str">
        <f t="shared" si="6"/>
        <v>Queenscliffe</v>
      </c>
      <c r="AA70" s="36">
        <f t="shared" si="7"/>
        <v>53</v>
      </c>
    </row>
    <row r="71" spans="6:27" s="27" customFormat="1" x14ac:dyDescent="0.45">
      <c r="F71" s="32"/>
      <c r="U71" s="32">
        <v>63</v>
      </c>
      <c r="V71" s="39" t="s">
        <v>118</v>
      </c>
      <c r="W71" s="37">
        <f>VLOOKUP($U71+77,Data!$B$8:$G$164,2+Charts!$H$4)</f>
        <v>57</v>
      </c>
      <c r="X71" s="37">
        <f t="shared" si="4"/>
        <v>57.000006300000003</v>
      </c>
      <c r="Y71" s="32">
        <f t="shared" si="5"/>
        <v>48</v>
      </c>
      <c r="Z71" s="36" t="str">
        <f t="shared" si="6"/>
        <v>Northern Grampians</v>
      </c>
      <c r="AA71" s="36">
        <f t="shared" si="7"/>
        <v>53</v>
      </c>
    </row>
    <row r="72" spans="6:27" s="27" customFormat="1" x14ac:dyDescent="0.45">
      <c r="F72" s="32"/>
      <c r="U72" s="32">
        <v>64</v>
      </c>
      <c r="V72" s="39" t="s">
        <v>119</v>
      </c>
      <c r="W72" s="37">
        <f>VLOOKUP($U72+77,Data!$B$8:$G$164,2+Charts!$H$4)</f>
        <v>76</v>
      </c>
      <c r="X72" s="37">
        <f t="shared" si="4"/>
        <v>76.000006400000004</v>
      </c>
      <c r="Y72" s="32">
        <f t="shared" si="5"/>
        <v>3</v>
      </c>
      <c r="Z72" s="36" t="str">
        <f t="shared" si="6"/>
        <v>Moira</v>
      </c>
      <c r="AA72" s="36">
        <f t="shared" si="7"/>
        <v>53</v>
      </c>
    </row>
    <row r="73" spans="6:27" s="27" customFormat="1" x14ac:dyDescent="0.45">
      <c r="F73" s="32"/>
      <c r="U73" s="32">
        <v>65</v>
      </c>
      <c r="V73" s="39" t="s">
        <v>120</v>
      </c>
      <c r="W73" s="37">
        <f>VLOOKUP($U73+77,Data!$B$8:$G$164,2+Charts!$H$4)</f>
        <v>52</v>
      </c>
      <c r="X73" s="37">
        <f t="shared" si="4"/>
        <v>52.000006499999998</v>
      </c>
      <c r="Y73" s="32">
        <f t="shared" si="5"/>
        <v>68</v>
      </c>
      <c r="Z73" s="36" t="str">
        <f t="shared" si="6"/>
        <v>Glenelg</v>
      </c>
      <c r="AA73" s="36">
        <f t="shared" si="7"/>
        <v>53</v>
      </c>
    </row>
    <row r="74" spans="6:27" s="27" customFormat="1" x14ac:dyDescent="0.45">
      <c r="F74" s="32"/>
      <c r="U74" s="32">
        <v>66</v>
      </c>
      <c r="V74" s="39" t="s">
        <v>121</v>
      </c>
      <c r="W74" s="37">
        <f>VLOOKUP($U74+77,Data!$B$8:$G$164,2+Charts!$H$4)</f>
        <v>62</v>
      </c>
      <c r="X74" s="37">
        <f t="shared" ref="X74:X88" si="8">W74+0.0000001*U74</f>
        <v>62.000006599999999</v>
      </c>
      <c r="Y74" s="32">
        <f t="shared" ref="Y74:Y88" si="9">RANK(X74,X$9:X$88)</f>
        <v>35</v>
      </c>
      <c r="Z74" s="36" t="str">
        <f t="shared" ref="Z74:Z88" si="10">VLOOKUP(MATCH(U74,Y$9:Y$88,0),$U$9:$W$88,2)</f>
        <v>West Wimmera</v>
      </c>
      <c r="AA74" s="36">
        <f t="shared" ref="AA74:AA88" si="11">VLOOKUP(MATCH(U74,Y$9:Y$88,0),$U$9:$W$88,3)</f>
        <v>52</v>
      </c>
    </row>
    <row r="75" spans="6:27" s="27" customFormat="1" x14ac:dyDescent="0.45">
      <c r="F75" s="32"/>
      <c r="U75" s="32">
        <v>67</v>
      </c>
      <c r="V75" s="39" t="s">
        <v>122</v>
      </c>
      <c r="W75" s="37">
        <f>VLOOKUP($U75+77,Data!$B$8:$G$164,2+Charts!$H$4)</f>
        <v>56</v>
      </c>
      <c r="X75" s="37">
        <f t="shared" si="8"/>
        <v>56.0000067</v>
      </c>
      <c r="Y75" s="32">
        <f t="shared" si="9"/>
        <v>50</v>
      </c>
      <c r="Z75" s="36" t="str">
        <f t="shared" si="10"/>
        <v>Towong</v>
      </c>
      <c r="AA75" s="36">
        <f t="shared" si="11"/>
        <v>52</v>
      </c>
    </row>
    <row r="76" spans="6:27" s="27" customFormat="1" x14ac:dyDescent="0.45">
      <c r="F76" s="32"/>
      <c r="U76" s="32">
        <v>68</v>
      </c>
      <c r="V76" s="39" t="s">
        <v>123</v>
      </c>
      <c r="W76" s="37">
        <f>VLOOKUP($U76+77,Data!$B$8:$G$164,2+Charts!$H$4)</f>
        <v>52</v>
      </c>
      <c r="X76" s="37">
        <f t="shared" si="8"/>
        <v>52.000006800000001</v>
      </c>
      <c r="Y76" s="32">
        <f t="shared" si="9"/>
        <v>67</v>
      </c>
      <c r="Z76" s="36" t="str">
        <f t="shared" si="10"/>
        <v>Strathbogie</v>
      </c>
      <c r="AA76" s="36">
        <f t="shared" si="11"/>
        <v>52</v>
      </c>
    </row>
    <row r="77" spans="6:27" s="27" customFormat="1" x14ac:dyDescent="0.45">
      <c r="F77" s="32"/>
      <c r="U77" s="32">
        <v>69</v>
      </c>
      <c r="V77" s="39" t="s">
        <v>124</v>
      </c>
      <c r="W77" s="37">
        <f>VLOOKUP($U77+77,Data!$B$8:$G$164,2+Charts!$H$4)</f>
        <v>67</v>
      </c>
      <c r="X77" s="37">
        <f t="shared" si="8"/>
        <v>67.000006900000002</v>
      </c>
      <c r="Y77" s="32">
        <f t="shared" si="9"/>
        <v>17</v>
      </c>
      <c r="Z77" s="36" t="str">
        <f t="shared" si="10"/>
        <v>Pyrenees</v>
      </c>
      <c r="AA77" s="36">
        <f t="shared" si="11"/>
        <v>52</v>
      </c>
    </row>
    <row r="78" spans="6:27" s="27" customFormat="1" x14ac:dyDescent="0.45">
      <c r="F78" s="32"/>
      <c r="U78" s="32">
        <v>70</v>
      </c>
      <c r="V78" s="39" t="s">
        <v>126</v>
      </c>
      <c r="W78" s="37">
        <f>VLOOKUP($U78+77,Data!$B$8:$G$164,2+Charts!$H$4)</f>
        <v>57</v>
      </c>
      <c r="X78" s="37">
        <f t="shared" si="8"/>
        <v>57.000006999999997</v>
      </c>
      <c r="Y78" s="32">
        <f t="shared" si="9"/>
        <v>47</v>
      </c>
      <c r="Z78" s="36" t="str">
        <f t="shared" si="10"/>
        <v>Colac-Otway</v>
      </c>
      <c r="AA78" s="36">
        <f t="shared" si="11"/>
        <v>52</v>
      </c>
    </row>
    <row r="79" spans="6:27" s="27" customFormat="1" x14ac:dyDescent="0.45">
      <c r="F79" s="32"/>
      <c r="U79" s="32">
        <v>71</v>
      </c>
      <c r="V79" s="39" t="s">
        <v>127</v>
      </c>
      <c r="W79" s="37">
        <f>VLOOKUP($U79+77,Data!$B$8:$G$164,2+Charts!$H$4)</f>
        <v>55</v>
      </c>
      <c r="X79" s="37">
        <f t="shared" si="8"/>
        <v>55.000007099999998</v>
      </c>
      <c r="Y79" s="32">
        <f t="shared" si="9"/>
        <v>54</v>
      </c>
      <c r="Z79" s="36" t="str">
        <f t="shared" si="10"/>
        <v>Yarriambiack</v>
      </c>
      <c r="AA79" s="36">
        <f t="shared" si="11"/>
        <v>51</v>
      </c>
    </row>
    <row r="80" spans="6:27" s="27" customFormat="1" x14ac:dyDescent="0.45">
      <c r="F80" s="32"/>
      <c r="U80" s="32">
        <v>72</v>
      </c>
      <c r="V80" s="39" t="s">
        <v>128</v>
      </c>
      <c r="W80" s="37">
        <f>VLOOKUP($U80+77,Data!$B$8:$G$164,2+Charts!$H$4)</f>
        <v>60</v>
      </c>
      <c r="X80" s="37">
        <f t="shared" si="8"/>
        <v>60.000007199999999</v>
      </c>
      <c r="Y80" s="32">
        <f t="shared" si="9"/>
        <v>39</v>
      </c>
      <c r="Z80" s="36" t="str">
        <f t="shared" si="10"/>
        <v>Hindmarsh</v>
      </c>
      <c r="AA80" s="36">
        <f t="shared" si="11"/>
        <v>51</v>
      </c>
    </row>
    <row r="81" spans="6:27" s="27" customFormat="1" x14ac:dyDescent="0.45">
      <c r="F81" s="32"/>
      <c r="U81" s="32">
        <v>73</v>
      </c>
      <c r="V81" s="39" t="s">
        <v>129</v>
      </c>
      <c r="W81" s="37">
        <f>VLOOKUP($U81+77,Data!$B$8:$G$164,2+Charts!$H$4)</f>
        <v>52</v>
      </c>
      <c r="X81" s="37">
        <f t="shared" si="8"/>
        <v>52.0000073</v>
      </c>
      <c r="Y81" s="32">
        <f t="shared" si="9"/>
        <v>66</v>
      </c>
      <c r="Z81" s="36" t="str">
        <f t="shared" si="10"/>
        <v>Central Goldfields</v>
      </c>
      <c r="AA81" s="36">
        <f t="shared" si="11"/>
        <v>51</v>
      </c>
    </row>
    <row r="82" spans="6:27" s="27" customFormat="1" x14ac:dyDescent="0.45">
      <c r="F82" s="32"/>
      <c r="U82" s="32">
        <v>74</v>
      </c>
      <c r="V82" s="39" t="s">
        <v>130</v>
      </c>
      <c r="W82" s="37">
        <f>VLOOKUP($U82+77,Data!$B$8:$G$164,2+Charts!$H$4)</f>
        <v>69</v>
      </c>
      <c r="X82" s="37">
        <f t="shared" si="8"/>
        <v>69.000007400000001</v>
      </c>
      <c r="Y82" s="32">
        <f t="shared" si="9"/>
        <v>13</v>
      </c>
      <c r="Z82" s="36" t="str">
        <f t="shared" si="10"/>
        <v>Benalla</v>
      </c>
      <c r="AA82" s="36">
        <f t="shared" si="11"/>
        <v>51</v>
      </c>
    </row>
    <row r="83" spans="6:27" s="27" customFormat="1" x14ac:dyDescent="0.45">
      <c r="F83" s="32"/>
      <c r="U83" s="32">
        <v>75</v>
      </c>
      <c r="V83" s="39" t="s">
        <v>131</v>
      </c>
      <c r="W83" s="37">
        <f>VLOOKUP($U83+77,Data!$B$8:$G$164,2+Charts!$H$4)</f>
        <v>66</v>
      </c>
      <c r="X83" s="37">
        <f t="shared" si="8"/>
        <v>66.000007499999995</v>
      </c>
      <c r="Y83" s="32">
        <f t="shared" si="9"/>
        <v>24</v>
      </c>
      <c r="Z83" s="36" t="str">
        <f t="shared" si="10"/>
        <v>Mansfield</v>
      </c>
      <c r="AA83" s="36">
        <f t="shared" si="11"/>
        <v>50</v>
      </c>
    </row>
    <row r="84" spans="6:27" s="27" customFormat="1" x14ac:dyDescent="0.45">
      <c r="F84" s="32"/>
      <c r="U84" s="32">
        <v>76</v>
      </c>
      <c r="V84" s="39" t="s">
        <v>132</v>
      </c>
      <c r="W84" s="37">
        <f>VLOOKUP($U84+77,Data!$B$8:$G$164,2+Charts!$H$4)</f>
        <v>62</v>
      </c>
      <c r="X84" s="37">
        <f t="shared" si="8"/>
        <v>62.000007600000004</v>
      </c>
      <c r="Y84" s="32">
        <f t="shared" si="9"/>
        <v>34</v>
      </c>
      <c r="Z84" s="36" t="str">
        <f t="shared" si="10"/>
        <v>East Gippsland</v>
      </c>
      <c r="AA84" s="36">
        <f t="shared" si="11"/>
        <v>50</v>
      </c>
    </row>
    <row r="85" spans="6:27" s="27" customFormat="1" x14ac:dyDescent="0.45">
      <c r="F85" s="32"/>
      <c r="U85" s="32">
        <v>77</v>
      </c>
      <c r="V85" s="39" t="s">
        <v>133</v>
      </c>
      <c r="W85" s="37">
        <f>VLOOKUP($U85+77,Data!$B$8:$G$164,2+Charts!$H$4)</f>
        <v>70</v>
      </c>
      <c r="X85" s="37">
        <f t="shared" si="8"/>
        <v>70.000007699999998</v>
      </c>
      <c r="Y85" s="32">
        <f t="shared" si="9"/>
        <v>12</v>
      </c>
      <c r="Z85" s="36" t="str">
        <f t="shared" si="10"/>
        <v>Buloke</v>
      </c>
      <c r="AA85" s="36">
        <f t="shared" si="11"/>
        <v>50</v>
      </c>
    </row>
    <row r="86" spans="6:27" s="27" customFormat="1" x14ac:dyDescent="0.45">
      <c r="F86" s="32"/>
      <c r="U86" s="32">
        <v>78</v>
      </c>
      <c r="V86" s="39" t="s">
        <v>134</v>
      </c>
      <c r="W86" s="37">
        <f>VLOOKUP($U86+77,Data!$B$8:$G$164,2+Charts!$H$4)</f>
        <v>80</v>
      </c>
      <c r="X86" s="37">
        <f t="shared" si="8"/>
        <v>80.000007800000006</v>
      </c>
      <c r="Y86" s="32">
        <f t="shared" si="9"/>
        <v>1</v>
      </c>
      <c r="Z86" s="36" t="str">
        <f t="shared" si="10"/>
        <v>Bass Coast</v>
      </c>
      <c r="AA86" s="36">
        <f t="shared" si="11"/>
        <v>50</v>
      </c>
    </row>
    <row r="87" spans="6:27" s="27" customFormat="1" x14ac:dyDescent="0.45">
      <c r="F87" s="32"/>
      <c r="U87" s="32">
        <v>79</v>
      </c>
      <c r="V87" s="39" t="s">
        <v>135</v>
      </c>
      <c r="W87" s="37">
        <f>VLOOKUP($U87+77,Data!$B$8:$G$164,2+Charts!$H$4)</f>
        <v>67</v>
      </c>
      <c r="X87" s="37">
        <f t="shared" si="8"/>
        <v>67.0000079</v>
      </c>
      <c r="Y87" s="32">
        <f t="shared" si="9"/>
        <v>16</v>
      </c>
      <c r="Z87" s="36" t="str">
        <f t="shared" si="10"/>
        <v>Gannawarra</v>
      </c>
      <c r="AA87" s="36">
        <f t="shared" si="11"/>
        <v>49</v>
      </c>
    </row>
    <row r="88" spans="6:27" s="27" customFormat="1" x14ac:dyDescent="0.45">
      <c r="F88" s="32"/>
      <c r="U88" s="32">
        <v>80</v>
      </c>
      <c r="V88" s="39" t="s">
        <v>137</v>
      </c>
      <c r="W88" s="37">
        <f>VLOOKUP($U88+77,Data!$B$8:$G$164,2+Charts!$H$4)</f>
        <v>51</v>
      </c>
      <c r="X88" s="37">
        <f t="shared" si="8"/>
        <v>51.000008000000001</v>
      </c>
      <c r="Y88" s="32">
        <f t="shared" si="9"/>
        <v>71</v>
      </c>
      <c r="Z88" s="36" t="str">
        <f t="shared" si="10"/>
        <v>Loddon</v>
      </c>
      <c r="AA88" s="36">
        <f t="shared" si="11"/>
        <v>47</v>
      </c>
    </row>
    <row r="89" spans="6:27" s="27" customFormat="1" x14ac:dyDescent="0.45">
      <c r="F89" s="32"/>
    </row>
    <row r="90" spans="6:27" s="27" customFormat="1" x14ac:dyDescent="0.45">
      <c r="F90" s="32"/>
    </row>
  </sheetData>
  <sheetProtection sheet="1" objects="1" scenarios="1"/>
  <mergeCells count="2">
    <mergeCell ref="B1:AA1"/>
    <mergeCell ref="B2:Y2"/>
  </mergeCells>
  <pageMargins left="1.1811023622047245" right="0.39370078740157483" top="0.39370078740157483" bottom="0.39370078740157483" header="0.39370078740157483" footer="0.31496062992125984"/>
  <pageSetup paperSize="9" scale="5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6</xdr:col>
                    <xdr:colOff>1085850</xdr:colOff>
                    <xdr:row>2</xdr:row>
                    <xdr:rowOff>147638</xdr:rowOff>
                  </from>
                  <to>
                    <xdr:col>9</xdr:col>
                    <xdr:colOff>133350</xdr:colOff>
                    <xdr:row>4</xdr:row>
                    <xdr:rowOff>28575</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A8955765</value>
    </field>
    <field name="Objective-Title">
      <value order="0">Digital access and proficiency by gender, age, education and municipality</value>
    </field>
    <field name="Objective-Description">
      <value order="0"/>
    </field>
    <field name="Objective-CreationStamp">
      <value order="0">2022-07-23T11:26:20Z</value>
    </field>
    <field name="Objective-IsApproved">
      <value order="0">false</value>
    </field>
    <field name="Objective-IsPublished">
      <value order="0">true</value>
    </field>
    <field name="Objective-DatePublished">
      <value order="0">2022-07-23T11:30:13Z</value>
    </field>
    <field name="Objective-ModificationStamp">
      <value order="0">2023-05-10T03:43:39Z</value>
    </field>
    <field name="Objective-Owner">
      <value order="0">Hayden Brown</value>
    </field>
    <field name="Objective-Path">
      <value order="0">Classified Object:Classified Object:Classified Object:Census Themes Z 2011</value>
    </field>
    <field name="Objective-Parent">
      <value order="0">Census Themes Z 2011</value>
    </field>
    <field name="Objective-State">
      <value order="0">Published</value>
    </field>
    <field name="Objective-VersionId">
      <value order="0">vA11447362</value>
    </field>
    <field name="Objective-Version">
      <value order="0">1.0</value>
    </field>
    <field name="Objective-VersionNumber">
      <value order="0">1</value>
    </field>
    <field name="Objective-VersionComment">
      <value order="0">First version</value>
    </field>
    <field name="Objective-FileNumber">
      <value order="0">qA268988</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Original</vt:lpstr>
      <vt:lpstr>Data</vt:lpstr>
      <vt:lpstr>Charts</vt:lpstr>
      <vt:lpstr>Charts!Print_Area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dc:creator>
  <cp:lastModifiedBy>Hayden</cp:lastModifiedBy>
  <cp:lastPrinted>2021-11-25T12:13:23Z</cp:lastPrinted>
  <dcterms:created xsi:type="dcterms:W3CDTF">2021-11-24T11:52:31Z</dcterms:created>
  <dcterms:modified xsi:type="dcterms:W3CDTF">2022-07-22T09:48:38Z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A8955765</vt:lpwstr>
  </op:property>
  <op:property fmtid="{D5CDD505-2E9C-101B-9397-08002B2CF9AE}" pid="4" name="Objective-Title">
    <vt:lpwstr xmlns:vt="http://schemas.openxmlformats.org/officeDocument/2006/docPropsVTypes">Digital access and proficiency by gender, age, education and municipality</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2022-07-23T11:26:20Z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2022-07-23T11:30:13Z</vt:filetime>
  </op:property>
  <op:property fmtid="{D5CDD505-2E9C-101B-9397-08002B2CF9AE}" pid="10" name="Objective-ModificationStamp">
    <vt:filetime xmlns:vt="http://schemas.openxmlformats.org/officeDocument/2006/docPropsVTypes">2023-05-10T03:43:39Z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Themes Z 2011</vt:lpwstr>
  </op:property>
  <op:property fmtid="{D5CDD505-2E9C-101B-9397-08002B2CF9AE}" pid="13" name="Objective-Parent">
    <vt:lpwstr xmlns:vt="http://schemas.openxmlformats.org/officeDocument/2006/docPropsVTypes">Census Themes Z 2011</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vA11447362</vt:lpwstr>
  </op:property>
  <op:property fmtid="{D5CDD505-2E9C-101B-9397-08002B2CF9AE}" pid="16" name="Objective-Version">
    <vt:lpwstr xmlns:vt="http://schemas.openxmlformats.org/officeDocument/2006/docPropsVTypes">1.0</vt:lpwstr>
  </op:property>
  <op:property fmtid="{D5CDD505-2E9C-101B-9397-08002B2CF9AE}" pid="17" name="Objective-VersionNumber">
    <vt:r8 xmlns:vt="http://schemas.openxmlformats.org/officeDocument/2006/docPropsVTypes">1</vt:r8>
  </op:property>
  <op:property fmtid="{D5CDD505-2E9C-101B-9397-08002B2CF9AE}" pid="18" name="Objective-VersionComment">
    <vt:lpwstr xmlns:vt="http://schemas.openxmlformats.org/officeDocument/2006/docPropsVTypes">First version</vt:lpwstr>
  </op:property>
  <op:property fmtid="{D5CDD505-2E9C-101B-9397-08002B2CF9AE}" pid="19" name="Objective-FileNumber">
    <vt:lpwstr xmlns:vt="http://schemas.openxmlformats.org/officeDocument/2006/docPropsVTypes">qA268988</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