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trlProps/ctrlProp3.xml" ContentType="application/vnd.ms-excel.controlproperties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61b864b99ff541b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81108FC8-5E61-4016-A24C-D575D411380E}" xr6:coauthVersionLast="47" xr6:coauthVersionMax="47" xr10:uidLastSave="{00000000-0000-0000-0000-000000000000}"/>
  <bookViews>
    <workbookView showSheetTabs="0" xWindow="-110" yWindow="-110" windowWidth="19420" windowHeight="11500" tabRatio="837" firstSheet="2" activeTab="2" xr2:uid="{00000000-000D-0000-FFFF-FFFF00000000}"/>
  </bookViews>
  <sheets>
    <sheet name="Data Sheet 0" sheetId="1" state="hidden" r:id="rId1"/>
    <sheet name="template_rse" sheetId="3" state="hidden" r:id="rId2"/>
    <sheet name="Sheet1" sheetId="4" r:id="rId3"/>
    <sheet name="format" sheetId="2" state="hidden" r:id="rId4"/>
    <sheet name="Gender" sheetId="5" r:id="rId5"/>
    <sheet name="Age" sheetId="6" r:id="rId6"/>
    <sheet name="Indigenous" sheetId="7" r:id="rId7"/>
    <sheet name="Birthplaces" sheetId="8" r:id="rId8"/>
    <sheet name="Language" sheetId="9" r:id="rId9"/>
    <sheet name="Fluency" sheetId="10" r:id="rId10"/>
    <sheet name="Year of arrival" sheetId="11" r:id="rId11"/>
    <sheet name="Religion" sheetId="12" r:id="rId12"/>
    <sheet name="School Level" sheetId="13" r:id="rId13"/>
    <sheet name="Post School" sheetId="14" r:id="rId14"/>
    <sheet name="Labour force" sheetId="15" r:id="rId15"/>
    <sheet name="Volunteering" sheetId="16" r:id="rId16"/>
    <sheet name="Incomes" sheetId="17" r:id="rId17"/>
    <sheet name="Disability" sheetId="18" r:id="rId18"/>
    <sheet name="Carers" sheetId="19" r:id="rId19"/>
    <sheet name="Marital Status" sheetId="20" r:id="rId20"/>
    <sheet name="Relationship" sheetId="21" r:id="rId21"/>
    <sheet name="Home ownership" sheetId="22" r:id="rId22"/>
    <sheet name="Non Private Accom" sheetId="23" r:id="rId23"/>
    <sheet name="Pensions" sheetId="24" r:id="rId24"/>
    <sheet name="Comparison" sheetId="25" r:id="rId25"/>
  </sheets>
  <definedNames>
    <definedName name="_xlnm.Print_Area" localSheetId="5">Age!$C$1:$I$42</definedName>
    <definedName name="_xlnm.Print_Area" localSheetId="7">Birthplaces!$C$1:$R$58</definedName>
    <definedName name="_xlnm.Print_Area" localSheetId="18">Carers!$C$1:$I$42</definedName>
    <definedName name="_xlnm.Print_Area" localSheetId="24">Comparison!$B$1:$M$86</definedName>
    <definedName name="_xlnm.Print_Area" localSheetId="17">Disability!$C$1:$I$42</definedName>
    <definedName name="_xlnm.Print_Area" localSheetId="9">Fluency!$C$1:$I$42</definedName>
    <definedName name="_xlnm.Print_Area" localSheetId="4">Gender!$C$1:$I$42</definedName>
    <definedName name="_xlnm.Print_Area" localSheetId="21">'Home ownership'!$C$1:$I$42</definedName>
    <definedName name="_xlnm.Print_Area" localSheetId="16">Incomes!$C$1:$I$42</definedName>
    <definedName name="_xlnm.Print_Area" localSheetId="6">Indigenous!$C$1:$I$42</definedName>
    <definedName name="_xlnm.Print_Area" localSheetId="14">'Labour force'!$C$1:$I$42</definedName>
    <definedName name="_xlnm.Print_Area" localSheetId="8">Language!$D$1:$Q$58</definedName>
    <definedName name="_xlnm.Print_Area" localSheetId="19">'Marital Status'!$C$1:$I$42</definedName>
    <definedName name="_xlnm.Print_Area" localSheetId="22">'Non Private Accom'!$B$1:$I$44</definedName>
    <definedName name="_xlnm.Print_Area" localSheetId="23">Pensions!$C$1:$I$42</definedName>
    <definedName name="_xlnm.Print_Area" localSheetId="13">'Post School'!$C$1:$I$42</definedName>
    <definedName name="_xlnm.Print_Area" localSheetId="20">Relationship!$C$1:$I$64</definedName>
    <definedName name="_xlnm.Print_Area" localSheetId="11">Religion!$C$1:$I$42</definedName>
    <definedName name="_xlnm.Print_Area" localSheetId="12">'School Level'!$C$1:$I$42</definedName>
    <definedName name="_xlnm.Print_Area" localSheetId="2">Sheet1!$B$1:$N$44</definedName>
    <definedName name="_xlnm.Print_Area" localSheetId="15">Volunteering!$C$1:$I$42</definedName>
    <definedName name="_xlnm.Print_Area" localSheetId="10">'Year of arrival'!$C$1:$I$42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7" i="1" l="1"/>
  <c r="CE175" i="1"/>
  <c r="D141" i="1" l="1"/>
  <c r="E141" i="1"/>
  <c r="F141" i="1"/>
  <c r="G141" i="1"/>
  <c r="H141" i="1"/>
  <c r="I141" i="1"/>
  <c r="I142" i="1" s="1"/>
  <c r="J141" i="1"/>
  <c r="K141" i="1"/>
  <c r="L141" i="1"/>
  <c r="M141" i="1"/>
  <c r="N141" i="1"/>
  <c r="O141" i="1"/>
  <c r="P141" i="1"/>
  <c r="Q141" i="1"/>
  <c r="Q142" i="1" s="1"/>
  <c r="R141" i="1"/>
  <c r="S141" i="1"/>
  <c r="T141" i="1"/>
  <c r="U141" i="1"/>
  <c r="V141" i="1"/>
  <c r="W141" i="1"/>
  <c r="X141" i="1"/>
  <c r="Y141" i="1"/>
  <c r="Y142" i="1" s="1"/>
  <c r="Z141" i="1"/>
  <c r="AA141" i="1"/>
  <c r="AB141" i="1"/>
  <c r="AC141" i="1"/>
  <c r="AD141" i="1"/>
  <c r="AE141" i="1"/>
  <c r="AF141" i="1"/>
  <c r="AG141" i="1"/>
  <c r="CE141" i="1" s="1"/>
  <c r="AH141" i="1"/>
  <c r="AI141" i="1"/>
  <c r="AJ141" i="1"/>
  <c r="AK141" i="1"/>
  <c r="AL141" i="1"/>
  <c r="AM141" i="1"/>
  <c r="AN141" i="1"/>
  <c r="AO141" i="1"/>
  <c r="AO142" i="1" s="1"/>
  <c r="AP141" i="1"/>
  <c r="AQ141" i="1"/>
  <c r="AR141" i="1"/>
  <c r="AS141" i="1"/>
  <c r="AT141" i="1"/>
  <c r="AU141" i="1"/>
  <c r="AV141" i="1"/>
  <c r="AW141" i="1"/>
  <c r="AW142" i="1" s="1"/>
  <c r="AX141" i="1"/>
  <c r="AY141" i="1"/>
  <c r="AZ141" i="1"/>
  <c r="BA141" i="1"/>
  <c r="BB141" i="1"/>
  <c r="BC141" i="1"/>
  <c r="BD141" i="1"/>
  <c r="BE141" i="1"/>
  <c r="BE142" i="1" s="1"/>
  <c r="BF141" i="1"/>
  <c r="BG141" i="1"/>
  <c r="BH141" i="1"/>
  <c r="BI141" i="1"/>
  <c r="BJ141" i="1"/>
  <c r="BK141" i="1"/>
  <c r="BL141" i="1"/>
  <c r="BM141" i="1"/>
  <c r="BM142" i="1" s="1"/>
  <c r="BN141" i="1"/>
  <c r="BO141" i="1"/>
  <c r="BP141" i="1"/>
  <c r="BQ141" i="1"/>
  <c r="BR141" i="1"/>
  <c r="BS141" i="1"/>
  <c r="BT141" i="1"/>
  <c r="BU141" i="1"/>
  <c r="BU142" i="1" s="1"/>
  <c r="BV141" i="1"/>
  <c r="BW141" i="1"/>
  <c r="BX141" i="1"/>
  <c r="BY141" i="1"/>
  <c r="BZ141" i="1"/>
  <c r="CA141" i="1"/>
  <c r="CB141" i="1"/>
  <c r="CC141" i="1"/>
  <c r="CC142" i="1" s="1"/>
  <c r="CD141" i="1"/>
  <c r="D142" i="1"/>
  <c r="E142" i="1"/>
  <c r="F142" i="1"/>
  <c r="G142" i="1"/>
  <c r="H142" i="1"/>
  <c r="J142" i="1"/>
  <c r="K142" i="1"/>
  <c r="L142" i="1"/>
  <c r="M142" i="1"/>
  <c r="N142" i="1"/>
  <c r="O142" i="1"/>
  <c r="P142" i="1"/>
  <c r="R142" i="1"/>
  <c r="S142" i="1"/>
  <c r="T142" i="1"/>
  <c r="U142" i="1"/>
  <c r="V142" i="1"/>
  <c r="W142" i="1"/>
  <c r="X142" i="1"/>
  <c r="Z142" i="1"/>
  <c r="AA142" i="1"/>
  <c r="AB142" i="1"/>
  <c r="AC142" i="1"/>
  <c r="AD142" i="1"/>
  <c r="AE142" i="1"/>
  <c r="AF142" i="1"/>
  <c r="AH142" i="1"/>
  <c r="AI142" i="1"/>
  <c r="AJ142" i="1"/>
  <c r="AK142" i="1"/>
  <c r="AL142" i="1"/>
  <c r="AM142" i="1"/>
  <c r="AN142" i="1"/>
  <c r="AP142" i="1"/>
  <c r="AQ142" i="1"/>
  <c r="AR142" i="1"/>
  <c r="AS142" i="1"/>
  <c r="AT142" i="1"/>
  <c r="AU142" i="1"/>
  <c r="AV142" i="1"/>
  <c r="AX142" i="1"/>
  <c r="AY142" i="1"/>
  <c r="AZ142" i="1"/>
  <c r="BA142" i="1"/>
  <c r="BB142" i="1"/>
  <c r="BC142" i="1"/>
  <c r="BD142" i="1"/>
  <c r="BF142" i="1"/>
  <c r="BG142" i="1"/>
  <c r="BH142" i="1"/>
  <c r="BI142" i="1"/>
  <c r="BJ142" i="1"/>
  <c r="BK142" i="1"/>
  <c r="BL142" i="1"/>
  <c r="BN142" i="1"/>
  <c r="BO142" i="1"/>
  <c r="BP142" i="1"/>
  <c r="BQ142" i="1"/>
  <c r="BR142" i="1"/>
  <c r="BS142" i="1"/>
  <c r="BT142" i="1"/>
  <c r="BV142" i="1"/>
  <c r="BW142" i="1"/>
  <c r="BX142" i="1"/>
  <c r="BY142" i="1"/>
  <c r="BZ142" i="1"/>
  <c r="CA142" i="1"/>
  <c r="CB142" i="1"/>
  <c r="CD142" i="1"/>
  <c r="C142" i="1"/>
  <c r="C141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CB76" i="1"/>
  <c r="CC76" i="1"/>
  <c r="CD76" i="1"/>
  <c r="CE251" i="1"/>
  <c r="CE250" i="1"/>
  <c r="CE249" i="1"/>
  <c r="CE248" i="1"/>
  <c r="CE247" i="1"/>
  <c r="CE246" i="1"/>
  <c r="CE245" i="1"/>
  <c r="CE244" i="1"/>
  <c r="CE243" i="1"/>
  <c r="CE242" i="1"/>
  <c r="CE241" i="1"/>
  <c r="CE240" i="1"/>
  <c r="CE239" i="1"/>
  <c r="CE238" i="1"/>
  <c r="CE237" i="1"/>
  <c r="CE236" i="1"/>
  <c r="CE235" i="1"/>
  <c r="CE234" i="1"/>
  <c r="CE233" i="1"/>
  <c r="CE232" i="1"/>
  <c r="CE231" i="1"/>
  <c r="CE230" i="1"/>
  <c r="CE229" i="1"/>
  <c r="CE227" i="1"/>
  <c r="CE226" i="1"/>
  <c r="CE225" i="1"/>
  <c r="CE224" i="1"/>
  <c r="CE222" i="1"/>
  <c r="CE221" i="1"/>
  <c r="CE220" i="1"/>
  <c r="CE219" i="1"/>
  <c r="CE218" i="1"/>
  <c r="CE217" i="1"/>
  <c r="CE216" i="1"/>
  <c r="CE215" i="1"/>
  <c r="CE214" i="1"/>
  <c r="CE213" i="1"/>
  <c r="CE212" i="1"/>
  <c r="CE211" i="1"/>
  <c r="CE210" i="1"/>
  <c r="CE209" i="1"/>
  <c r="CE208" i="1"/>
  <c r="CE207" i="1"/>
  <c r="CE206" i="1"/>
  <c r="CE205" i="1"/>
  <c r="CE204" i="1"/>
  <c r="CE203" i="1"/>
  <c r="CE202" i="1"/>
  <c r="CE201" i="1"/>
  <c r="CE200" i="1"/>
  <c r="CE199" i="1"/>
  <c r="CE198" i="1"/>
  <c r="CE197" i="1"/>
  <c r="CE196" i="1"/>
  <c r="CE195" i="1"/>
  <c r="CE193" i="1"/>
  <c r="CE192" i="1"/>
  <c r="CE191" i="1"/>
  <c r="CE189" i="1"/>
  <c r="CE188" i="1"/>
  <c r="CE187" i="1"/>
  <c r="CE186" i="1"/>
  <c r="CE185" i="1"/>
  <c r="CE184" i="1"/>
  <c r="CE183" i="1"/>
  <c r="CE182" i="1"/>
  <c r="CE181" i="1"/>
  <c r="CE179" i="1"/>
  <c r="CE178" i="1"/>
  <c r="CE177" i="1"/>
  <c r="CE173" i="1"/>
  <c r="CE172" i="1"/>
  <c r="CE171" i="1"/>
  <c r="CE169" i="1"/>
  <c r="CE168" i="1"/>
  <c r="CE167" i="1"/>
  <c r="CE166" i="1"/>
  <c r="CE165" i="1"/>
  <c r="CE164" i="1"/>
  <c r="CE163" i="1"/>
  <c r="CE162" i="1"/>
  <c r="CE161" i="1"/>
  <c r="CE159" i="1"/>
  <c r="CE158" i="1"/>
  <c r="CE157" i="1"/>
  <c r="CE156" i="1"/>
  <c r="CE154" i="1"/>
  <c r="CE153" i="1"/>
  <c r="CE151" i="1"/>
  <c r="CE150" i="1"/>
  <c r="CE149" i="1"/>
  <c r="CE148" i="1"/>
  <c r="CE147" i="1"/>
  <c r="CE146" i="1"/>
  <c r="CE145" i="1"/>
  <c r="CE144" i="1"/>
  <c r="CE140" i="1"/>
  <c r="CE138" i="1"/>
  <c r="CE137" i="1"/>
  <c r="CE136" i="1"/>
  <c r="CE135" i="1"/>
  <c r="CE134" i="1"/>
  <c r="CE133" i="1"/>
  <c r="CE132" i="1"/>
  <c r="CE131" i="1"/>
  <c r="CE130" i="1"/>
  <c r="CE127" i="1"/>
  <c r="CE126" i="1"/>
  <c r="CE125" i="1"/>
  <c r="CE124" i="1"/>
  <c r="CE123" i="1"/>
  <c r="CE122" i="1"/>
  <c r="CE121" i="1"/>
  <c r="CE120" i="1"/>
  <c r="CE119" i="1"/>
  <c r="CE118" i="1"/>
  <c r="CE117" i="1"/>
  <c r="CE116" i="1"/>
  <c r="CE115" i="1"/>
  <c r="CE114" i="1"/>
  <c r="CE113" i="1"/>
  <c r="CE112" i="1"/>
  <c r="CE111" i="1"/>
  <c r="CE110" i="1"/>
  <c r="CE109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CE96" i="1"/>
  <c r="CE95" i="1"/>
  <c r="CE94" i="1"/>
  <c r="CE93" i="1"/>
  <c r="CE92" i="1"/>
  <c r="CE91" i="1"/>
  <c r="CE90" i="1"/>
  <c r="CE89" i="1"/>
  <c r="CE88" i="1"/>
  <c r="CE87" i="1"/>
  <c r="CE86" i="1"/>
  <c r="CE85" i="1"/>
  <c r="CE84" i="1"/>
  <c r="CE83" i="1"/>
  <c r="CE82" i="1"/>
  <c r="CE81" i="1"/>
  <c r="CE80" i="1"/>
  <c r="CE79" i="1"/>
  <c r="CE78" i="1"/>
  <c r="CE75" i="1"/>
  <c r="CE74" i="1"/>
  <c r="CE73" i="1"/>
  <c r="CE72" i="1"/>
  <c r="CE71" i="1"/>
  <c r="CE70" i="1"/>
  <c r="CE69" i="1"/>
  <c r="CE68" i="1"/>
  <c r="CE67" i="1"/>
  <c r="CE66" i="1"/>
  <c r="CE65" i="1"/>
  <c r="CE64" i="1"/>
  <c r="CE63" i="1"/>
  <c r="CE62" i="1"/>
  <c r="CE61" i="1"/>
  <c r="CE60" i="1"/>
  <c r="CE59" i="1"/>
  <c r="CE58" i="1"/>
  <c r="CE57" i="1"/>
  <c r="CE56" i="1"/>
  <c r="CE55" i="1"/>
  <c r="CE54" i="1"/>
  <c r="CE53" i="1"/>
  <c r="CE52" i="1"/>
  <c r="CE51" i="1"/>
  <c r="CE50" i="1"/>
  <c r="CE49" i="1"/>
  <c r="CE48" i="1"/>
  <c r="CE47" i="1"/>
  <c r="CE46" i="1"/>
  <c r="CE45" i="1"/>
  <c r="CE44" i="1"/>
  <c r="CE43" i="1"/>
  <c r="CE42" i="1"/>
  <c r="CE41" i="1"/>
  <c r="CE40" i="1"/>
  <c r="CE39" i="1"/>
  <c r="CE38" i="1"/>
  <c r="CE37" i="1"/>
  <c r="CE36" i="1"/>
  <c r="CE35" i="1"/>
  <c r="CE34" i="1"/>
  <c r="CE33" i="1"/>
  <c r="CE32" i="1"/>
  <c r="CE31" i="1"/>
  <c r="CE30" i="1"/>
  <c r="CE29" i="1"/>
  <c r="CE28" i="1"/>
  <c r="CE27" i="1"/>
  <c r="CE26" i="1"/>
  <c r="CE24" i="1"/>
  <c r="CE23" i="1"/>
  <c r="CE22" i="1"/>
  <c r="CE20" i="1"/>
  <c r="CE19" i="1"/>
  <c r="CE18" i="1"/>
  <c r="CE17" i="1"/>
  <c r="CE16" i="1"/>
  <c r="CE15" i="1"/>
  <c r="CE14" i="1"/>
  <c r="CE13" i="1"/>
  <c r="CE12" i="1"/>
  <c r="CE11" i="1"/>
  <c r="CE10" i="1"/>
  <c r="CE7" i="1"/>
  <c r="CE8" i="1"/>
  <c r="CE6" i="1"/>
  <c r="C259" i="1"/>
  <c r="CE142" i="1" l="1"/>
  <c r="AG142" i="1"/>
  <c r="D287" i="1"/>
  <c r="E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BF287" i="1"/>
  <c r="BG287" i="1"/>
  <c r="BH287" i="1"/>
  <c r="BI287" i="1"/>
  <c r="BJ287" i="1"/>
  <c r="BK287" i="1"/>
  <c r="BL287" i="1"/>
  <c r="BM287" i="1"/>
  <c r="BN287" i="1"/>
  <c r="BO287" i="1"/>
  <c r="BP287" i="1"/>
  <c r="BQ287" i="1"/>
  <c r="BR287" i="1"/>
  <c r="BS287" i="1"/>
  <c r="BT287" i="1"/>
  <c r="BU287" i="1"/>
  <c r="BV287" i="1"/>
  <c r="BW287" i="1"/>
  <c r="BX287" i="1"/>
  <c r="BY287" i="1"/>
  <c r="BZ287" i="1"/>
  <c r="CA287" i="1"/>
  <c r="CB287" i="1"/>
  <c r="CC287" i="1"/>
  <c r="CD287" i="1"/>
  <c r="CE287" i="1"/>
  <c r="N285" i="1" l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BF285" i="1"/>
  <c r="BG285" i="1"/>
  <c r="BH285" i="1"/>
  <c r="BI285" i="1"/>
  <c r="BJ285" i="1"/>
  <c r="BK285" i="1"/>
  <c r="BL285" i="1"/>
  <c r="BM285" i="1"/>
  <c r="BN285" i="1"/>
  <c r="BO285" i="1"/>
  <c r="BP285" i="1"/>
  <c r="BQ285" i="1"/>
  <c r="BR285" i="1"/>
  <c r="BS285" i="1"/>
  <c r="BT285" i="1"/>
  <c r="BU285" i="1"/>
  <c r="BV285" i="1"/>
  <c r="BW285" i="1"/>
  <c r="BX285" i="1"/>
  <c r="BY285" i="1"/>
  <c r="BZ285" i="1"/>
  <c r="CA285" i="1"/>
  <c r="CB285" i="1"/>
  <c r="CC285" i="1"/>
  <c r="CE285" i="1"/>
  <c r="O286" i="1"/>
  <c r="Q286" i="1"/>
  <c r="W286" i="1"/>
  <c r="Y286" i="1"/>
  <c r="AE286" i="1"/>
  <c r="AG286" i="1"/>
  <c r="AM286" i="1"/>
  <c r="AO286" i="1"/>
  <c r="D285" i="1"/>
  <c r="E285" i="1"/>
  <c r="F285" i="1"/>
  <c r="G285" i="1"/>
  <c r="H285" i="1"/>
  <c r="I285" i="1"/>
  <c r="J285" i="1"/>
  <c r="K285" i="1"/>
  <c r="L285" i="1"/>
  <c r="M285" i="1"/>
  <c r="E284" i="1"/>
  <c r="G284" i="1"/>
  <c r="CA283" i="1"/>
  <c r="BS283" i="1"/>
  <c r="BK283" i="1"/>
  <c r="BC283" i="1"/>
  <c r="AU283" i="1"/>
  <c r="AM283" i="1"/>
  <c r="AE283" i="1"/>
  <c r="W283" i="1"/>
  <c r="O283" i="1"/>
  <c r="G283" i="1"/>
  <c r="Q282" i="1"/>
  <c r="W282" i="1"/>
  <c r="Y282" i="1"/>
  <c r="AE282" i="1"/>
  <c r="AG282" i="1"/>
  <c r="AM282" i="1"/>
  <c r="AO282" i="1"/>
  <c r="AU282" i="1"/>
  <c r="AW282" i="1"/>
  <c r="BC282" i="1"/>
  <c r="BE282" i="1"/>
  <c r="BK282" i="1"/>
  <c r="BM282" i="1"/>
  <c r="BS282" i="1"/>
  <c r="BU282" i="1"/>
  <c r="CA282" i="1"/>
  <c r="CC282" i="1"/>
  <c r="G282" i="1"/>
  <c r="E279" i="1"/>
  <c r="N280" i="1"/>
  <c r="V280" i="1"/>
  <c r="AD280" i="1"/>
  <c r="AL280" i="1"/>
  <c r="AT280" i="1"/>
  <c r="BB280" i="1"/>
  <c r="BJ280" i="1"/>
  <c r="BR280" i="1"/>
  <c r="BZ280" i="1"/>
  <c r="G280" i="1"/>
  <c r="C280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P286" i="1"/>
  <c r="R286" i="1"/>
  <c r="S286" i="1"/>
  <c r="T286" i="1"/>
  <c r="U286" i="1"/>
  <c r="V286" i="1"/>
  <c r="X286" i="1"/>
  <c r="Z286" i="1"/>
  <c r="AA286" i="1"/>
  <c r="AB286" i="1"/>
  <c r="AC286" i="1"/>
  <c r="AD286" i="1"/>
  <c r="AF286" i="1"/>
  <c r="AH286" i="1"/>
  <c r="AI286" i="1"/>
  <c r="AJ286" i="1"/>
  <c r="AK286" i="1"/>
  <c r="AL286" i="1"/>
  <c r="AN286" i="1"/>
  <c r="AP286" i="1"/>
  <c r="AQ286" i="1"/>
  <c r="AR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BH286" i="1"/>
  <c r="BI286" i="1"/>
  <c r="BJ286" i="1"/>
  <c r="BK286" i="1"/>
  <c r="BL286" i="1"/>
  <c r="BM286" i="1"/>
  <c r="BN286" i="1"/>
  <c r="BO286" i="1"/>
  <c r="BP286" i="1"/>
  <c r="BQ286" i="1"/>
  <c r="BR286" i="1"/>
  <c r="BS286" i="1"/>
  <c r="BT286" i="1"/>
  <c r="BU286" i="1"/>
  <c r="BV286" i="1"/>
  <c r="BW286" i="1"/>
  <c r="BX286" i="1"/>
  <c r="BY286" i="1"/>
  <c r="BZ286" i="1"/>
  <c r="CA286" i="1"/>
  <c r="CB286" i="1"/>
  <c r="CC286" i="1"/>
  <c r="CD286" i="1"/>
  <c r="CE286" i="1"/>
  <c r="AS286" i="1"/>
  <c r="D284" i="1"/>
  <c r="F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BF284" i="1"/>
  <c r="BG284" i="1"/>
  <c r="BH284" i="1"/>
  <c r="BI284" i="1"/>
  <c r="BJ284" i="1"/>
  <c r="BK284" i="1"/>
  <c r="BL284" i="1"/>
  <c r="BM284" i="1"/>
  <c r="BN284" i="1"/>
  <c r="BO284" i="1"/>
  <c r="BP284" i="1"/>
  <c r="BQ284" i="1"/>
  <c r="BR284" i="1"/>
  <c r="BS284" i="1"/>
  <c r="BT284" i="1"/>
  <c r="BU284" i="1"/>
  <c r="BV284" i="1"/>
  <c r="BW284" i="1"/>
  <c r="BX284" i="1"/>
  <c r="BY284" i="1"/>
  <c r="BZ284" i="1"/>
  <c r="CA284" i="1"/>
  <c r="CB284" i="1"/>
  <c r="CC284" i="1"/>
  <c r="CD284" i="1"/>
  <c r="CE284" i="1"/>
  <c r="C284" i="1"/>
  <c r="P283" i="1"/>
  <c r="Q283" i="1"/>
  <c r="R283" i="1"/>
  <c r="S283" i="1"/>
  <c r="T283" i="1"/>
  <c r="U283" i="1"/>
  <c r="V283" i="1"/>
  <c r="X283" i="1"/>
  <c r="Y283" i="1"/>
  <c r="Z283" i="1"/>
  <c r="AA283" i="1"/>
  <c r="AB283" i="1"/>
  <c r="AC283" i="1"/>
  <c r="AD283" i="1"/>
  <c r="AF283" i="1"/>
  <c r="AG283" i="1"/>
  <c r="AH283" i="1"/>
  <c r="AI283" i="1"/>
  <c r="AJ283" i="1"/>
  <c r="AK283" i="1"/>
  <c r="AL283" i="1"/>
  <c r="AN283" i="1"/>
  <c r="AO283" i="1"/>
  <c r="AP283" i="1"/>
  <c r="AQ283" i="1"/>
  <c r="AR283" i="1"/>
  <c r="AS283" i="1"/>
  <c r="AT283" i="1"/>
  <c r="AV283" i="1"/>
  <c r="AW283" i="1"/>
  <c r="AX283" i="1"/>
  <c r="AY283" i="1"/>
  <c r="AZ283" i="1"/>
  <c r="BA283" i="1"/>
  <c r="BB283" i="1"/>
  <c r="BD283" i="1"/>
  <c r="BE283" i="1"/>
  <c r="BF283" i="1"/>
  <c r="BG283" i="1"/>
  <c r="BH283" i="1"/>
  <c r="BI283" i="1"/>
  <c r="BJ283" i="1"/>
  <c r="BL283" i="1"/>
  <c r="BM283" i="1"/>
  <c r="BN283" i="1"/>
  <c r="BO283" i="1"/>
  <c r="BP283" i="1"/>
  <c r="BQ283" i="1"/>
  <c r="BR283" i="1"/>
  <c r="BT283" i="1"/>
  <c r="BU283" i="1"/>
  <c r="BV283" i="1"/>
  <c r="BW283" i="1"/>
  <c r="BX283" i="1"/>
  <c r="BY283" i="1"/>
  <c r="BZ283" i="1"/>
  <c r="CB283" i="1"/>
  <c r="CC283" i="1"/>
  <c r="CD283" i="1"/>
  <c r="CE283" i="1"/>
  <c r="D283" i="1"/>
  <c r="E283" i="1"/>
  <c r="F283" i="1"/>
  <c r="H283" i="1"/>
  <c r="I283" i="1"/>
  <c r="J283" i="1"/>
  <c r="K283" i="1"/>
  <c r="L283" i="1"/>
  <c r="M283" i="1"/>
  <c r="N283" i="1"/>
  <c r="C283" i="1"/>
  <c r="C282" i="1"/>
  <c r="D282" i="1"/>
  <c r="E282" i="1"/>
  <c r="F282" i="1"/>
  <c r="H282" i="1"/>
  <c r="I282" i="1"/>
  <c r="K282" i="1"/>
  <c r="L282" i="1"/>
  <c r="M282" i="1"/>
  <c r="N282" i="1"/>
  <c r="O282" i="1"/>
  <c r="P282" i="1"/>
  <c r="R282" i="1"/>
  <c r="S282" i="1"/>
  <c r="T282" i="1"/>
  <c r="U282" i="1"/>
  <c r="V282" i="1"/>
  <c r="X282" i="1"/>
  <c r="Z282" i="1"/>
  <c r="AA282" i="1"/>
  <c r="AB282" i="1"/>
  <c r="AC282" i="1"/>
  <c r="AD282" i="1"/>
  <c r="AF282" i="1"/>
  <c r="AH282" i="1"/>
  <c r="AI282" i="1"/>
  <c r="AJ282" i="1"/>
  <c r="AK282" i="1"/>
  <c r="AL282" i="1"/>
  <c r="AN282" i="1"/>
  <c r="AP282" i="1"/>
  <c r="AQ282" i="1"/>
  <c r="AR282" i="1"/>
  <c r="AS282" i="1"/>
  <c r="AT282" i="1"/>
  <c r="AV282" i="1"/>
  <c r="AX282" i="1"/>
  <c r="AY282" i="1"/>
  <c r="AZ282" i="1"/>
  <c r="BA282" i="1"/>
  <c r="BB282" i="1"/>
  <c r="BD282" i="1"/>
  <c r="BF282" i="1"/>
  <c r="BG282" i="1"/>
  <c r="BH282" i="1"/>
  <c r="BI282" i="1"/>
  <c r="BJ282" i="1"/>
  <c r="BL282" i="1"/>
  <c r="BN282" i="1"/>
  <c r="BO282" i="1"/>
  <c r="BP282" i="1"/>
  <c r="BQ282" i="1"/>
  <c r="BR282" i="1"/>
  <c r="BT282" i="1"/>
  <c r="BV282" i="1"/>
  <c r="BW282" i="1"/>
  <c r="BX282" i="1"/>
  <c r="BY282" i="1"/>
  <c r="BZ282" i="1"/>
  <c r="CB282" i="1"/>
  <c r="CD282" i="1"/>
  <c r="CE282" i="1"/>
  <c r="J282" i="1"/>
  <c r="D280" i="1"/>
  <c r="E280" i="1"/>
  <c r="F280" i="1"/>
  <c r="H280" i="1"/>
  <c r="I280" i="1"/>
  <c r="J280" i="1"/>
  <c r="K280" i="1"/>
  <c r="L280" i="1"/>
  <c r="M280" i="1"/>
  <c r="O280" i="1"/>
  <c r="P280" i="1"/>
  <c r="Q280" i="1"/>
  <c r="R280" i="1"/>
  <c r="S280" i="1"/>
  <c r="T280" i="1"/>
  <c r="U280" i="1"/>
  <c r="W280" i="1"/>
  <c r="X280" i="1"/>
  <c r="Y280" i="1"/>
  <c r="Z280" i="1"/>
  <c r="AA280" i="1"/>
  <c r="AB280" i="1"/>
  <c r="AC280" i="1"/>
  <c r="AE280" i="1"/>
  <c r="AF280" i="1"/>
  <c r="AG280" i="1"/>
  <c r="AH280" i="1"/>
  <c r="AI280" i="1"/>
  <c r="AJ280" i="1"/>
  <c r="AK280" i="1"/>
  <c r="AM280" i="1"/>
  <c r="AN280" i="1"/>
  <c r="AO280" i="1"/>
  <c r="AP280" i="1"/>
  <c r="AQ280" i="1"/>
  <c r="AR280" i="1"/>
  <c r="AS280" i="1"/>
  <c r="AU280" i="1"/>
  <c r="AV280" i="1"/>
  <c r="AW280" i="1"/>
  <c r="AX280" i="1"/>
  <c r="AY280" i="1"/>
  <c r="AZ280" i="1"/>
  <c r="BA280" i="1"/>
  <c r="BC280" i="1"/>
  <c r="BD280" i="1"/>
  <c r="BE280" i="1"/>
  <c r="BF280" i="1"/>
  <c r="BG280" i="1"/>
  <c r="BH280" i="1"/>
  <c r="BI280" i="1"/>
  <c r="BK280" i="1"/>
  <c r="BL280" i="1"/>
  <c r="BM280" i="1"/>
  <c r="BN280" i="1"/>
  <c r="BO280" i="1"/>
  <c r="BP280" i="1"/>
  <c r="BQ280" i="1"/>
  <c r="BS280" i="1"/>
  <c r="BT280" i="1"/>
  <c r="BU280" i="1"/>
  <c r="BV280" i="1"/>
  <c r="BW280" i="1"/>
  <c r="BX280" i="1"/>
  <c r="BY280" i="1"/>
  <c r="CA280" i="1"/>
  <c r="CB280" i="1"/>
  <c r="CC280" i="1"/>
  <c r="CD280" i="1"/>
  <c r="CE280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BH279" i="1"/>
  <c r="BI279" i="1"/>
  <c r="BJ279" i="1"/>
  <c r="BK279" i="1"/>
  <c r="BL279" i="1"/>
  <c r="BM279" i="1"/>
  <c r="BN279" i="1"/>
  <c r="BO279" i="1"/>
  <c r="BP279" i="1"/>
  <c r="BQ279" i="1"/>
  <c r="BR279" i="1"/>
  <c r="BS279" i="1"/>
  <c r="BT279" i="1"/>
  <c r="BU279" i="1"/>
  <c r="BV279" i="1"/>
  <c r="BW279" i="1"/>
  <c r="BX279" i="1"/>
  <c r="BY279" i="1"/>
  <c r="BZ279" i="1"/>
  <c r="CA279" i="1"/>
  <c r="CB279" i="1"/>
  <c r="CC279" i="1"/>
  <c r="CD279" i="1"/>
  <c r="D279" i="1"/>
  <c r="F279" i="1"/>
  <c r="G279" i="1"/>
  <c r="H279" i="1"/>
  <c r="I279" i="1"/>
  <c r="C279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BH278" i="1"/>
  <c r="BI278" i="1"/>
  <c r="BJ278" i="1"/>
  <c r="BK278" i="1"/>
  <c r="BL278" i="1"/>
  <c r="BM278" i="1"/>
  <c r="BN278" i="1"/>
  <c r="BO278" i="1"/>
  <c r="BP278" i="1"/>
  <c r="BQ278" i="1"/>
  <c r="BR278" i="1"/>
  <c r="BS278" i="1"/>
  <c r="BT278" i="1"/>
  <c r="BU278" i="1"/>
  <c r="BV278" i="1"/>
  <c r="BW278" i="1"/>
  <c r="BX278" i="1"/>
  <c r="BY278" i="1"/>
  <c r="BZ278" i="1"/>
  <c r="CA278" i="1"/>
  <c r="CB278" i="1"/>
  <c r="CC278" i="1"/>
  <c r="CD278" i="1"/>
  <c r="CE278" i="1"/>
  <c r="AO278" i="1"/>
  <c r="AN278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BH277" i="1"/>
  <c r="BI277" i="1"/>
  <c r="BJ277" i="1"/>
  <c r="BK277" i="1"/>
  <c r="BL277" i="1"/>
  <c r="BM277" i="1"/>
  <c r="BN277" i="1"/>
  <c r="BO277" i="1"/>
  <c r="BP277" i="1"/>
  <c r="BQ277" i="1"/>
  <c r="BR277" i="1"/>
  <c r="BS277" i="1"/>
  <c r="BT277" i="1"/>
  <c r="BU277" i="1"/>
  <c r="BV277" i="1"/>
  <c r="BW277" i="1"/>
  <c r="BX277" i="1"/>
  <c r="BY277" i="1"/>
  <c r="BZ277" i="1"/>
  <c r="CA277" i="1"/>
  <c r="CB277" i="1"/>
  <c r="CC277" i="1"/>
  <c r="CD277" i="1"/>
  <c r="CE277" i="1"/>
  <c r="D277" i="1"/>
  <c r="C277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BF276" i="1"/>
  <c r="BG276" i="1"/>
  <c r="BH276" i="1"/>
  <c r="BI276" i="1"/>
  <c r="BJ276" i="1"/>
  <c r="BK276" i="1"/>
  <c r="BL276" i="1"/>
  <c r="BM276" i="1"/>
  <c r="BN276" i="1"/>
  <c r="BO276" i="1"/>
  <c r="BP276" i="1"/>
  <c r="BQ276" i="1"/>
  <c r="BR276" i="1"/>
  <c r="BS276" i="1"/>
  <c r="BT276" i="1"/>
  <c r="BU276" i="1"/>
  <c r="BV276" i="1"/>
  <c r="BW276" i="1"/>
  <c r="BX276" i="1"/>
  <c r="BY276" i="1"/>
  <c r="BZ276" i="1"/>
  <c r="CA276" i="1"/>
  <c r="CB276" i="1"/>
  <c r="CC276" i="1"/>
  <c r="CD276" i="1"/>
  <c r="CE276" i="1"/>
  <c r="D276" i="1"/>
  <c r="E276" i="1"/>
  <c r="F276" i="1"/>
  <c r="G276" i="1"/>
  <c r="H276" i="1"/>
  <c r="C276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BH273" i="1"/>
  <c r="BI273" i="1"/>
  <c r="BJ273" i="1"/>
  <c r="BK273" i="1"/>
  <c r="BL273" i="1"/>
  <c r="BM273" i="1"/>
  <c r="BN273" i="1"/>
  <c r="BO273" i="1"/>
  <c r="BP273" i="1"/>
  <c r="BQ273" i="1"/>
  <c r="BR273" i="1"/>
  <c r="BS273" i="1"/>
  <c r="BT273" i="1"/>
  <c r="BU273" i="1"/>
  <c r="BV273" i="1"/>
  <c r="BW273" i="1"/>
  <c r="BX273" i="1"/>
  <c r="BY273" i="1"/>
  <c r="BZ273" i="1"/>
  <c r="CA273" i="1"/>
  <c r="CB273" i="1"/>
  <c r="CC273" i="1"/>
  <c r="CD273" i="1"/>
  <c r="CE273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BF274" i="1"/>
  <c r="BG274" i="1"/>
  <c r="BH274" i="1"/>
  <c r="BI274" i="1"/>
  <c r="BJ274" i="1"/>
  <c r="BK274" i="1"/>
  <c r="BL274" i="1"/>
  <c r="BM274" i="1"/>
  <c r="BN274" i="1"/>
  <c r="BO274" i="1"/>
  <c r="BP274" i="1"/>
  <c r="BQ274" i="1"/>
  <c r="BR274" i="1"/>
  <c r="BS274" i="1"/>
  <c r="BT274" i="1"/>
  <c r="BU274" i="1"/>
  <c r="BV274" i="1"/>
  <c r="BW274" i="1"/>
  <c r="BX274" i="1"/>
  <c r="BY274" i="1"/>
  <c r="BZ274" i="1"/>
  <c r="CA274" i="1"/>
  <c r="CB274" i="1"/>
  <c r="CC274" i="1"/>
  <c r="CD274" i="1"/>
  <c r="CE274" i="1"/>
  <c r="D275" i="1"/>
  <c r="E275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BH275" i="1"/>
  <c r="BI275" i="1"/>
  <c r="BJ275" i="1"/>
  <c r="BK275" i="1"/>
  <c r="BL275" i="1"/>
  <c r="BM275" i="1"/>
  <c r="BN275" i="1"/>
  <c r="BO275" i="1"/>
  <c r="BP275" i="1"/>
  <c r="BQ275" i="1"/>
  <c r="BR275" i="1"/>
  <c r="BS275" i="1"/>
  <c r="BT275" i="1"/>
  <c r="BU275" i="1"/>
  <c r="BV275" i="1"/>
  <c r="BW275" i="1"/>
  <c r="BX275" i="1"/>
  <c r="BY275" i="1"/>
  <c r="BZ275" i="1"/>
  <c r="CA275" i="1"/>
  <c r="CB275" i="1"/>
  <c r="CC275" i="1"/>
  <c r="CD275" i="1"/>
  <c r="CE275" i="1"/>
  <c r="C275" i="1"/>
  <c r="C274" i="1"/>
  <c r="C273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BF272" i="1"/>
  <c r="BG272" i="1"/>
  <c r="BH272" i="1"/>
  <c r="BI272" i="1"/>
  <c r="BJ272" i="1"/>
  <c r="BK272" i="1"/>
  <c r="BL272" i="1"/>
  <c r="BM272" i="1"/>
  <c r="BN272" i="1"/>
  <c r="BO272" i="1"/>
  <c r="BP272" i="1"/>
  <c r="BQ272" i="1"/>
  <c r="BR272" i="1"/>
  <c r="BS272" i="1"/>
  <c r="BT272" i="1"/>
  <c r="BU272" i="1"/>
  <c r="BV272" i="1"/>
  <c r="BW272" i="1"/>
  <c r="BX272" i="1"/>
  <c r="BY272" i="1"/>
  <c r="BZ272" i="1"/>
  <c r="CA272" i="1"/>
  <c r="CB272" i="1"/>
  <c r="CC272" i="1"/>
  <c r="CD272" i="1"/>
  <c r="CE272" i="1"/>
  <c r="C272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BH270" i="1"/>
  <c r="BI270" i="1"/>
  <c r="BJ270" i="1"/>
  <c r="BK270" i="1"/>
  <c r="BL270" i="1"/>
  <c r="BM270" i="1"/>
  <c r="BN270" i="1"/>
  <c r="BO270" i="1"/>
  <c r="BP270" i="1"/>
  <c r="BQ270" i="1"/>
  <c r="BR270" i="1"/>
  <c r="BS270" i="1"/>
  <c r="BT270" i="1"/>
  <c r="BU270" i="1"/>
  <c r="BV270" i="1"/>
  <c r="BW270" i="1"/>
  <c r="BX270" i="1"/>
  <c r="BY270" i="1"/>
  <c r="BZ270" i="1"/>
  <c r="CA270" i="1"/>
  <c r="CB270" i="1"/>
  <c r="CC270" i="1"/>
  <c r="CD270" i="1"/>
  <c r="CE270" i="1"/>
  <c r="H270" i="1"/>
  <c r="I270" i="1"/>
  <c r="J270" i="1"/>
  <c r="K270" i="1"/>
  <c r="L270" i="1"/>
  <c r="M270" i="1"/>
  <c r="N270" i="1"/>
  <c r="D270" i="1"/>
  <c r="E270" i="1"/>
  <c r="F270" i="1"/>
  <c r="G270" i="1"/>
  <c r="C270" i="1"/>
  <c r="C10" i="25"/>
  <c r="D10" i="25" s="1"/>
  <c r="C11" i="25"/>
  <c r="D11" i="25" s="1"/>
  <c r="C12" i="25"/>
  <c r="D12" i="25" s="1"/>
  <c r="C13" i="25"/>
  <c r="D13" i="25" s="1"/>
  <c r="C14" i="25"/>
  <c r="D14" i="25" s="1"/>
  <c r="C15" i="25"/>
  <c r="D15" i="25" s="1"/>
  <c r="C16" i="25"/>
  <c r="D16" i="25" s="1"/>
  <c r="C17" i="25"/>
  <c r="D17" i="25" s="1"/>
  <c r="C18" i="25"/>
  <c r="D18" i="25" s="1"/>
  <c r="C19" i="25"/>
  <c r="D19" i="25" s="1"/>
  <c r="C20" i="25"/>
  <c r="D20" i="25" s="1"/>
  <c r="C21" i="25"/>
  <c r="D21" i="25" s="1"/>
  <c r="C22" i="25"/>
  <c r="D22" i="25" s="1"/>
  <c r="C23" i="25"/>
  <c r="D23" i="25" s="1"/>
  <c r="C24" i="25"/>
  <c r="D24" i="25" s="1"/>
  <c r="C25" i="25"/>
  <c r="D25" i="25" s="1"/>
  <c r="C26" i="25"/>
  <c r="D26" i="25" s="1"/>
  <c r="C27" i="25"/>
  <c r="D27" i="25" s="1"/>
  <c r="C28" i="25"/>
  <c r="D28" i="25" s="1"/>
  <c r="C29" i="25"/>
  <c r="D29" i="25" s="1"/>
  <c r="C30" i="25"/>
  <c r="D30" i="25" s="1"/>
  <c r="C31" i="25"/>
  <c r="D31" i="25" s="1"/>
  <c r="C32" i="25"/>
  <c r="D32" i="25" s="1"/>
  <c r="C33" i="25"/>
  <c r="D33" i="25" s="1"/>
  <c r="C34" i="25"/>
  <c r="D34" i="25" s="1"/>
  <c r="C35" i="25"/>
  <c r="D35" i="25" s="1"/>
  <c r="C36" i="25"/>
  <c r="D36" i="25" s="1"/>
  <c r="C37" i="25"/>
  <c r="D37" i="25" s="1"/>
  <c r="C38" i="25"/>
  <c r="D38" i="25" s="1"/>
  <c r="C39" i="25"/>
  <c r="D39" i="25" s="1"/>
  <c r="C40" i="25"/>
  <c r="D40" i="25" s="1"/>
  <c r="C41" i="25"/>
  <c r="D41" i="25" s="1"/>
  <c r="C42" i="25"/>
  <c r="D42" i="25" s="1"/>
  <c r="C43" i="25"/>
  <c r="D43" i="25" s="1"/>
  <c r="C44" i="25"/>
  <c r="D44" i="25" s="1"/>
  <c r="C45" i="25"/>
  <c r="D45" i="25" s="1"/>
  <c r="C46" i="25"/>
  <c r="D46" i="25" s="1"/>
  <c r="C47" i="25"/>
  <c r="D47" i="25" s="1"/>
  <c r="C48" i="25"/>
  <c r="D48" i="25" s="1"/>
  <c r="C49" i="25"/>
  <c r="D49" i="25" s="1"/>
  <c r="C50" i="25"/>
  <c r="D50" i="25" s="1"/>
  <c r="C51" i="25"/>
  <c r="D51" i="25" s="1"/>
  <c r="C52" i="25"/>
  <c r="D52" i="25" s="1"/>
  <c r="C53" i="25"/>
  <c r="D53" i="25" s="1"/>
  <c r="C54" i="25"/>
  <c r="D54" i="25" s="1"/>
  <c r="C55" i="25"/>
  <c r="D55" i="25" s="1"/>
  <c r="C56" i="25"/>
  <c r="D56" i="25" s="1"/>
  <c r="C57" i="25"/>
  <c r="D57" i="25" s="1"/>
  <c r="C58" i="25"/>
  <c r="D58" i="25" s="1"/>
  <c r="C59" i="25"/>
  <c r="D59" i="25" s="1"/>
  <c r="C60" i="25"/>
  <c r="D60" i="25" s="1"/>
  <c r="C61" i="25"/>
  <c r="D61" i="25" s="1"/>
  <c r="C62" i="25"/>
  <c r="D62" i="25" s="1"/>
  <c r="C63" i="25"/>
  <c r="D63" i="25" s="1"/>
  <c r="C64" i="25"/>
  <c r="D64" i="25" s="1"/>
  <c r="C65" i="25"/>
  <c r="D65" i="25" s="1"/>
  <c r="C66" i="25"/>
  <c r="D66" i="25" s="1"/>
  <c r="C67" i="25"/>
  <c r="D67" i="25" s="1"/>
  <c r="C68" i="25"/>
  <c r="D68" i="25" s="1"/>
  <c r="C69" i="25"/>
  <c r="D69" i="25" s="1"/>
  <c r="C70" i="25"/>
  <c r="D70" i="25" s="1"/>
  <c r="C71" i="25"/>
  <c r="D71" i="25" s="1"/>
  <c r="C72" i="25"/>
  <c r="D72" i="25" s="1"/>
  <c r="C73" i="25"/>
  <c r="D73" i="25" s="1"/>
  <c r="C74" i="25"/>
  <c r="D74" i="25" s="1"/>
  <c r="C75" i="25"/>
  <c r="D75" i="25" s="1"/>
  <c r="C76" i="25"/>
  <c r="D76" i="25" s="1"/>
  <c r="C77" i="25"/>
  <c r="D77" i="25" s="1"/>
  <c r="C78" i="25"/>
  <c r="D78" i="25" s="1"/>
  <c r="C79" i="25"/>
  <c r="D79" i="25" s="1"/>
  <c r="C80" i="25"/>
  <c r="D80" i="25" s="1"/>
  <c r="C81" i="25"/>
  <c r="D81" i="25" s="1"/>
  <c r="C82" i="25"/>
  <c r="D82" i="25" s="1"/>
  <c r="C83" i="25"/>
  <c r="D83" i="25" s="1"/>
  <c r="C84" i="25"/>
  <c r="D84" i="25" s="1"/>
  <c r="C85" i="25"/>
  <c r="D85" i="25" s="1"/>
  <c r="C86" i="25"/>
  <c r="D86" i="25" s="1"/>
  <c r="C87" i="25"/>
  <c r="D87" i="25" s="1"/>
  <c r="C9" i="25"/>
  <c r="D9" i="25" s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BH259" i="1"/>
  <c r="BI259" i="1"/>
  <c r="BJ259" i="1"/>
  <c r="BK259" i="1"/>
  <c r="BL259" i="1"/>
  <c r="BM259" i="1"/>
  <c r="BN259" i="1"/>
  <c r="BO259" i="1"/>
  <c r="BP259" i="1"/>
  <c r="BQ259" i="1"/>
  <c r="BR259" i="1"/>
  <c r="BS259" i="1"/>
  <c r="BT259" i="1"/>
  <c r="BU259" i="1"/>
  <c r="BV259" i="1"/>
  <c r="BW259" i="1"/>
  <c r="BX259" i="1"/>
  <c r="BY259" i="1"/>
  <c r="BZ259" i="1"/>
  <c r="CA259" i="1"/>
  <c r="CB259" i="1"/>
  <c r="CC259" i="1"/>
  <c r="CD259" i="1"/>
  <c r="CE259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BF260" i="1"/>
  <c r="BG260" i="1"/>
  <c r="BH260" i="1"/>
  <c r="BI260" i="1"/>
  <c r="BJ260" i="1"/>
  <c r="BK260" i="1"/>
  <c r="BL260" i="1"/>
  <c r="BM260" i="1"/>
  <c r="BN260" i="1"/>
  <c r="BO260" i="1"/>
  <c r="BP260" i="1"/>
  <c r="BQ260" i="1"/>
  <c r="BR260" i="1"/>
  <c r="BS260" i="1"/>
  <c r="BT260" i="1"/>
  <c r="BU260" i="1"/>
  <c r="BV260" i="1"/>
  <c r="BW260" i="1"/>
  <c r="BX260" i="1"/>
  <c r="BY260" i="1"/>
  <c r="BZ260" i="1"/>
  <c r="CA260" i="1"/>
  <c r="CB260" i="1"/>
  <c r="CC260" i="1"/>
  <c r="CD260" i="1"/>
  <c r="CE260" i="1"/>
  <c r="D261" i="1"/>
  <c r="E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BH261" i="1"/>
  <c r="BI261" i="1"/>
  <c r="BJ261" i="1"/>
  <c r="BK261" i="1"/>
  <c r="BL261" i="1"/>
  <c r="BM261" i="1"/>
  <c r="BN261" i="1"/>
  <c r="BO261" i="1"/>
  <c r="BP261" i="1"/>
  <c r="BQ261" i="1"/>
  <c r="BR261" i="1"/>
  <c r="BS261" i="1"/>
  <c r="BT261" i="1"/>
  <c r="BU261" i="1"/>
  <c r="BV261" i="1"/>
  <c r="BW261" i="1"/>
  <c r="BX261" i="1"/>
  <c r="BY261" i="1"/>
  <c r="BZ261" i="1"/>
  <c r="CA261" i="1"/>
  <c r="CB261" i="1"/>
  <c r="CC261" i="1"/>
  <c r="CD261" i="1"/>
  <c r="CE261" i="1"/>
  <c r="D262" i="1"/>
  <c r="E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BF262" i="1"/>
  <c r="BG262" i="1"/>
  <c r="BH262" i="1"/>
  <c r="BI262" i="1"/>
  <c r="BJ262" i="1"/>
  <c r="BK262" i="1"/>
  <c r="BL262" i="1"/>
  <c r="BM262" i="1"/>
  <c r="BN262" i="1"/>
  <c r="BO262" i="1"/>
  <c r="BP262" i="1"/>
  <c r="BQ262" i="1"/>
  <c r="BR262" i="1"/>
  <c r="BS262" i="1"/>
  <c r="BT262" i="1"/>
  <c r="BU262" i="1"/>
  <c r="BV262" i="1"/>
  <c r="BW262" i="1"/>
  <c r="BX262" i="1"/>
  <c r="BY262" i="1"/>
  <c r="BZ262" i="1"/>
  <c r="CA262" i="1"/>
  <c r="CB262" i="1"/>
  <c r="CC262" i="1"/>
  <c r="CD262" i="1"/>
  <c r="CE262" i="1"/>
  <c r="D263" i="1"/>
  <c r="D264" i="1" s="1"/>
  <c r="E263" i="1"/>
  <c r="E264" i="1" s="1"/>
  <c r="F263" i="1"/>
  <c r="F264" i="1" s="1"/>
  <c r="G263" i="1"/>
  <c r="G264" i="1" s="1"/>
  <c r="H263" i="1"/>
  <c r="H264" i="1" s="1"/>
  <c r="I263" i="1"/>
  <c r="I264" i="1" s="1"/>
  <c r="J263" i="1"/>
  <c r="J264" i="1" s="1"/>
  <c r="K263" i="1"/>
  <c r="K264" i="1" s="1"/>
  <c r="L263" i="1"/>
  <c r="L264" i="1" s="1"/>
  <c r="M263" i="1"/>
  <c r="M264" i="1" s="1"/>
  <c r="N263" i="1"/>
  <c r="N264" i="1" s="1"/>
  <c r="O263" i="1"/>
  <c r="O264" i="1" s="1"/>
  <c r="P263" i="1"/>
  <c r="P264" i="1" s="1"/>
  <c r="Q263" i="1"/>
  <c r="Q264" i="1" s="1"/>
  <c r="R263" i="1"/>
  <c r="R264" i="1" s="1"/>
  <c r="S263" i="1"/>
  <c r="S264" i="1" s="1"/>
  <c r="T263" i="1"/>
  <c r="T264" i="1" s="1"/>
  <c r="U263" i="1"/>
  <c r="U264" i="1" s="1"/>
  <c r="V263" i="1"/>
  <c r="V264" i="1" s="1"/>
  <c r="W263" i="1"/>
  <c r="W264" i="1" s="1"/>
  <c r="X263" i="1"/>
  <c r="X264" i="1" s="1"/>
  <c r="Y263" i="1"/>
  <c r="Y264" i="1" s="1"/>
  <c r="Z263" i="1"/>
  <c r="Z264" i="1" s="1"/>
  <c r="AA263" i="1"/>
  <c r="AA264" i="1" s="1"/>
  <c r="AB263" i="1"/>
  <c r="AB264" i="1" s="1"/>
  <c r="AC263" i="1"/>
  <c r="AC264" i="1" s="1"/>
  <c r="AD263" i="1"/>
  <c r="AD264" i="1" s="1"/>
  <c r="AE263" i="1"/>
  <c r="AE264" i="1" s="1"/>
  <c r="AF263" i="1"/>
  <c r="AF264" i="1" s="1"/>
  <c r="AG263" i="1"/>
  <c r="AG264" i="1" s="1"/>
  <c r="AH263" i="1"/>
  <c r="AH264" i="1" s="1"/>
  <c r="AI263" i="1"/>
  <c r="AI264" i="1" s="1"/>
  <c r="AJ263" i="1"/>
  <c r="AJ264" i="1" s="1"/>
  <c r="AK263" i="1"/>
  <c r="AK264" i="1" s="1"/>
  <c r="AL263" i="1"/>
  <c r="AL264" i="1" s="1"/>
  <c r="AM263" i="1"/>
  <c r="AM264" i="1" s="1"/>
  <c r="AN263" i="1"/>
  <c r="AN264" i="1" s="1"/>
  <c r="AO263" i="1"/>
  <c r="AO264" i="1" s="1"/>
  <c r="AP263" i="1"/>
  <c r="AP264" i="1" s="1"/>
  <c r="AQ263" i="1"/>
  <c r="AQ264" i="1" s="1"/>
  <c r="AR263" i="1"/>
  <c r="AR264" i="1" s="1"/>
  <c r="AS263" i="1"/>
  <c r="AS264" i="1" s="1"/>
  <c r="AT263" i="1"/>
  <c r="AT264" i="1" s="1"/>
  <c r="AU263" i="1"/>
  <c r="AU264" i="1" s="1"/>
  <c r="AV263" i="1"/>
  <c r="AV264" i="1" s="1"/>
  <c r="AW263" i="1"/>
  <c r="AW264" i="1" s="1"/>
  <c r="AX263" i="1"/>
  <c r="AX264" i="1" s="1"/>
  <c r="AY263" i="1"/>
  <c r="AY264" i="1" s="1"/>
  <c r="AZ263" i="1"/>
  <c r="AZ264" i="1" s="1"/>
  <c r="BA263" i="1"/>
  <c r="BA264" i="1" s="1"/>
  <c r="BB263" i="1"/>
  <c r="BB264" i="1" s="1"/>
  <c r="BC263" i="1"/>
  <c r="BC264" i="1" s="1"/>
  <c r="BD263" i="1"/>
  <c r="BD264" i="1" s="1"/>
  <c r="BE263" i="1"/>
  <c r="BE264" i="1" s="1"/>
  <c r="BF263" i="1"/>
  <c r="BF264" i="1" s="1"/>
  <c r="BG263" i="1"/>
  <c r="BG264" i="1" s="1"/>
  <c r="BH263" i="1"/>
  <c r="BH264" i="1" s="1"/>
  <c r="BI263" i="1"/>
  <c r="BI264" i="1" s="1"/>
  <c r="BJ263" i="1"/>
  <c r="BJ264" i="1" s="1"/>
  <c r="BK263" i="1"/>
  <c r="BK264" i="1" s="1"/>
  <c r="BL263" i="1"/>
  <c r="BL264" i="1" s="1"/>
  <c r="BM263" i="1"/>
  <c r="BM264" i="1" s="1"/>
  <c r="BN263" i="1"/>
  <c r="BN264" i="1" s="1"/>
  <c r="BO263" i="1"/>
  <c r="BO264" i="1" s="1"/>
  <c r="BP263" i="1"/>
  <c r="BP264" i="1" s="1"/>
  <c r="BQ263" i="1"/>
  <c r="BQ264" i="1" s="1"/>
  <c r="BR263" i="1"/>
  <c r="BR264" i="1" s="1"/>
  <c r="BS263" i="1"/>
  <c r="BS264" i="1" s="1"/>
  <c r="BT263" i="1"/>
  <c r="BT264" i="1" s="1"/>
  <c r="BU263" i="1"/>
  <c r="BU264" i="1" s="1"/>
  <c r="BV263" i="1"/>
  <c r="BV264" i="1" s="1"/>
  <c r="BW263" i="1"/>
  <c r="BW264" i="1" s="1"/>
  <c r="BX263" i="1"/>
  <c r="BX264" i="1" s="1"/>
  <c r="BY263" i="1"/>
  <c r="BY264" i="1" s="1"/>
  <c r="BZ263" i="1"/>
  <c r="BZ264" i="1" s="1"/>
  <c r="CA263" i="1"/>
  <c r="CA264" i="1" s="1"/>
  <c r="CB263" i="1"/>
  <c r="CB264" i="1" s="1"/>
  <c r="CC263" i="1"/>
  <c r="CC264" i="1" s="1"/>
  <c r="CD263" i="1"/>
  <c r="CD264" i="1" s="1"/>
  <c r="CE263" i="1"/>
  <c r="CE264" i="1" s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BH269" i="1"/>
  <c r="BI269" i="1"/>
  <c r="BJ269" i="1"/>
  <c r="BK269" i="1"/>
  <c r="BL269" i="1"/>
  <c r="BM269" i="1"/>
  <c r="BN269" i="1"/>
  <c r="BO269" i="1"/>
  <c r="BP269" i="1"/>
  <c r="BQ269" i="1"/>
  <c r="BR269" i="1"/>
  <c r="BS269" i="1"/>
  <c r="BT269" i="1"/>
  <c r="BU269" i="1"/>
  <c r="BV269" i="1"/>
  <c r="BW269" i="1"/>
  <c r="BX269" i="1"/>
  <c r="BY269" i="1"/>
  <c r="BZ269" i="1"/>
  <c r="CA269" i="1"/>
  <c r="CB269" i="1"/>
  <c r="CC269" i="1"/>
  <c r="CD269" i="1"/>
  <c r="CE269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BH271" i="1"/>
  <c r="BI271" i="1"/>
  <c r="BJ271" i="1"/>
  <c r="BK271" i="1"/>
  <c r="BL271" i="1"/>
  <c r="BM271" i="1"/>
  <c r="BN271" i="1"/>
  <c r="BO271" i="1"/>
  <c r="BP271" i="1"/>
  <c r="BQ271" i="1"/>
  <c r="BR271" i="1"/>
  <c r="BS271" i="1"/>
  <c r="BT271" i="1"/>
  <c r="BU271" i="1"/>
  <c r="BV271" i="1"/>
  <c r="BW271" i="1"/>
  <c r="BX271" i="1"/>
  <c r="BY271" i="1"/>
  <c r="BZ271" i="1"/>
  <c r="CA271" i="1"/>
  <c r="CB271" i="1"/>
  <c r="CC271" i="1"/>
  <c r="CD271" i="1"/>
  <c r="CE271" i="1"/>
  <c r="D281" i="1"/>
  <c r="E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BH281" i="1"/>
  <c r="BI281" i="1"/>
  <c r="BJ281" i="1"/>
  <c r="BK281" i="1"/>
  <c r="BL281" i="1"/>
  <c r="BM281" i="1"/>
  <c r="BN281" i="1"/>
  <c r="BO281" i="1"/>
  <c r="BP281" i="1"/>
  <c r="BQ281" i="1"/>
  <c r="BR281" i="1"/>
  <c r="BS281" i="1"/>
  <c r="BT281" i="1"/>
  <c r="BU281" i="1"/>
  <c r="BV281" i="1"/>
  <c r="BW281" i="1"/>
  <c r="BX281" i="1"/>
  <c r="BY281" i="1"/>
  <c r="BZ281" i="1"/>
  <c r="CA281" i="1"/>
  <c r="CB281" i="1"/>
  <c r="CC281" i="1"/>
  <c r="CD281" i="1"/>
  <c r="CE281" i="1"/>
  <c r="C281" i="1"/>
  <c r="C271" i="1"/>
  <c r="C269" i="1"/>
  <c r="F128" i="1"/>
  <c r="G128" i="1"/>
  <c r="G267" i="1" s="1"/>
  <c r="G268" i="1" s="1"/>
  <c r="H128" i="1"/>
  <c r="H267" i="1" s="1"/>
  <c r="I128" i="1"/>
  <c r="I267" i="1" s="1"/>
  <c r="I268" i="1" s="1"/>
  <c r="J128" i="1"/>
  <c r="J267" i="1" s="1"/>
  <c r="J268" i="1" s="1"/>
  <c r="K128" i="1"/>
  <c r="K267" i="1" s="1"/>
  <c r="K268" i="1" s="1"/>
  <c r="L128" i="1"/>
  <c r="L267" i="1" s="1"/>
  <c r="M128" i="1"/>
  <c r="M267" i="1" s="1"/>
  <c r="N128" i="1"/>
  <c r="N267" i="1" s="1"/>
  <c r="N268" i="1" s="1"/>
  <c r="O128" i="1"/>
  <c r="O267" i="1" s="1"/>
  <c r="O268" i="1" s="1"/>
  <c r="P128" i="1"/>
  <c r="P267" i="1" s="1"/>
  <c r="Q128" i="1"/>
  <c r="Q267" i="1" s="1"/>
  <c r="Q268" i="1" s="1"/>
  <c r="R128" i="1"/>
  <c r="R267" i="1" s="1"/>
  <c r="R268" i="1" s="1"/>
  <c r="S128" i="1"/>
  <c r="S267" i="1" s="1"/>
  <c r="S268" i="1" s="1"/>
  <c r="T128" i="1"/>
  <c r="T267" i="1" s="1"/>
  <c r="U128" i="1"/>
  <c r="U267" i="1" s="1"/>
  <c r="V128" i="1"/>
  <c r="V267" i="1" s="1"/>
  <c r="W128" i="1"/>
  <c r="W267" i="1" s="1"/>
  <c r="W268" i="1" s="1"/>
  <c r="X128" i="1"/>
  <c r="X267" i="1" s="1"/>
  <c r="Y128" i="1"/>
  <c r="Y267" i="1" s="1"/>
  <c r="Y268" i="1" s="1"/>
  <c r="Z128" i="1"/>
  <c r="Z267" i="1" s="1"/>
  <c r="Z268" i="1" s="1"/>
  <c r="AA128" i="1"/>
  <c r="AA267" i="1" s="1"/>
  <c r="AA268" i="1" s="1"/>
  <c r="AB128" i="1"/>
  <c r="AB267" i="1" s="1"/>
  <c r="AC128" i="1"/>
  <c r="AC267" i="1" s="1"/>
  <c r="AD128" i="1"/>
  <c r="AD267" i="1" s="1"/>
  <c r="AE128" i="1"/>
  <c r="AE267" i="1" s="1"/>
  <c r="AE268" i="1" s="1"/>
  <c r="AF128" i="1"/>
  <c r="AF267" i="1" s="1"/>
  <c r="AG128" i="1"/>
  <c r="AG267" i="1" s="1"/>
  <c r="AG268" i="1" s="1"/>
  <c r="AH128" i="1"/>
  <c r="AH267" i="1" s="1"/>
  <c r="AH268" i="1" s="1"/>
  <c r="AI128" i="1"/>
  <c r="AI267" i="1" s="1"/>
  <c r="AI268" i="1" s="1"/>
  <c r="AJ128" i="1"/>
  <c r="AJ267" i="1" s="1"/>
  <c r="AK128" i="1"/>
  <c r="AK267" i="1" s="1"/>
  <c r="AL128" i="1"/>
  <c r="AL267" i="1" s="1"/>
  <c r="AM128" i="1"/>
  <c r="AM267" i="1" s="1"/>
  <c r="AM268" i="1" s="1"/>
  <c r="AN128" i="1"/>
  <c r="AN267" i="1" s="1"/>
  <c r="AO128" i="1"/>
  <c r="AO267" i="1" s="1"/>
  <c r="AO268" i="1" s="1"/>
  <c r="AP128" i="1"/>
  <c r="AP267" i="1" s="1"/>
  <c r="AP268" i="1" s="1"/>
  <c r="AQ128" i="1"/>
  <c r="AQ267" i="1" s="1"/>
  <c r="AQ268" i="1" s="1"/>
  <c r="AR128" i="1"/>
  <c r="AR267" i="1" s="1"/>
  <c r="AS128" i="1"/>
  <c r="AS267" i="1" s="1"/>
  <c r="AT128" i="1"/>
  <c r="AT267" i="1" s="1"/>
  <c r="AU128" i="1"/>
  <c r="AU267" i="1" s="1"/>
  <c r="AU268" i="1" s="1"/>
  <c r="AV128" i="1"/>
  <c r="AV267" i="1" s="1"/>
  <c r="AW128" i="1"/>
  <c r="AW267" i="1" s="1"/>
  <c r="AW268" i="1" s="1"/>
  <c r="AX128" i="1"/>
  <c r="AX267" i="1" s="1"/>
  <c r="AX268" i="1" s="1"/>
  <c r="AY128" i="1"/>
  <c r="AY267" i="1" s="1"/>
  <c r="AY268" i="1" s="1"/>
  <c r="AZ128" i="1"/>
  <c r="AZ267" i="1" s="1"/>
  <c r="BA128" i="1"/>
  <c r="BA267" i="1" s="1"/>
  <c r="BB128" i="1"/>
  <c r="BB267" i="1" s="1"/>
  <c r="BC128" i="1"/>
  <c r="BC267" i="1" s="1"/>
  <c r="BC268" i="1" s="1"/>
  <c r="BD128" i="1"/>
  <c r="BD267" i="1" s="1"/>
  <c r="BE128" i="1"/>
  <c r="BE267" i="1" s="1"/>
  <c r="BE268" i="1" s="1"/>
  <c r="BF128" i="1"/>
  <c r="BF267" i="1" s="1"/>
  <c r="BF268" i="1" s="1"/>
  <c r="BG128" i="1"/>
  <c r="BG267" i="1" s="1"/>
  <c r="BG268" i="1" s="1"/>
  <c r="BH128" i="1"/>
  <c r="BH267" i="1" s="1"/>
  <c r="BI128" i="1"/>
  <c r="BI267" i="1" s="1"/>
  <c r="BJ128" i="1"/>
  <c r="BJ267" i="1" s="1"/>
  <c r="BK128" i="1"/>
  <c r="BK267" i="1" s="1"/>
  <c r="BK268" i="1" s="1"/>
  <c r="BL128" i="1"/>
  <c r="BL267" i="1" s="1"/>
  <c r="BM128" i="1"/>
  <c r="BM267" i="1" s="1"/>
  <c r="BM268" i="1" s="1"/>
  <c r="BN128" i="1"/>
  <c r="BN267" i="1" s="1"/>
  <c r="BN268" i="1" s="1"/>
  <c r="BO128" i="1"/>
  <c r="BO267" i="1" s="1"/>
  <c r="BO268" i="1" s="1"/>
  <c r="BP128" i="1"/>
  <c r="BP267" i="1" s="1"/>
  <c r="BQ128" i="1"/>
  <c r="BQ267" i="1" s="1"/>
  <c r="BR128" i="1"/>
  <c r="BR267" i="1" s="1"/>
  <c r="BR268" i="1" s="1"/>
  <c r="BS128" i="1"/>
  <c r="BS267" i="1" s="1"/>
  <c r="BS268" i="1" s="1"/>
  <c r="BT128" i="1"/>
  <c r="BT267" i="1" s="1"/>
  <c r="BU128" i="1"/>
  <c r="BU267" i="1" s="1"/>
  <c r="BU268" i="1" s="1"/>
  <c r="BV128" i="1"/>
  <c r="BV267" i="1" s="1"/>
  <c r="BV268" i="1" s="1"/>
  <c r="BW128" i="1"/>
  <c r="BW267" i="1" s="1"/>
  <c r="BW268" i="1" s="1"/>
  <c r="BX128" i="1"/>
  <c r="BX267" i="1" s="1"/>
  <c r="BY128" i="1"/>
  <c r="BY267" i="1" s="1"/>
  <c r="BZ128" i="1"/>
  <c r="BZ267" i="1" s="1"/>
  <c r="BZ268" i="1" s="1"/>
  <c r="CA128" i="1"/>
  <c r="CA267" i="1" s="1"/>
  <c r="CA268" i="1" s="1"/>
  <c r="CB128" i="1"/>
  <c r="CB267" i="1" s="1"/>
  <c r="CC128" i="1"/>
  <c r="CC267" i="1" s="1"/>
  <c r="CC268" i="1" s="1"/>
  <c r="CD128" i="1"/>
  <c r="CD267" i="1" s="1"/>
  <c r="CD268" i="1" s="1"/>
  <c r="E128" i="1"/>
  <c r="E267" i="1" s="1"/>
  <c r="D128" i="1"/>
  <c r="D267" i="1" s="1"/>
  <c r="D268" i="1" s="1"/>
  <c r="C128" i="1"/>
  <c r="C267" i="1" s="1"/>
  <c r="E265" i="1"/>
  <c r="E266" i="1" s="1"/>
  <c r="G265" i="1"/>
  <c r="G266" i="1" s="1"/>
  <c r="H265" i="1"/>
  <c r="I265" i="1"/>
  <c r="I266" i="1" s="1"/>
  <c r="J265" i="1"/>
  <c r="J266" i="1" s="1"/>
  <c r="K265" i="1"/>
  <c r="K266" i="1" s="1"/>
  <c r="L265" i="1"/>
  <c r="L266" i="1" s="1"/>
  <c r="M265" i="1"/>
  <c r="M266" i="1" s="1"/>
  <c r="N265" i="1"/>
  <c r="O265" i="1"/>
  <c r="O266" i="1" s="1"/>
  <c r="P265" i="1"/>
  <c r="Q265" i="1"/>
  <c r="Q266" i="1" s="1"/>
  <c r="R265" i="1"/>
  <c r="R266" i="1" s="1"/>
  <c r="S265" i="1"/>
  <c r="S266" i="1" s="1"/>
  <c r="T265" i="1"/>
  <c r="T266" i="1" s="1"/>
  <c r="U265" i="1"/>
  <c r="U266" i="1" s="1"/>
  <c r="V265" i="1"/>
  <c r="W265" i="1"/>
  <c r="W266" i="1" s="1"/>
  <c r="X265" i="1"/>
  <c r="Y265" i="1"/>
  <c r="Y266" i="1" s="1"/>
  <c r="Z265" i="1"/>
  <c r="Z266" i="1" s="1"/>
  <c r="AA265" i="1"/>
  <c r="AA266" i="1" s="1"/>
  <c r="AB265" i="1"/>
  <c r="AB266" i="1" s="1"/>
  <c r="AC265" i="1"/>
  <c r="AC266" i="1" s="1"/>
  <c r="AD265" i="1"/>
  <c r="AE265" i="1"/>
  <c r="AE266" i="1" s="1"/>
  <c r="AF265" i="1"/>
  <c r="AG265" i="1"/>
  <c r="AG266" i="1" s="1"/>
  <c r="AH265" i="1"/>
  <c r="AH266" i="1" s="1"/>
  <c r="AI265" i="1"/>
  <c r="AI266" i="1" s="1"/>
  <c r="AJ265" i="1"/>
  <c r="AJ266" i="1" s="1"/>
  <c r="AK265" i="1"/>
  <c r="AK266" i="1" s="1"/>
  <c r="AL265" i="1"/>
  <c r="AM265" i="1"/>
  <c r="AM266" i="1" s="1"/>
  <c r="AN265" i="1"/>
  <c r="AO265" i="1"/>
  <c r="AO266" i="1" s="1"/>
  <c r="AP265" i="1"/>
  <c r="AP266" i="1" s="1"/>
  <c r="AQ265" i="1"/>
  <c r="AQ266" i="1" s="1"/>
  <c r="AR265" i="1"/>
  <c r="AR266" i="1" s="1"/>
  <c r="AS265" i="1"/>
  <c r="AS266" i="1" s="1"/>
  <c r="AT265" i="1"/>
  <c r="AU265" i="1"/>
  <c r="AU266" i="1" s="1"/>
  <c r="AV265" i="1"/>
  <c r="AW265" i="1"/>
  <c r="AW266" i="1" s="1"/>
  <c r="AX265" i="1"/>
  <c r="AX266" i="1" s="1"/>
  <c r="AY265" i="1"/>
  <c r="AY266" i="1" s="1"/>
  <c r="AZ265" i="1"/>
  <c r="AZ266" i="1" s="1"/>
  <c r="BA265" i="1"/>
  <c r="BA266" i="1" s="1"/>
  <c r="BB265" i="1"/>
  <c r="BC265" i="1"/>
  <c r="BC266" i="1" s="1"/>
  <c r="BD265" i="1"/>
  <c r="BE265" i="1"/>
  <c r="BE266" i="1" s="1"/>
  <c r="BF265" i="1"/>
  <c r="BF266" i="1" s="1"/>
  <c r="BG265" i="1"/>
  <c r="BG266" i="1" s="1"/>
  <c r="BH265" i="1"/>
  <c r="BH266" i="1" s="1"/>
  <c r="BI265" i="1"/>
  <c r="BI266" i="1" s="1"/>
  <c r="BJ265" i="1"/>
  <c r="BK265" i="1"/>
  <c r="BK266" i="1" s="1"/>
  <c r="BL265" i="1"/>
  <c r="BM265" i="1"/>
  <c r="BM266" i="1" s="1"/>
  <c r="BN265" i="1"/>
  <c r="BN266" i="1" s="1"/>
  <c r="BO265" i="1"/>
  <c r="BO266" i="1" s="1"/>
  <c r="BP265" i="1"/>
  <c r="BP266" i="1" s="1"/>
  <c r="BQ265" i="1"/>
  <c r="BQ266" i="1" s="1"/>
  <c r="BR265" i="1"/>
  <c r="BS265" i="1"/>
  <c r="BS266" i="1" s="1"/>
  <c r="BT265" i="1"/>
  <c r="BU265" i="1"/>
  <c r="BU266" i="1" s="1"/>
  <c r="BV265" i="1"/>
  <c r="BV266" i="1" s="1"/>
  <c r="BW265" i="1"/>
  <c r="BW266" i="1" s="1"/>
  <c r="BX265" i="1"/>
  <c r="BX266" i="1" s="1"/>
  <c r="BY265" i="1"/>
  <c r="BY266" i="1" s="1"/>
  <c r="BZ265" i="1"/>
  <c r="CA265" i="1"/>
  <c r="CA266" i="1" s="1"/>
  <c r="CB265" i="1"/>
  <c r="CC265" i="1"/>
  <c r="CC266" i="1" s="1"/>
  <c r="CD265" i="1"/>
  <c r="CD266" i="1" s="1"/>
  <c r="D265" i="1"/>
  <c r="D266" i="1" s="1"/>
  <c r="C263" i="1"/>
  <c r="C264" i="1" s="1"/>
  <c r="C260" i="1"/>
  <c r="C262" i="1" s="1"/>
  <c r="C261" i="1"/>
  <c r="CE279" i="1"/>
  <c r="CB266" i="1" l="1"/>
  <c r="BT266" i="1"/>
  <c r="BL266" i="1"/>
  <c r="BD266" i="1"/>
  <c r="AV266" i="1"/>
  <c r="AN266" i="1"/>
  <c r="AF266" i="1"/>
  <c r="X266" i="1"/>
  <c r="P266" i="1"/>
  <c r="H266" i="1"/>
  <c r="F265" i="1"/>
  <c r="F266" i="1" s="1"/>
  <c r="CE76" i="1"/>
  <c r="CE265" i="1" s="1"/>
  <c r="CE266" i="1" s="1"/>
  <c r="CB268" i="1"/>
  <c r="BT268" i="1"/>
  <c r="BL268" i="1"/>
  <c r="BD268" i="1"/>
  <c r="AV268" i="1"/>
  <c r="AN268" i="1"/>
  <c r="AF268" i="1"/>
  <c r="X268" i="1"/>
  <c r="P268" i="1"/>
  <c r="H268" i="1"/>
  <c r="F267" i="1"/>
  <c r="F268" i="1" s="1"/>
  <c r="CE128" i="1"/>
  <c r="CE267" i="1" s="1"/>
  <c r="CE268" i="1" s="1"/>
  <c r="AD268" i="1"/>
  <c r="V268" i="1"/>
  <c r="AT268" i="1"/>
  <c r="U268" i="1"/>
  <c r="BX268" i="1"/>
  <c r="AZ268" i="1"/>
  <c r="AJ268" i="1"/>
  <c r="L268" i="1"/>
  <c r="BJ268" i="1"/>
  <c r="BY268" i="1"/>
  <c r="BA268" i="1"/>
  <c r="AC268" i="1"/>
  <c r="E268" i="1"/>
  <c r="BP268" i="1"/>
  <c r="BH268" i="1"/>
  <c r="AR268" i="1"/>
  <c r="AB268" i="1"/>
  <c r="T268" i="1"/>
  <c r="C285" i="1"/>
  <c r="CD285" i="1"/>
  <c r="AL268" i="1"/>
  <c r="AS268" i="1"/>
  <c r="BQ268" i="1"/>
  <c r="AK268" i="1"/>
  <c r="BB268" i="1"/>
  <c r="BI268" i="1"/>
  <c r="M268" i="1"/>
  <c r="BZ266" i="1"/>
  <c r="BR266" i="1"/>
  <c r="BJ266" i="1"/>
  <c r="BB266" i="1"/>
  <c r="AT266" i="1"/>
  <c r="AL266" i="1"/>
  <c r="AD266" i="1"/>
  <c r="V266" i="1"/>
  <c r="N266" i="1"/>
  <c r="C268" i="1"/>
  <c r="E87" i="25"/>
  <c r="E9" i="25"/>
  <c r="E86" i="25"/>
  <c r="E84" i="25"/>
  <c r="E82" i="25"/>
  <c r="E80" i="25"/>
  <c r="E78" i="25"/>
  <c r="E76" i="25"/>
  <c r="E74" i="25"/>
  <c r="E72" i="25"/>
  <c r="E70" i="25"/>
  <c r="E68" i="25"/>
  <c r="E66" i="25"/>
  <c r="E64" i="25"/>
  <c r="E62" i="25"/>
  <c r="E60" i="25"/>
  <c r="E58" i="25"/>
  <c r="E56" i="25"/>
  <c r="E54" i="25"/>
  <c r="E52" i="25"/>
  <c r="E50" i="25"/>
  <c r="E48" i="25"/>
  <c r="E46" i="25"/>
  <c r="E44" i="25"/>
  <c r="E42" i="25"/>
  <c r="E40" i="25"/>
  <c r="E38" i="25"/>
  <c r="E36" i="25"/>
  <c r="E34" i="25"/>
  <c r="E32" i="25"/>
  <c r="E30" i="25"/>
  <c r="E28" i="25"/>
  <c r="E26" i="25"/>
  <c r="E24" i="25"/>
  <c r="E22" i="25"/>
  <c r="E20" i="25"/>
  <c r="E18" i="25"/>
  <c r="E16" i="25"/>
  <c r="E14" i="25"/>
  <c r="E12" i="25"/>
  <c r="E10" i="25"/>
  <c r="E85" i="25"/>
  <c r="E83" i="25"/>
  <c r="E81" i="25"/>
  <c r="E79" i="25"/>
  <c r="E77" i="25"/>
  <c r="E75" i="25"/>
  <c r="E73" i="25"/>
  <c r="E71" i="25"/>
  <c r="E69" i="25"/>
  <c r="E67" i="25"/>
  <c r="E65" i="25"/>
  <c r="E63" i="25"/>
  <c r="E61" i="25"/>
  <c r="E59" i="25"/>
  <c r="E57" i="25"/>
  <c r="E55" i="25"/>
  <c r="E53" i="25"/>
  <c r="E51" i="25"/>
  <c r="E49" i="25"/>
  <c r="E47" i="25"/>
  <c r="E45" i="25"/>
  <c r="E43" i="25"/>
  <c r="E41" i="25"/>
  <c r="E39" i="25"/>
  <c r="E37" i="25"/>
  <c r="E35" i="25"/>
  <c r="E33" i="25"/>
  <c r="E31" i="25"/>
  <c r="E29" i="25"/>
  <c r="E27" i="25"/>
  <c r="E25" i="25"/>
  <c r="E23" i="25"/>
  <c r="E21" i="25"/>
  <c r="E19" i="25"/>
  <c r="E17" i="25"/>
  <c r="E15" i="25"/>
  <c r="E13" i="25"/>
  <c r="E11" i="25"/>
  <c r="C265" i="1"/>
  <c r="C266" i="1" s="1"/>
  <c r="D12" i="5"/>
  <c r="D11" i="5"/>
  <c r="H3" i="24"/>
  <c r="D12" i="24" s="1"/>
  <c r="H3" i="23"/>
  <c r="R4" i="23" s="1"/>
  <c r="H3" i="22"/>
  <c r="F11" i="22" s="1"/>
  <c r="H3" i="21"/>
  <c r="R4" i="21" s="1"/>
  <c r="H3" i="20"/>
  <c r="F11" i="20" s="1"/>
  <c r="H3" i="19"/>
  <c r="F16" i="19" s="1"/>
  <c r="H3" i="18"/>
  <c r="D12" i="18" s="1"/>
  <c r="H3" i="17"/>
  <c r="D10" i="17" s="1"/>
  <c r="H3" i="16"/>
  <c r="D11" i="16" s="1"/>
  <c r="H3" i="15"/>
  <c r="F16" i="15" s="1"/>
  <c r="H3" i="14"/>
  <c r="F11" i="14" s="1"/>
  <c r="H3" i="13"/>
  <c r="D11" i="13" s="1"/>
  <c r="H3" i="12"/>
  <c r="R4" i="12" s="1"/>
  <c r="H3" i="11"/>
  <c r="D11" i="11" s="1"/>
  <c r="H3" i="10"/>
  <c r="F16" i="10" s="1"/>
  <c r="H3" i="9"/>
  <c r="H3" i="8"/>
  <c r="H3" i="7"/>
  <c r="D12" i="7" s="1"/>
  <c r="H3" i="6"/>
  <c r="F21" i="6" s="1"/>
  <c r="H3" i="5"/>
  <c r="F10" i="5" s="1"/>
  <c r="E5" i="22"/>
  <c r="E8" i="23"/>
  <c r="H8" i="23"/>
  <c r="E9" i="23"/>
  <c r="H9" i="23"/>
  <c r="E10" i="23"/>
  <c r="H10" i="23"/>
  <c r="E11" i="23"/>
  <c r="H11" i="23"/>
  <c r="E12" i="23"/>
  <c r="H12" i="23"/>
  <c r="E13" i="23"/>
  <c r="H13" i="23"/>
  <c r="E14" i="23"/>
  <c r="H14" i="23"/>
  <c r="E15" i="23"/>
  <c r="H15" i="23"/>
  <c r="E16" i="23"/>
  <c r="H16" i="23"/>
  <c r="E17" i="23"/>
  <c r="H17" i="23"/>
  <c r="E18" i="23"/>
  <c r="H18" i="23"/>
  <c r="E19" i="23"/>
  <c r="H19" i="23"/>
  <c r="E20" i="23"/>
  <c r="H20" i="23"/>
  <c r="E21" i="23"/>
  <c r="H21" i="23"/>
  <c r="E22" i="23"/>
  <c r="H22" i="23"/>
  <c r="E23" i="23"/>
  <c r="H23" i="23"/>
  <c r="E8" i="22"/>
  <c r="F8" i="22" s="1"/>
  <c r="H8" i="22"/>
  <c r="I8" i="22" s="1"/>
  <c r="E8" i="21"/>
  <c r="H8" i="21"/>
  <c r="E9" i="21"/>
  <c r="H9" i="21"/>
  <c r="E10" i="21"/>
  <c r="H10" i="21"/>
  <c r="E11" i="21"/>
  <c r="H11" i="21"/>
  <c r="E12" i="21"/>
  <c r="H12" i="21"/>
  <c r="E13" i="21"/>
  <c r="H13" i="21"/>
  <c r="E14" i="21"/>
  <c r="H14" i="21"/>
  <c r="E15" i="21"/>
  <c r="H15" i="21"/>
  <c r="E16" i="21"/>
  <c r="H16" i="21"/>
  <c r="E17" i="21"/>
  <c r="H17" i="21"/>
  <c r="E18" i="21"/>
  <c r="F18" i="21" s="1"/>
  <c r="H18" i="21"/>
  <c r="I18" i="21" s="1"/>
  <c r="E8" i="19"/>
  <c r="H8" i="19"/>
  <c r="E9" i="19"/>
  <c r="H9" i="19"/>
  <c r="E10" i="19"/>
  <c r="H10" i="19"/>
  <c r="E11" i="19"/>
  <c r="H11" i="19"/>
  <c r="E12" i="19"/>
  <c r="H12" i="19"/>
  <c r="E13" i="19"/>
  <c r="H13" i="19"/>
  <c r="E8" i="15"/>
  <c r="H8" i="15"/>
  <c r="E9" i="15"/>
  <c r="H9" i="15"/>
  <c r="E10" i="15"/>
  <c r="H10" i="15"/>
  <c r="E11" i="15"/>
  <c r="H11" i="15"/>
  <c r="E12" i="15"/>
  <c r="H12" i="15"/>
  <c r="E13" i="15"/>
  <c r="H13" i="15"/>
  <c r="E8" i="14"/>
  <c r="F8" i="14" s="1"/>
  <c r="H8" i="14"/>
  <c r="I8" i="14" s="1"/>
  <c r="E8" i="12"/>
  <c r="H8" i="12"/>
  <c r="E9" i="12"/>
  <c r="H9" i="12"/>
  <c r="E10" i="12"/>
  <c r="H10" i="12"/>
  <c r="E11" i="12"/>
  <c r="H11" i="12"/>
  <c r="E12" i="12"/>
  <c r="F12" i="12" s="1"/>
  <c r="H12" i="12"/>
  <c r="I12" i="12" s="1"/>
  <c r="E8" i="10"/>
  <c r="H8" i="10"/>
  <c r="E9" i="10"/>
  <c r="H9" i="10"/>
  <c r="E10" i="10"/>
  <c r="H10" i="10"/>
  <c r="E11" i="10"/>
  <c r="H11" i="10"/>
  <c r="E12" i="10"/>
  <c r="H12" i="10"/>
  <c r="E13" i="10"/>
  <c r="H13" i="10"/>
  <c r="E8" i="9"/>
  <c r="M8" i="9" s="1"/>
  <c r="N8" i="9" s="1"/>
  <c r="H8" i="9"/>
  <c r="E9" i="9"/>
  <c r="M9" i="9" s="1"/>
  <c r="N9" i="9" s="1"/>
  <c r="H9" i="9"/>
  <c r="E10" i="9"/>
  <c r="M10" i="9" s="1"/>
  <c r="N10" i="9" s="1"/>
  <c r="H10" i="9"/>
  <c r="E11" i="9"/>
  <c r="M11" i="9" s="1"/>
  <c r="N11" i="9" s="1"/>
  <c r="H11" i="9"/>
  <c r="E12" i="9"/>
  <c r="M12" i="9" s="1"/>
  <c r="N12" i="9" s="1"/>
  <c r="H12" i="9"/>
  <c r="E13" i="9"/>
  <c r="M13" i="9" s="1"/>
  <c r="N13" i="9" s="1"/>
  <c r="H13" i="9"/>
  <c r="E14" i="9"/>
  <c r="M14" i="9" s="1"/>
  <c r="N14" i="9" s="1"/>
  <c r="H14" i="9"/>
  <c r="E15" i="9"/>
  <c r="M15" i="9" s="1"/>
  <c r="N15" i="9" s="1"/>
  <c r="H15" i="9"/>
  <c r="E16" i="9"/>
  <c r="M16" i="9" s="1"/>
  <c r="N16" i="9" s="1"/>
  <c r="H16" i="9"/>
  <c r="E17" i="9"/>
  <c r="M17" i="9" s="1"/>
  <c r="N17" i="9" s="1"/>
  <c r="H17" i="9"/>
  <c r="E18" i="9"/>
  <c r="M18" i="9" s="1"/>
  <c r="N18" i="9" s="1"/>
  <c r="H18" i="9"/>
  <c r="E19" i="9"/>
  <c r="M19" i="9" s="1"/>
  <c r="N19" i="9" s="1"/>
  <c r="H19" i="9"/>
  <c r="E20" i="9"/>
  <c r="M20" i="9" s="1"/>
  <c r="N20" i="9" s="1"/>
  <c r="H20" i="9"/>
  <c r="E21" i="9"/>
  <c r="M21" i="9" s="1"/>
  <c r="N21" i="9" s="1"/>
  <c r="H21" i="9"/>
  <c r="E22" i="9"/>
  <c r="M22" i="9" s="1"/>
  <c r="N22" i="9" s="1"/>
  <c r="H22" i="9"/>
  <c r="E23" i="9"/>
  <c r="M23" i="9" s="1"/>
  <c r="N23" i="9" s="1"/>
  <c r="H23" i="9"/>
  <c r="E24" i="9"/>
  <c r="M24" i="9" s="1"/>
  <c r="N24" i="9" s="1"/>
  <c r="H24" i="9"/>
  <c r="E25" i="9"/>
  <c r="M25" i="9" s="1"/>
  <c r="N25" i="9" s="1"/>
  <c r="H25" i="9"/>
  <c r="E26" i="9"/>
  <c r="M26" i="9" s="1"/>
  <c r="N26" i="9" s="1"/>
  <c r="H26" i="9"/>
  <c r="E27" i="9"/>
  <c r="M27" i="9" s="1"/>
  <c r="N27" i="9" s="1"/>
  <c r="H27" i="9"/>
  <c r="E28" i="9"/>
  <c r="M28" i="9" s="1"/>
  <c r="N28" i="9" s="1"/>
  <c r="H28" i="9"/>
  <c r="E29" i="9"/>
  <c r="M29" i="9" s="1"/>
  <c r="N29" i="9" s="1"/>
  <c r="H29" i="9"/>
  <c r="E30" i="9"/>
  <c r="M30" i="9" s="1"/>
  <c r="N30" i="9" s="1"/>
  <c r="H30" i="9"/>
  <c r="E31" i="9"/>
  <c r="M31" i="9" s="1"/>
  <c r="N31" i="9" s="1"/>
  <c r="H31" i="9"/>
  <c r="E32" i="9"/>
  <c r="M32" i="9" s="1"/>
  <c r="N32" i="9" s="1"/>
  <c r="H32" i="9"/>
  <c r="E33" i="9"/>
  <c r="M33" i="9" s="1"/>
  <c r="N33" i="9" s="1"/>
  <c r="H33" i="9"/>
  <c r="E34" i="9"/>
  <c r="M34" i="9" s="1"/>
  <c r="N34" i="9" s="1"/>
  <c r="H34" i="9"/>
  <c r="E35" i="9"/>
  <c r="M35" i="9" s="1"/>
  <c r="N35" i="9" s="1"/>
  <c r="H35" i="9"/>
  <c r="E36" i="9"/>
  <c r="M36" i="9" s="1"/>
  <c r="N36" i="9" s="1"/>
  <c r="H36" i="9"/>
  <c r="E37" i="9"/>
  <c r="M37" i="9" s="1"/>
  <c r="N37" i="9" s="1"/>
  <c r="H37" i="9"/>
  <c r="E38" i="9"/>
  <c r="M38" i="9" s="1"/>
  <c r="N38" i="9" s="1"/>
  <c r="H38" i="9"/>
  <c r="E39" i="9"/>
  <c r="M39" i="9" s="1"/>
  <c r="N39" i="9" s="1"/>
  <c r="H39" i="9"/>
  <c r="E40" i="9"/>
  <c r="M40" i="9" s="1"/>
  <c r="N40" i="9" s="1"/>
  <c r="H40" i="9"/>
  <c r="E41" i="9"/>
  <c r="M41" i="9" s="1"/>
  <c r="N41" i="9" s="1"/>
  <c r="H41" i="9"/>
  <c r="E42" i="9"/>
  <c r="M42" i="9" s="1"/>
  <c r="N42" i="9" s="1"/>
  <c r="H42" i="9"/>
  <c r="E43" i="9"/>
  <c r="M43" i="9" s="1"/>
  <c r="N43" i="9" s="1"/>
  <c r="H43" i="9"/>
  <c r="E44" i="9"/>
  <c r="M44" i="9" s="1"/>
  <c r="N44" i="9" s="1"/>
  <c r="H44" i="9"/>
  <c r="E45" i="9"/>
  <c r="M45" i="9" s="1"/>
  <c r="N45" i="9" s="1"/>
  <c r="H45" i="9"/>
  <c r="E46" i="9"/>
  <c r="M46" i="9" s="1"/>
  <c r="N46" i="9" s="1"/>
  <c r="H46" i="9"/>
  <c r="E47" i="9"/>
  <c r="M47" i="9" s="1"/>
  <c r="N47" i="9" s="1"/>
  <c r="H47" i="9"/>
  <c r="E48" i="9"/>
  <c r="M48" i="9" s="1"/>
  <c r="N48" i="9" s="1"/>
  <c r="H48" i="9"/>
  <c r="E49" i="9"/>
  <c r="M49" i="9" s="1"/>
  <c r="N49" i="9" s="1"/>
  <c r="H49" i="9"/>
  <c r="E50" i="9"/>
  <c r="M50" i="9" s="1"/>
  <c r="N50" i="9" s="1"/>
  <c r="H50" i="9"/>
  <c r="E51" i="9"/>
  <c r="M51" i="9" s="1"/>
  <c r="N51" i="9" s="1"/>
  <c r="H51" i="9"/>
  <c r="E52" i="9"/>
  <c r="M52" i="9" s="1"/>
  <c r="N52" i="9" s="1"/>
  <c r="H52" i="9"/>
  <c r="E53" i="9"/>
  <c r="M53" i="9" s="1"/>
  <c r="N53" i="9" s="1"/>
  <c r="H53" i="9"/>
  <c r="E54" i="9"/>
  <c r="M54" i="9" s="1"/>
  <c r="N54" i="9" s="1"/>
  <c r="H54" i="9"/>
  <c r="E58" i="9"/>
  <c r="E8" i="8"/>
  <c r="M8" i="8" s="1"/>
  <c r="N8" i="8" s="1"/>
  <c r="H8" i="8"/>
  <c r="E9" i="8"/>
  <c r="M9" i="8" s="1"/>
  <c r="N9" i="8" s="1"/>
  <c r="H9" i="8"/>
  <c r="E10" i="8"/>
  <c r="M10" i="8" s="1"/>
  <c r="N10" i="8" s="1"/>
  <c r="H10" i="8"/>
  <c r="E11" i="8"/>
  <c r="M11" i="8" s="1"/>
  <c r="N11" i="8" s="1"/>
  <c r="H11" i="8"/>
  <c r="E12" i="8"/>
  <c r="M12" i="8" s="1"/>
  <c r="N12" i="8" s="1"/>
  <c r="H12" i="8"/>
  <c r="E13" i="8"/>
  <c r="M13" i="8" s="1"/>
  <c r="N13" i="8" s="1"/>
  <c r="H13" i="8"/>
  <c r="E14" i="8"/>
  <c r="M14" i="8" s="1"/>
  <c r="N14" i="8" s="1"/>
  <c r="H14" i="8"/>
  <c r="E15" i="8"/>
  <c r="M15" i="8" s="1"/>
  <c r="N15" i="8" s="1"/>
  <c r="H15" i="8"/>
  <c r="E16" i="8"/>
  <c r="M16" i="8" s="1"/>
  <c r="N16" i="8" s="1"/>
  <c r="H16" i="8"/>
  <c r="E17" i="8"/>
  <c r="M17" i="8" s="1"/>
  <c r="N17" i="8" s="1"/>
  <c r="H17" i="8"/>
  <c r="E18" i="8"/>
  <c r="M18" i="8" s="1"/>
  <c r="N18" i="8" s="1"/>
  <c r="H18" i="8"/>
  <c r="E19" i="8"/>
  <c r="M19" i="8" s="1"/>
  <c r="N19" i="8" s="1"/>
  <c r="H19" i="8"/>
  <c r="E20" i="8"/>
  <c r="M20" i="8" s="1"/>
  <c r="N20" i="8" s="1"/>
  <c r="H20" i="8"/>
  <c r="E21" i="8"/>
  <c r="M21" i="8" s="1"/>
  <c r="N21" i="8" s="1"/>
  <c r="H21" i="8"/>
  <c r="E22" i="8"/>
  <c r="M22" i="8" s="1"/>
  <c r="N22" i="8" s="1"/>
  <c r="H22" i="8"/>
  <c r="E23" i="8"/>
  <c r="M23" i="8" s="1"/>
  <c r="N23" i="8" s="1"/>
  <c r="H23" i="8"/>
  <c r="E24" i="8"/>
  <c r="M24" i="8" s="1"/>
  <c r="N24" i="8" s="1"/>
  <c r="H24" i="8"/>
  <c r="E25" i="8"/>
  <c r="M25" i="8" s="1"/>
  <c r="N25" i="8" s="1"/>
  <c r="H25" i="8"/>
  <c r="E26" i="8"/>
  <c r="M26" i="8" s="1"/>
  <c r="N26" i="8" s="1"/>
  <c r="H26" i="8"/>
  <c r="E27" i="8"/>
  <c r="M27" i="8" s="1"/>
  <c r="N27" i="8" s="1"/>
  <c r="H27" i="8"/>
  <c r="E28" i="8"/>
  <c r="M28" i="8" s="1"/>
  <c r="N28" i="8" s="1"/>
  <c r="H28" i="8"/>
  <c r="E29" i="8"/>
  <c r="M29" i="8" s="1"/>
  <c r="N29" i="8" s="1"/>
  <c r="H29" i="8"/>
  <c r="E30" i="8"/>
  <c r="M30" i="8" s="1"/>
  <c r="N30" i="8" s="1"/>
  <c r="H30" i="8"/>
  <c r="E31" i="8"/>
  <c r="M31" i="8" s="1"/>
  <c r="N31" i="8" s="1"/>
  <c r="H31" i="8"/>
  <c r="E32" i="8"/>
  <c r="M32" i="8" s="1"/>
  <c r="N32" i="8" s="1"/>
  <c r="H32" i="8"/>
  <c r="E33" i="8"/>
  <c r="M33" i="8" s="1"/>
  <c r="N33" i="8" s="1"/>
  <c r="H33" i="8"/>
  <c r="E34" i="8"/>
  <c r="M34" i="8" s="1"/>
  <c r="N34" i="8" s="1"/>
  <c r="H34" i="8"/>
  <c r="E35" i="8"/>
  <c r="M35" i="8" s="1"/>
  <c r="N35" i="8" s="1"/>
  <c r="H35" i="8"/>
  <c r="E36" i="8"/>
  <c r="M36" i="8" s="1"/>
  <c r="N36" i="8" s="1"/>
  <c r="H36" i="8"/>
  <c r="E37" i="8"/>
  <c r="M37" i="8" s="1"/>
  <c r="N37" i="8" s="1"/>
  <c r="H37" i="8"/>
  <c r="E38" i="8"/>
  <c r="M38" i="8" s="1"/>
  <c r="N38" i="8" s="1"/>
  <c r="H38" i="8"/>
  <c r="E39" i="8"/>
  <c r="M39" i="8" s="1"/>
  <c r="N39" i="8" s="1"/>
  <c r="H39" i="8"/>
  <c r="E40" i="8"/>
  <c r="M40" i="8" s="1"/>
  <c r="N40" i="8" s="1"/>
  <c r="H40" i="8"/>
  <c r="E41" i="8"/>
  <c r="M41" i="8" s="1"/>
  <c r="N41" i="8" s="1"/>
  <c r="H41" i="8"/>
  <c r="E42" i="8"/>
  <c r="M42" i="8" s="1"/>
  <c r="N42" i="8" s="1"/>
  <c r="H42" i="8"/>
  <c r="E43" i="8"/>
  <c r="M43" i="8" s="1"/>
  <c r="N43" i="8" s="1"/>
  <c r="H43" i="8"/>
  <c r="E44" i="8"/>
  <c r="M44" i="8" s="1"/>
  <c r="N44" i="8" s="1"/>
  <c r="H44" i="8"/>
  <c r="E45" i="8"/>
  <c r="M45" i="8" s="1"/>
  <c r="N45" i="8" s="1"/>
  <c r="H45" i="8"/>
  <c r="E46" i="8"/>
  <c r="M46" i="8" s="1"/>
  <c r="N46" i="8" s="1"/>
  <c r="H46" i="8"/>
  <c r="E47" i="8"/>
  <c r="M47" i="8" s="1"/>
  <c r="N47" i="8" s="1"/>
  <c r="H47" i="8"/>
  <c r="E48" i="8"/>
  <c r="M48" i="8" s="1"/>
  <c r="N48" i="8" s="1"/>
  <c r="H48" i="8"/>
  <c r="E49" i="8"/>
  <c r="M49" i="8" s="1"/>
  <c r="N49" i="8" s="1"/>
  <c r="H49" i="8"/>
  <c r="E50" i="8"/>
  <c r="M50" i="8" s="1"/>
  <c r="N50" i="8" s="1"/>
  <c r="H50" i="8"/>
  <c r="E51" i="8"/>
  <c r="M51" i="8" s="1"/>
  <c r="N51" i="8" s="1"/>
  <c r="H51" i="8"/>
  <c r="E52" i="8"/>
  <c r="M52" i="8" s="1"/>
  <c r="N52" i="8" s="1"/>
  <c r="H52" i="8"/>
  <c r="E53" i="8"/>
  <c r="M53" i="8" s="1"/>
  <c r="N53" i="8" s="1"/>
  <c r="H53" i="8"/>
  <c r="E54" i="8"/>
  <c r="M54" i="8" s="1"/>
  <c r="N54" i="8" s="1"/>
  <c r="H54" i="8"/>
  <c r="E58" i="8"/>
  <c r="H58" i="8"/>
  <c r="E8" i="6"/>
  <c r="H8" i="6"/>
  <c r="E9" i="6"/>
  <c r="H9" i="6"/>
  <c r="E10" i="6"/>
  <c r="H10" i="6"/>
  <c r="E11" i="6"/>
  <c r="H11" i="6"/>
  <c r="E12" i="6"/>
  <c r="H12" i="6"/>
  <c r="E13" i="6"/>
  <c r="H13" i="6"/>
  <c r="E14" i="6"/>
  <c r="H14" i="6"/>
  <c r="E15" i="6"/>
  <c r="F15" i="6" s="1"/>
  <c r="H15" i="6"/>
  <c r="I15" i="6" s="1"/>
  <c r="H8" i="24"/>
  <c r="E8" i="24"/>
  <c r="E3" i="24"/>
  <c r="D11" i="24" s="1"/>
  <c r="H7" i="23"/>
  <c r="E7" i="23"/>
  <c r="H6" i="23"/>
  <c r="E6" i="23"/>
  <c r="H5" i="23"/>
  <c r="E5" i="23"/>
  <c r="E3" i="23"/>
  <c r="Q4" i="23" s="1"/>
  <c r="H7" i="22"/>
  <c r="E7" i="22"/>
  <c r="H6" i="22"/>
  <c r="E6" i="22"/>
  <c r="H5" i="22"/>
  <c r="E3" i="22"/>
  <c r="E11" i="22" s="1"/>
  <c r="H7" i="21"/>
  <c r="E7" i="21"/>
  <c r="H6" i="21"/>
  <c r="E6" i="21"/>
  <c r="H5" i="21"/>
  <c r="E5" i="21"/>
  <c r="E3" i="21"/>
  <c r="Q4" i="21" s="1"/>
  <c r="H7" i="20"/>
  <c r="E7" i="20"/>
  <c r="H6" i="20"/>
  <c r="E6" i="20"/>
  <c r="H5" i="20"/>
  <c r="E5" i="20"/>
  <c r="E3" i="20"/>
  <c r="E11" i="20" s="1"/>
  <c r="H7" i="19"/>
  <c r="E7" i="19"/>
  <c r="H6" i="19"/>
  <c r="E6" i="19"/>
  <c r="H5" i="19"/>
  <c r="E5" i="19"/>
  <c r="E3" i="19"/>
  <c r="E16" i="19" s="1"/>
  <c r="H7" i="18"/>
  <c r="I7" i="18" s="1"/>
  <c r="E7" i="18"/>
  <c r="F7" i="18" s="1"/>
  <c r="H6" i="18"/>
  <c r="E6" i="18"/>
  <c r="H5" i="18"/>
  <c r="E5" i="18"/>
  <c r="E3" i="18"/>
  <c r="D11" i="18" s="1"/>
  <c r="H5" i="17"/>
  <c r="E10" i="17" s="1"/>
  <c r="E5" i="17"/>
  <c r="E9" i="17" s="1"/>
  <c r="E3" i="17"/>
  <c r="D9" i="17" s="1"/>
  <c r="H7" i="16"/>
  <c r="I7" i="16" s="1"/>
  <c r="E7" i="16"/>
  <c r="F7" i="16" s="1"/>
  <c r="H6" i="16"/>
  <c r="E6" i="16"/>
  <c r="H5" i="16"/>
  <c r="E5" i="16"/>
  <c r="E3" i="16"/>
  <c r="D10" i="16" s="1"/>
  <c r="H7" i="15"/>
  <c r="E7" i="15"/>
  <c r="H6" i="15"/>
  <c r="E6" i="15"/>
  <c r="H5" i="15"/>
  <c r="E5" i="15"/>
  <c r="E3" i="15"/>
  <c r="E16" i="15" s="1"/>
  <c r="H7" i="14"/>
  <c r="E7" i="14"/>
  <c r="H6" i="14"/>
  <c r="E6" i="14"/>
  <c r="H5" i="14"/>
  <c r="E5" i="14"/>
  <c r="F5" i="14" s="1"/>
  <c r="E3" i="14"/>
  <c r="E11" i="14" s="1"/>
  <c r="H6" i="13"/>
  <c r="E6" i="13"/>
  <c r="H5" i="13"/>
  <c r="E5" i="13"/>
  <c r="E3" i="13"/>
  <c r="D10" i="13" s="1"/>
  <c r="H7" i="12"/>
  <c r="E7" i="12"/>
  <c r="H6" i="12"/>
  <c r="E6" i="12"/>
  <c r="H5" i="12"/>
  <c r="E5" i="12"/>
  <c r="E3" i="12"/>
  <c r="Q4" i="12" s="1"/>
  <c r="H7" i="11"/>
  <c r="I7" i="11" s="1"/>
  <c r="E7" i="11"/>
  <c r="F7" i="11" s="1"/>
  <c r="H6" i="11"/>
  <c r="E6" i="11"/>
  <c r="H5" i="11"/>
  <c r="E5" i="11"/>
  <c r="E3" i="11"/>
  <c r="D10" i="11" s="1"/>
  <c r="H7" i="10"/>
  <c r="E7" i="10"/>
  <c r="H6" i="10"/>
  <c r="E6" i="10"/>
  <c r="H5" i="10"/>
  <c r="E5" i="10"/>
  <c r="E3" i="10"/>
  <c r="E16" i="10" s="1"/>
  <c r="H7" i="9"/>
  <c r="E7" i="9"/>
  <c r="M7" i="9" s="1"/>
  <c r="N7" i="9" s="1"/>
  <c r="H6" i="9"/>
  <c r="E6" i="9"/>
  <c r="M6" i="9" s="1"/>
  <c r="N6" i="9" s="1"/>
  <c r="H5" i="9"/>
  <c r="E5" i="9"/>
  <c r="E3" i="9"/>
  <c r="J3" i="9" s="1"/>
  <c r="H7" i="8"/>
  <c r="E7" i="8"/>
  <c r="M7" i="8" s="1"/>
  <c r="N7" i="8" s="1"/>
  <c r="H6" i="8"/>
  <c r="E6" i="8"/>
  <c r="M6" i="8" s="1"/>
  <c r="N6" i="8" s="1"/>
  <c r="H5" i="8"/>
  <c r="E5" i="8"/>
  <c r="M5" i="8" s="1"/>
  <c r="N5" i="8" s="1"/>
  <c r="E3" i="8"/>
  <c r="J3" i="8" s="1"/>
  <c r="H7" i="7"/>
  <c r="I7" i="7" s="1"/>
  <c r="E7" i="7"/>
  <c r="F7" i="7" s="1"/>
  <c r="H6" i="7"/>
  <c r="E6" i="7"/>
  <c r="H5" i="7"/>
  <c r="E5" i="7"/>
  <c r="E3" i="7"/>
  <c r="D11" i="7" s="1"/>
  <c r="H7" i="6"/>
  <c r="E7" i="6"/>
  <c r="H6" i="6"/>
  <c r="E6" i="6"/>
  <c r="F6" i="6" s="1"/>
  <c r="E23" i="6" s="1"/>
  <c r="H5" i="6"/>
  <c r="I5" i="6" s="1"/>
  <c r="F22" i="6" s="1"/>
  <c r="E5" i="6"/>
  <c r="E3" i="6"/>
  <c r="E21" i="6" s="1"/>
  <c r="E3" i="5"/>
  <c r="E10" i="5" s="1"/>
  <c r="H6" i="5"/>
  <c r="H7" i="5"/>
  <c r="H5" i="5"/>
  <c r="E5" i="5"/>
  <c r="E6" i="5"/>
  <c r="E7" i="5"/>
  <c r="F7" i="12" l="1"/>
  <c r="M7" i="12" s="1"/>
  <c r="N7" i="12" s="1"/>
  <c r="M5" i="9"/>
  <c r="N5" i="9" s="1"/>
  <c r="O20" i="9" s="1"/>
  <c r="I7" i="5"/>
  <c r="H55" i="9"/>
  <c r="E55" i="9"/>
  <c r="E56" i="9" s="1"/>
  <c r="F6" i="14"/>
  <c r="E13" i="14" s="1"/>
  <c r="I5" i="14"/>
  <c r="F12" i="14" s="1"/>
  <c r="I6" i="12"/>
  <c r="M17" i="12" s="1"/>
  <c r="N17" i="12" s="1"/>
  <c r="H58" i="9"/>
  <c r="I7" i="12"/>
  <c r="M18" i="12" s="1"/>
  <c r="N18" i="12" s="1"/>
  <c r="I5" i="12"/>
  <c r="M16" i="12" s="1"/>
  <c r="N16" i="12" s="1"/>
  <c r="F5" i="18"/>
  <c r="E11" i="18" s="1"/>
  <c r="I5" i="19"/>
  <c r="I5" i="7"/>
  <c r="E12" i="7" s="1"/>
  <c r="I6" i="6"/>
  <c r="F23" i="6" s="1"/>
  <c r="I7" i="6"/>
  <c r="F24" i="6" s="1"/>
  <c r="I5" i="10"/>
  <c r="I6" i="14"/>
  <c r="F13" i="14" s="1"/>
  <c r="I7" i="14"/>
  <c r="F5" i="7"/>
  <c r="E11" i="7" s="1"/>
  <c r="F5" i="11"/>
  <c r="E10" i="11" s="1"/>
  <c r="I5" i="18"/>
  <c r="E12" i="18" s="1"/>
  <c r="F5" i="12"/>
  <c r="M5" i="12" s="1"/>
  <c r="N5" i="12" s="1"/>
  <c r="I5" i="16"/>
  <c r="E12" i="14"/>
  <c r="I5" i="11"/>
  <c r="E11" i="11" s="1"/>
  <c r="F7" i="14"/>
  <c r="F5" i="10"/>
  <c r="F5" i="15"/>
  <c r="E17" i="15" s="1"/>
  <c r="F5" i="19"/>
  <c r="I6" i="10"/>
  <c r="I6" i="16"/>
  <c r="E11" i="16" s="1"/>
  <c r="F6" i="12"/>
  <c r="M6" i="12" s="1"/>
  <c r="N6" i="12" s="1"/>
  <c r="I5" i="15"/>
  <c r="F17" i="15" s="1"/>
  <c r="F6" i="15"/>
  <c r="F6" i="19"/>
  <c r="E17" i="19" s="1"/>
  <c r="F5" i="21"/>
  <c r="M5" i="21" s="1"/>
  <c r="N5" i="21" s="1"/>
  <c r="F7" i="21"/>
  <c r="M7" i="21" s="1"/>
  <c r="N7" i="21" s="1"/>
  <c r="F6" i="21"/>
  <c r="M6" i="21" s="1"/>
  <c r="N6" i="21" s="1"/>
  <c r="F5" i="16"/>
  <c r="F6" i="10"/>
  <c r="F6" i="16"/>
  <c r="E10" i="16" s="1"/>
  <c r="F6" i="7"/>
  <c r="I6" i="11"/>
  <c r="H7" i="13"/>
  <c r="I7" i="13" s="1"/>
  <c r="I6" i="7"/>
  <c r="O5" i="8"/>
  <c r="I6" i="15"/>
  <c r="F6" i="18"/>
  <c r="I6" i="19"/>
  <c r="F17" i="19" s="1"/>
  <c r="F6" i="11"/>
  <c r="E7" i="13"/>
  <c r="F7" i="13" s="1"/>
  <c r="I6" i="18"/>
  <c r="H8" i="20"/>
  <c r="I8" i="20" s="1"/>
  <c r="I5" i="23"/>
  <c r="F5" i="23"/>
  <c r="M5" i="23" s="1"/>
  <c r="N5" i="23" s="1"/>
  <c r="I8" i="10"/>
  <c r="I5" i="21"/>
  <c r="I6" i="21"/>
  <c r="I7" i="21"/>
  <c r="E8" i="20"/>
  <c r="F8" i="20" s="1"/>
  <c r="F6" i="23"/>
  <c r="M6" i="23" s="1"/>
  <c r="N6" i="23" s="1"/>
  <c r="F7" i="23"/>
  <c r="M7" i="23" s="1"/>
  <c r="N7" i="23" s="1"/>
  <c r="F17" i="21"/>
  <c r="M17" i="21" s="1"/>
  <c r="N17" i="21" s="1"/>
  <c r="F16" i="21"/>
  <c r="M16" i="21" s="1"/>
  <c r="N16" i="21" s="1"/>
  <c r="F15" i="21"/>
  <c r="M15" i="21" s="1"/>
  <c r="N15" i="21" s="1"/>
  <c r="F14" i="21"/>
  <c r="M14" i="21" s="1"/>
  <c r="N14" i="21" s="1"/>
  <c r="F13" i="21"/>
  <c r="M13" i="21" s="1"/>
  <c r="N13" i="21" s="1"/>
  <c r="F12" i="21"/>
  <c r="M12" i="21" s="1"/>
  <c r="N12" i="21" s="1"/>
  <c r="F11" i="21"/>
  <c r="M11" i="21" s="1"/>
  <c r="N11" i="21" s="1"/>
  <c r="F10" i="21"/>
  <c r="M10" i="21" s="1"/>
  <c r="N10" i="21" s="1"/>
  <c r="F9" i="21"/>
  <c r="M9" i="21" s="1"/>
  <c r="N9" i="21" s="1"/>
  <c r="F8" i="21"/>
  <c r="M8" i="21" s="1"/>
  <c r="N8" i="21" s="1"/>
  <c r="F20" i="23"/>
  <c r="M20" i="23" s="1"/>
  <c r="N20" i="23" s="1"/>
  <c r="F19" i="23"/>
  <c r="M19" i="23" s="1"/>
  <c r="N19" i="23" s="1"/>
  <c r="F18" i="23"/>
  <c r="M18" i="23" s="1"/>
  <c r="N18" i="23" s="1"/>
  <c r="F17" i="23"/>
  <c r="M17" i="23" s="1"/>
  <c r="N17" i="23" s="1"/>
  <c r="F16" i="23"/>
  <c r="M16" i="23" s="1"/>
  <c r="N16" i="23" s="1"/>
  <c r="F15" i="23"/>
  <c r="M15" i="23" s="1"/>
  <c r="N15" i="23" s="1"/>
  <c r="F14" i="23"/>
  <c r="M14" i="23" s="1"/>
  <c r="N14" i="23" s="1"/>
  <c r="F13" i="23"/>
  <c r="M13" i="23" s="1"/>
  <c r="N13" i="23" s="1"/>
  <c r="F12" i="23"/>
  <c r="M12" i="23" s="1"/>
  <c r="N12" i="23" s="1"/>
  <c r="F11" i="23"/>
  <c r="M11" i="23" s="1"/>
  <c r="N11" i="23" s="1"/>
  <c r="F10" i="23"/>
  <c r="M10" i="23" s="1"/>
  <c r="N10" i="23" s="1"/>
  <c r="F9" i="23"/>
  <c r="M9" i="23" s="1"/>
  <c r="N9" i="23" s="1"/>
  <c r="F8" i="23"/>
  <c r="M8" i="23" s="1"/>
  <c r="N8" i="23" s="1"/>
  <c r="I6" i="23"/>
  <c r="I7" i="23"/>
  <c r="I17" i="21"/>
  <c r="I16" i="21"/>
  <c r="I15" i="21"/>
  <c r="I14" i="21"/>
  <c r="I13" i="21"/>
  <c r="I12" i="21"/>
  <c r="I11" i="21"/>
  <c r="I10" i="21"/>
  <c r="I9" i="21"/>
  <c r="I8" i="21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G9" i="25"/>
  <c r="F7" i="6"/>
  <c r="E24" i="6" s="1"/>
  <c r="F5" i="6"/>
  <c r="E22" i="6" s="1"/>
  <c r="F6" i="22"/>
  <c r="E13" i="22" s="1"/>
  <c r="I5" i="22"/>
  <c r="F12" i="22" s="1"/>
  <c r="I6" i="22"/>
  <c r="F13" i="22" s="1"/>
  <c r="I7" i="22"/>
  <c r="F14" i="22" s="1"/>
  <c r="H19" i="6"/>
  <c r="H18" i="6"/>
  <c r="E19" i="6"/>
  <c r="E18" i="6"/>
  <c r="E17" i="6"/>
  <c r="H17" i="6"/>
  <c r="O5" i="9"/>
  <c r="Q5" i="9" s="1"/>
  <c r="O7" i="8"/>
  <c r="O53" i="8"/>
  <c r="O51" i="8"/>
  <c r="O49" i="8"/>
  <c r="O47" i="8"/>
  <c r="O45" i="8"/>
  <c r="O44" i="8"/>
  <c r="O42" i="8"/>
  <c r="O40" i="8"/>
  <c r="O38" i="8"/>
  <c r="O36" i="8"/>
  <c r="O34" i="8"/>
  <c r="O32" i="8"/>
  <c r="O30" i="8"/>
  <c r="O28" i="8"/>
  <c r="O26" i="8"/>
  <c r="O24" i="8"/>
  <c r="O22" i="8"/>
  <c r="O16" i="8"/>
  <c r="O6" i="8"/>
  <c r="O54" i="8"/>
  <c r="O52" i="8"/>
  <c r="O50" i="8"/>
  <c r="O48" i="8"/>
  <c r="O46" i="8"/>
  <c r="O43" i="8"/>
  <c r="O41" i="8"/>
  <c r="O39" i="8"/>
  <c r="O37" i="8"/>
  <c r="O35" i="8"/>
  <c r="O33" i="8"/>
  <c r="O31" i="8"/>
  <c r="O29" i="8"/>
  <c r="O27" i="8"/>
  <c r="O25" i="8"/>
  <c r="O23" i="8"/>
  <c r="O21" i="8"/>
  <c r="O20" i="8"/>
  <c r="O19" i="8"/>
  <c r="O18" i="8"/>
  <c r="O17" i="8"/>
  <c r="O15" i="8"/>
  <c r="O14" i="8"/>
  <c r="O13" i="8"/>
  <c r="O12" i="8"/>
  <c r="O11" i="8"/>
  <c r="O10" i="8"/>
  <c r="O9" i="8"/>
  <c r="O8" i="8"/>
  <c r="F7" i="22"/>
  <c r="E14" i="22" s="1"/>
  <c r="O14" i="9"/>
  <c r="O16" i="9"/>
  <c r="O18" i="9"/>
  <c r="O31" i="9"/>
  <c r="O33" i="9"/>
  <c r="O35" i="9"/>
  <c r="O47" i="9"/>
  <c r="O48" i="9"/>
  <c r="O51" i="9"/>
  <c r="O13" i="9"/>
  <c r="O15" i="9"/>
  <c r="O17" i="9"/>
  <c r="O28" i="9"/>
  <c r="O30" i="9"/>
  <c r="O32" i="9"/>
  <c r="O44" i="9"/>
  <c r="O46" i="9"/>
  <c r="O49" i="9"/>
  <c r="F6" i="5"/>
  <c r="E12" i="5" s="1"/>
  <c r="I5" i="5"/>
  <c r="F11" i="5" s="1"/>
  <c r="I6" i="5"/>
  <c r="F12" i="5" s="1"/>
  <c r="I12" i="10"/>
  <c r="F18" i="10" s="1"/>
  <c r="I11" i="10"/>
  <c r="I9" i="10"/>
  <c r="F12" i="10"/>
  <c r="E18" i="10" s="1"/>
  <c r="F11" i="10"/>
  <c r="E17" i="10" s="1"/>
  <c r="F9" i="10"/>
  <c r="F8" i="10"/>
  <c r="F8" i="24"/>
  <c r="E11" i="24" s="1"/>
  <c r="I14" i="6"/>
  <c r="F31" i="6" s="1"/>
  <c r="I13" i="6"/>
  <c r="F30" i="6" s="1"/>
  <c r="I12" i="6"/>
  <c r="F29" i="6" s="1"/>
  <c r="I11" i="6"/>
  <c r="I10" i="6"/>
  <c r="F27" i="6" s="1"/>
  <c r="I9" i="6"/>
  <c r="F26" i="6" s="1"/>
  <c r="I8" i="6"/>
  <c r="I11" i="12"/>
  <c r="M22" i="12" s="1"/>
  <c r="N22" i="12" s="1"/>
  <c r="I10" i="12"/>
  <c r="M21" i="12" s="1"/>
  <c r="N21" i="12" s="1"/>
  <c r="I9" i="12"/>
  <c r="M20" i="12" s="1"/>
  <c r="N20" i="12" s="1"/>
  <c r="I8" i="12"/>
  <c r="M19" i="12" s="1"/>
  <c r="N19" i="12" s="1"/>
  <c r="I12" i="15"/>
  <c r="I11" i="15"/>
  <c r="F19" i="15" s="1"/>
  <c r="I9" i="15"/>
  <c r="I8" i="15"/>
  <c r="F18" i="15" s="1"/>
  <c r="I12" i="19"/>
  <c r="F19" i="19" s="1"/>
  <c r="I11" i="19"/>
  <c r="I9" i="19"/>
  <c r="F18" i="19" s="1"/>
  <c r="I8" i="19"/>
  <c r="F5" i="22"/>
  <c r="E12" i="22" s="1"/>
  <c r="F5" i="5"/>
  <c r="E11" i="5" s="1"/>
  <c r="I8" i="24"/>
  <c r="E12" i="24" s="1"/>
  <c r="F14" i="6"/>
  <c r="E31" i="6" s="1"/>
  <c r="F13" i="6"/>
  <c r="E30" i="6" s="1"/>
  <c r="F12" i="6"/>
  <c r="E29" i="6" s="1"/>
  <c r="F11" i="6"/>
  <c r="F10" i="6"/>
  <c r="E27" i="6" s="1"/>
  <c r="F9" i="6"/>
  <c r="E26" i="6" s="1"/>
  <c r="F8" i="6"/>
  <c r="F11" i="12"/>
  <c r="M11" i="12" s="1"/>
  <c r="N11" i="12" s="1"/>
  <c r="F10" i="12"/>
  <c r="M10" i="12" s="1"/>
  <c r="N10" i="12" s="1"/>
  <c r="F9" i="12"/>
  <c r="M9" i="12" s="1"/>
  <c r="N9" i="12" s="1"/>
  <c r="F8" i="12"/>
  <c r="M8" i="12" s="1"/>
  <c r="N8" i="12" s="1"/>
  <c r="F12" i="15"/>
  <c r="F11" i="15"/>
  <c r="E19" i="15" s="1"/>
  <c r="F9" i="15"/>
  <c r="F8" i="15"/>
  <c r="E18" i="15" s="1"/>
  <c r="F12" i="19"/>
  <c r="E19" i="19" s="1"/>
  <c r="F11" i="19"/>
  <c r="F9" i="19"/>
  <c r="E18" i="19" s="1"/>
  <c r="F8" i="19"/>
  <c r="F7" i="5"/>
  <c r="H55" i="8"/>
  <c r="E55" i="8"/>
  <c r="O45" i="9" l="1"/>
  <c r="O43" i="9"/>
  <c r="O26" i="9"/>
  <c r="O11" i="9"/>
  <c r="O29" i="9"/>
  <c r="O12" i="9"/>
  <c r="O41" i="9"/>
  <c r="O24" i="9"/>
  <c r="O9" i="9"/>
  <c r="P33" i="9" s="1"/>
  <c r="O42" i="9"/>
  <c r="O27" i="9"/>
  <c r="O10" i="9"/>
  <c r="O7" i="9"/>
  <c r="O23" i="9"/>
  <c r="O53" i="9"/>
  <c r="O21" i="9"/>
  <c r="O54" i="9"/>
  <c r="O39" i="9"/>
  <c r="O22" i="9"/>
  <c r="O6" i="9"/>
  <c r="O38" i="9"/>
  <c r="O40" i="9"/>
  <c r="O25" i="9"/>
  <c r="O8" i="9"/>
  <c r="O36" i="9"/>
  <c r="O50" i="9"/>
  <c r="O34" i="9"/>
  <c r="O19" i="9"/>
  <c r="O52" i="9"/>
  <c r="O37" i="9"/>
  <c r="F55" i="9"/>
  <c r="F56" i="9"/>
  <c r="F58" i="9"/>
  <c r="H56" i="9"/>
  <c r="I56" i="9" s="1"/>
  <c r="P5" i="8"/>
  <c r="I5" i="20"/>
  <c r="F12" i="20" s="1"/>
  <c r="F6" i="20"/>
  <c r="E13" i="20" s="1"/>
  <c r="I7" i="10"/>
  <c r="I7" i="20"/>
  <c r="F14" i="20" s="1"/>
  <c r="I6" i="20"/>
  <c r="F13" i="20" s="1"/>
  <c r="F5" i="20"/>
  <c r="E12" i="20" s="1"/>
  <c r="F7" i="10"/>
  <c r="F5" i="13"/>
  <c r="E10" i="13" s="1"/>
  <c r="F7" i="20"/>
  <c r="E14" i="20" s="1"/>
  <c r="F7" i="15"/>
  <c r="I5" i="13"/>
  <c r="E11" i="13" s="1"/>
  <c r="I6" i="13"/>
  <c r="I7" i="15"/>
  <c r="F6" i="13"/>
  <c r="Q5" i="8"/>
  <c r="F7" i="19"/>
  <c r="I7" i="19"/>
  <c r="O9" i="23"/>
  <c r="O13" i="23"/>
  <c r="O9" i="21"/>
  <c r="O17" i="23"/>
  <c r="O20" i="23"/>
  <c r="O11" i="21"/>
  <c r="O15" i="21"/>
  <c r="O11" i="23"/>
  <c r="O15" i="23"/>
  <c r="O19" i="23"/>
  <c r="O8" i="21"/>
  <c r="O10" i="21"/>
  <c r="O12" i="21"/>
  <c r="O14" i="21"/>
  <c r="O16" i="21"/>
  <c r="O7" i="21"/>
  <c r="O5" i="21"/>
  <c r="O8" i="23"/>
  <c r="O12" i="23"/>
  <c r="O16" i="23"/>
  <c r="O7" i="23"/>
  <c r="O5" i="23"/>
  <c r="O13" i="21"/>
  <c r="O17" i="21"/>
  <c r="O6" i="21"/>
  <c r="O10" i="23"/>
  <c r="O14" i="23"/>
  <c r="O18" i="23"/>
  <c r="O6" i="23"/>
  <c r="I13" i="19"/>
  <c r="P5" i="9"/>
  <c r="I13" i="15"/>
  <c r="O20" i="12"/>
  <c r="O7" i="12"/>
  <c r="O10" i="12"/>
  <c r="O9" i="12"/>
  <c r="O11" i="12"/>
  <c r="F18" i="6"/>
  <c r="E25" i="6"/>
  <c r="F25" i="6"/>
  <c r="I18" i="6"/>
  <c r="O19" i="12"/>
  <c r="O21" i="12"/>
  <c r="O8" i="12"/>
  <c r="O5" i="12"/>
  <c r="F17" i="6"/>
  <c r="O18" i="12"/>
  <c r="O16" i="12"/>
  <c r="F13" i="15"/>
  <c r="E28" i="6"/>
  <c r="F19" i="6"/>
  <c r="F28" i="6"/>
  <c r="I19" i="6"/>
  <c r="I13" i="10"/>
  <c r="F17" i="10"/>
  <c r="O22" i="12"/>
  <c r="O6" i="12"/>
  <c r="I17" i="6"/>
  <c r="O17" i="12"/>
  <c r="F13" i="19"/>
  <c r="Q7" i="8"/>
  <c r="P54" i="8"/>
  <c r="P52" i="8"/>
  <c r="P50" i="8"/>
  <c r="P48" i="8"/>
  <c r="P46" i="8"/>
  <c r="P44" i="8"/>
  <c r="P42" i="8"/>
  <c r="P40" i="8"/>
  <c r="P38" i="8"/>
  <c r="P36" i="8"/>
  <c r="P34" i="8"/>
  <c r="P32" i="8"/>
  <c r="P30" i="8"/>
  <c r="P28" i="8"/>
  <c r="P26" i="8"/>
  <c r="P24" i="8"/>
  <c r="P22" i="8"/>
  <c r="P20" i="8"/>
  <c r="P18" i="8"/>
  <c r="P16" i="8"/>
  <c r="P14" i="8"/>
  <c r="P12" i="8"/>
  <c r="P10" i="8"/>
  <c r="P8" i="8"/>
  <c r="P6" i="8"/>
  <c r="Q54" i="8"/>
  <c r="Q52" i="8"/>
  <c r="Q50" i="8"/>
  <c r="Q48" i="8"/>
  <c r="Q46" i="8"/>
  <c r="Q44" i="8"/>
  <c r="Q42" i="8"/>
  <c r="Q40" i="8"/>
  <c r="Q38" i="8"/>
  <c r="Q36" i="8"/>
  <c r="Q34" i="8"/>
  <c r="Q32" i="8"/>
  <c r="Q30" i="8"/>
  <c r="Q28" i="8"/>
  <c r="Q26" i="8"/>
  <c r="Q24" i="8"/>
  <c r="Q22" i="8"/>
  <c r="Q20" i="8"/>
  <c r="Q18" i="8"/>
  <c r="Q16" i="8"/>
  <c r="Q14" i="8"/>
  <c r="Q12" i="8"/>
  <c r="Q10" i="8"/>
  <c r="Q8" i="8"/>
  <c r="Q6" i="8"/>
  <c r="P53" i="8"/>
  <c r="P51" i="8"/>
  <c r="P49" i="8"/>
  <c r="P47" i="8"/>
  <c r="P45" i="8"/>
  <c r="P43" i="8"/>
  <c r="P41" i="8"/>
  <c r="P39" i="8"/>
  <c r="P37" i="8"/>
  <c r="P35" i="8"/>
  <c r="P33" i="8"/>
  <c r="P31" i="8"/>
  <c r="P29" i="8"/>
  <c r="P27" i="8"/>
  <c r="P25" i="8"/>
  <c r="P23" i="8"/>
  <c r="P21" i="8"/>
  <c r="P19" i="8"/>
  <c r="P17" i="8"/>
  <c r="P15" i="8"/>
  <c r="P13" i="8"/>
  <c r="P11" i="8"/>
  <c r="P9" i="8"/>
  <c r="P7" i="8"/>
  <c r="Q53" i="8"/>
  <c r="Q51" i="8"/>
  <c r="Q49" i="8"/>
  <c r="Q47" i="8"/>
  <c r="Q45" i="8"/>
  <c r="Q43" i="8"/>
  <c r="Q41" i="8"/>
  <c r="Q39" i="8"/>
  <c r="Q37" i="8"/>
  <c r="Q35" i="8"/>
  <c r="Q33" i="8"/>
  <c r="Q31" i="8"/>
  <c r="Q29" i="8"/>
  <c r="Q27" i="8"/>
  <c r="Q25" i="8"/>
  <c r="Q23" i="8"/>
  <c r="Q21" i="8"/>
  <c r="Q19" i="8"/>
  <c r="Q17" i="8"/>
  <c r="Q15" i="8"/>
  <c r="Q13" i="8"/>
  <c r="Q11" i="8"/>
  <c r="Q9" i="8"/>
  <c r="P7" i="9"/>
  <c r="P17" i="9"/>
  <c r="P25" i="9"/>
  <c r="P29" i="9"/>
  <c r="P35" i="9"/>
  <c r="P41" i="9"/>
  <c r="P51" i="9"/>
  <c r="Q7" i="9"/>
  <c r="Q13" i="9"/>
  <c r="Q19" i="9"/>
  <c r="Q29" i="9"/>
  <c r="Q33" i="9"/>
  <c r="Q39" i="9"/>
  <c r="Q45" i="9"/>
  <c r="Q8" i="9"/>
  <c r="Q10" i="9"/>
  <c r="Q18" i="9"/>
  <c r="Q24" i="9"/>
  <c r="Q34" i="9"/>
  <c r="Q36" i="9"/>
  <c r="Q42" i="9"/>
  <c r="Q50" i="9"/>
  <c r="P8" i="9"/>
  <c r="P10" i="9"/>
  <c r="P14" i="9"/>
  <c r="P20" i="9"/>
  <c r="P26" i="9"/>
  <c r="P36" i="9"/>
  <c r="P40" i="9"/>
  <c r="P46" i="9"/>
  <c r="P52" i="9"/>
  <c r="F10" i="19"/>
  <c r="F10" i="15"/>
  <c r="I10" i="19"/>
  <c r="I10" i="15"/>
  <c r="F10" i="10"/>
  <c r="F13" i="10"/>
  <c r="I10" i="10"/>
  <c r="H56" i="8"/>
  <c r="F10" i="9"/>
  <c r="F14" i="9"/>
  <c r="F8" i="9"/>
  <c r="F11" i="9"/>
  <c r="F13" i="9"/>
  <c r="F15" i="9"/>
  <c r="F17" i="9"/>
  <c r="F20" i="9"/>
  <c r="F24" i="9"/>
  <c r="F29" i="9"/>
  <c r="F33" i="9"/>
  <c r="F37" i="9"/>
  <c r="F42" i="9"/>
  <c r="F46" i="9"/>
  <c r="F50" i="9"/>
  <c r="F54" i="9"/>
  <c r="F5" i="9"/>
  <c r="F18" i="9"/>
  <c r="F23" i="9"/>
  <c r="F26" i="9"/>
  <c r="F30" i="9"/>
  <c r="F34" i="9"/>
  <c r="F38" i="9"/>
  <c r="F41" i="9"/>
  <c r="F45" i="9"/>
  <c r="F49" i="9"/>
  <c r="F53" i="9"/>
  <c r="F6" i="9"/>
  <c r="E56" i="8"/>
  <c r="F55" i="8" s="1"/>
  <c r="F12" i="9"/>
  <c r="F16" i="9"/>
  <c r="F19" i="9"/>
  <c r="F22" i="9"/>
  <c r="F27" i="9"/>
  <c r="F31" i="9"/>
  <c r="F35" i="9"/>
  <c r="F39" i="9"/>
  <c r="F44" i="9"/>
  <c r="F48" i="9"/>
  <c r="F52" i="9"/>
  <c r="F7" i="9"/>
  <c r="F9" i="9"/>
  <c r="F21" i="9"/>
  <c r="F25" i="9"/>
  <c r="F28" i="9"/>
  <c r="F32" i="9"/>
  <c r="F36" i="9"/>
  <c r="F40" i="9"/>
  <c r="F43" i="9"/>
  <c r="F47" i="9"/>
  <c r="F51" i="9"/>
  <c r="P34" i="9" l="1"/>
  <c r="Q30" i="9"/>
  <c r="Q51" i="9"/>
  <c r="Q25" i="9"/>
  <c r="P49" i="9"/>
  <c r="P23" i="9"/>
  <c r="P30" i="9"/>
  <c r="Q52" i="9"/>
  <c r="Q26" i="9"/>
  <c r="Q49" i="9"/>
  <c r="Q23" i="9"/>
  <c r="P45" i="9"/>
  <c r="P19" i="9"/>
  <c r="P50" i="9"/>
  <c r="P24" i="9"/>
  <c r="Q46" i="9"/>
  <c r="Q20" i="9"/>
  <c r="Q41" i="9"/>
  <c r="Q17" i="9"/>
  <c r="P39" i="9"/>
  <c r="P13" i="9"/>
  <c r="P6" i="9"/>
  <c r="P42" i="9"/>
  <c r="P18" i="9"/>
  <c r="Q40" i="9"/>
  <c r="Q14" i="9"/>
  <c r="Q35" i="9"/>
  <c r="Q9" i="9"/>
  <c r="Q6" i="9"/>
  <c r="P15" i="9"/>
  <c r="P44" i="9"/>
  <c r="P28" i="9"/>
  <c r="P12" i="9"/>
  <c r="Q44" i="9"/>
  <c r="Q28" i="9"/>
  <c r="Q12" i="9"/>
  <c r="Q43" i="9"/>
  <c r="Q27" i="9"/>
  <c r="Q11" i="9"/>
  <c r="P43" i="9"/>
  <c r="P27" i="9"/>
  <c r="P11" i="9"/>
  <c r="P9" i="9"/>
  <c r="P54" i="9"/>
  <c r="P38" i="9"/>
  <c r="P22" i="9"/>
  <c r="Q54" i="9"/>
  <c r="Q38" i="9"/>
  <c r="Q22" i="9"/>
  <c r="Q53" i="9"/>
  <c r="Q37" i="9"/>
  <c r="Q21" i="9"/>
  <c r="P53" i="9"/>
  <c r="P37" i="9"/>
  <c r="P21" i="9"/>
  <c r="P48" i="9"/>
  <c r="P32" i="9"/>
  <c r="P16" i="9"/>
  <c r="Q48" i="9"/>
  <c r="Q32" i="9"/>
  <c r="Q16" i="9"/>
  <c r="Q47" i="9"/>
  <c r="Q31" i="9"/>
  <c r="Q15" i="9"/>
  <c r="P47" i="9"/>
  <c r="P31" i="9"/>
  <c r="I55" i="9"/>
  <c r="Q8" i="12"/>
  <c r="Q7" i="23"/>
  <c r="Q9" i="23"/>
  <c r="Q11" i="23"/>
  <c r="Q13" i="23"/>
  <c r="Q15" i="23"/>
  <c r="Q17" i="23"/>
  <c r="Q19" i="23"/>
  <c r="Q5" i="23"/>
  <c r="P7" i="23"/>
  <c r="R7" i="23" s="1"/>
  <c r="P9" i="23"/>
  <c r="R9" i="23" s="1"/>
  <c r="P11" i="23"/>
  <c r="R11" i="23" s="1"/>
  <c r="P13" i="23"/>
  <c r="R13" i="23" s="1"/>
  <c r="P15" i="23"/>
  <c r="R15" i="23" s="1"/>
  <c r="P17" i="23"/>
  <c r="R17" i="23" s="1"/>
  <c r="P19" i="23"/>
  <c r="R19" i="23" s="1"/>
  <c r="P5" i="23"/>
  <c r="R5" i="23" s="1"/>
  <c r="Q6" i="23"/>
  <c r="Q8" i="23"/>
  <c r="Q10" i="23"/>
  <c r="Q12" i="23"/>
  <c r="Q14" i="23"/>
  <c r="Q16" i="23"/>
  <c r="Q18" i="23"/>
  <c r="Q20" i="23"/>
  <c r="P6" i="23"/>
  <c r="R6" i="23" s="1"/>
  <c r="P8" i="23"/>
  <c r="R8" i="23" s="1"/>
  <c r="P10" i="23"/>
  <c r="R10" i="23" s="1"/>
  <c r="P12" i="23"/>
  <c r="R12" i="23" s="1"/>
  <c r="P14" i="23"/>
  <c r="R14" i="23" s="1"/>
  <c r="P16" i="23"/>
  <c r="R16" i="23" s="1"/>
  <c r="P18" i="23"/>
  <c r="R18" i="23" s="1"/>
  <c r="P20" i="23"/>
  <c r="R20" i="23" s="1"/>
  <c r="Q6" i="21"/>
  <c r="Q8" i="21"/>
  <c r="Q10" i="21"/>
  <c r="Q12" i="21"/>
  <c r="Q14" i="21"/>
  <c r="Q16" i="21"/>
  <c r="Q5" i="21"/>
  <c r="P7" i="21"/>
  <c r="R7" i="21" s="1"/>
  <c r="P9" i="21"/>
  <c r="R9" i="21" s="1"/>
  <c r="P11" i="21"/>
  <c r="R11" i="21" s="1"/>
  <c r="P13" i="21"/>
  <c r="R13" i="21" s="1"/>
  <c r="P15" i="21"/>
  <c r="R15" i="21" s="1"/>
  <c r="P17" i="21"/>
  <c r="R17" i="21" s="1"/>
  <c r="Q7" i="21"/>
  <c r="Q9" i="21"/>
  <c r="Q11" i="21"/>
  <c r="Q13" i="21"/>
  <c r="Q15" i="21"/>
  <c r="Q17" i="21"/>
  <c r="P6" i="21"/>
  <c r="R6" i="21" s="1"/>
  <c r="P8" i="21"/>
  <c r="R8" i="21" s="1"/>
  <c r="P10" i="21"/>
  <c r="R10" i="21" s="1"/>
  <c r="P12" i="21"/>
  <c r="R12" i="21" s="1"/>
  <c r="P14" i="21"/>
  <c r="R14" i="21" s="1"/>
  <c r="P16" i="21"/>
  <c r="R16" i="21" s="1"/>
  <c r="P5" i="21"/>
  <c r="R5" i="21" s="1"/>
  <c r="P9" i="12"/>
  <c r="R9" i="12" s="1"/>
  <c r="P5" i="12"/>
  <c r="R5" i="12" s="1"/>
  <c r="Q10" i="12"/>
  <c r="P11" i="12"/>
  <c r="R11" i="12" s="1"/>
  <c r="P7" i="12"/>
  <c r="R7" i="12" s="1"/>
  <c r="Q6" i="12"/>
  <c r="Q7" i="12"/>
  <c r="Q5" i="12"/>
  <c r="P10" i="12"/>
  <c r="R10" i="12" s="1"/>
  <c r="P8" i="12"/>
  <c r="R8" i="12" s="1"/>
  <c r="P6" i="12"/>
  <c r="R6" i="12" s="1"/>
  <c r="Q11" i="12"/>
  <c r="Q9" i="12"/>
  <c r="Q17" i="12"/>
  <c r="Q19" i="12"/>
  <c r="Q21" i="12"/>
  <c r="Q16" i="12"/>
  <c r="P18" i="12"/>
  <c r="P20" i="12"/>
  <c r="P22" i="12"/>
  <c r="Q18" i="12"/>
  <c r="Q20" i="12"/>
  <c r="Q22" i="12"/>
  <c r="P17" i="12"/>
  <c r="P19" i="12"/>
  <c r="P21" i="12"/>
  <c r="P16" i="12"/>
  <c r="I56" i="8"/>
  <c r="I58" i="8"/>
  <c r="I51" i="8"/>
  <c r="I47" i="8"/>
  <c r="I43" i="8"/>
  <c r="I38" i="8"/>
  <c r="I34" i="8"/>
  <c r="I29" i="8"/>
  <c r="I25" i="8"/>
  <c r="I20" i="8"/>
  <c r="I16" i="8"/>
  <c r="I12" i="8"/>
  <c r="I8" i="8"/>
  <c r="I7" i="8"/>
  <c r="I54" i="8"/>
  <c r="I50" i="8"/>
  <c r="I46" i="8"/>
  <c r="I42" i="8"/>
  <c r="I39" i="8"/>
  <c r="I35" i="8"/>
  <c r="I31" i="8"/>
  <c r="I28" i="8"/>
  <c r="I24" i="8"/>
  <c r="I21" i="8"/>
  <c r="I17" i="8"/>
  <c r="I13" i="8"/>
  <c r="I9" i="8"/>
  <c r="I6" i="8"/>
  <c r="I53" i="8"/>
  <c r="I49" i="8"/>
  <c r="I45" i="8"/>
  <c r="I40" i="8"/>
  <c r="I36" i="8"/>
  <c r="I32" i="8"/>
  <c r="I27" i="8"/>
  <c r="I23" i="8"/>
  <c r="I18" i="8"/>
  <c r="I14" i="8"/>
  <c r="I10" i="8"/>
  <c r="I5" i="8"/>
  <c r="I52" i="8"/>
  <c r="I48" i="8"/>
  <c r="I44" i="8"/>
  <c r="I41" i="8"/>
  <c r="I37" i="8"/>
  <c r="I33" i="8"/>
  <c r="I30" i="8"/>
  <c r="I26" i="8"/>
  <c r="I22" i="8"/>
  <c r="I19" i="8"/>
  <c r="I15" i="8"/>
  <c r="I11" i="8"/>
  <c r="I5" i="9"/>
  <c r="I52" i="9"/>
  <c r="I48" i="9"/>
  <c r="I44" i="9"/>
  <c r="I39" i="9"/>
  <c r="I35" i="9"/>
  <c r="I32" i="9"/>
  <c r="I29" i="9"/>
  <c r="I27" i="9"/>
  <c r="I25" i="9"/>
  <c r="I23" i="9"/>
  <c r="I20" i="9"/>
  <c r="I18" i="9"/>
  <c r="I16" i="9"/>
  <c r="I14" i="9"/>
  <c r="I12" i="9"/>
  <c r="I10" i="9"/>
  <c r="I8" i="9"/>
  <c r="I53" i="9"/>
  <c r="I49" i="9"/>
  <c r="I45" i="9"/>
  <c r="I42" i="9"/>
  <c r="I38" i="9"/>
  <c r="I21" i="9"/>
  <c r="I7" i="9"/>
  <c r="I54" i="9"/>
  <c r="I50" i="9"/>
  <c r="I46" i="9"/>
  <c r="I41" i="9"/>
  <c r="I37" i="9"/>
  <c r="I33" i="9"/>
  <c r="I30" i="9"/>
  <c r="I28" i="9"/>
  <c r="I26" i="9"/>
  <c r="I24" i="9"/>
  <c r="I22" i="9"/>
  <c r="I19" i="9"/>
  <c r="I17" i="9"/>
  <c r="I15" i="9"/>
  <c r="I13" i="9"/>
  <c r="I11" i="9"/>
  <c r="I9" i="9"/>
  <c r="I6" i="9"/>
  <c r="I58" i="9"/>
  <c r="I51" i="9"/>
  <c r="I47" i="9"/>
  <c r="I43" i="9"/>
  <c r="I40" i="9"/>
  <c r="I36" i="9"/>
  <c r="I31" i="9"/>
  <c r="I34" i="9"/>
  <c r="I55" i="8"/>
  <c r="F56" i="8"/>
  <c r="F7" i="8"/>
  <c r="F58" i="8"/>
  <c r="F51" i="8"/>
  <c r="F48" i="8"/>
  <c r="F44" i="8"/>
  <c r="F41" i="8"/>
  <c r="F37" i="8"/>
  <c r="F33" i="8"/>
  <c r="F29" i="8"/>
  <c r="F25" i="8"/>
  <c r="F21" i="8"/>
  <c r="F18" i="8"/>
  <c r="F14" i="8"/>
  <c r="F10" i="8"/>
  <c r="F6" i="8"/>
  <c r="F52" i="8"/>
  <c r="F47" i="8"/>
  <c r="F43" i="8"/>
  <c r="F38" i="8"/>
  <c r="F34" i="8"/>
  <c r="F30" i="8"/>
  <c r="F26" i="8"/>
  <c r="F22" i="8"/>
  <c r="F17" i="8"/>
  <c r="F13" i="8"/>
  <c r="F8" i="8"/>
  <c r="F5" i="8"/>
  <c r="F53" i="8"/>
  <c r="F50" i="8"/>
  <c r="F46" i="8"/>
  <c r="F42" i="8"/>
  <c r="F39" i="8"/>
  <c r="F35" i="8"/>
  <c r="F31" i="8"/>
  <c r="F27" i="8"/>
  <c r="F23" i="8"/>
  <c r="F20" i="8"/>
  <c r="F16" i="8"/>
  <c r="F12" i="8"/>
  <c r="F9" i="8"/>
  <c r="F54" i="8"/>
  <c r="F49" i="8"/>
  <c r="F45" i="8"/>
  <c r="F40" i="8"/>
  <c r="F36" i="8"/>
  <c r="F32" i="8"/>
  <c r="F28" i="8"/>
  <c r="F24" i="8"/>
  <c r="F19" i="8"/>
  <c r="F15" i="8"/>
  <c r="F11" i="8"/>
</calcChain>
</file>

<file path=xl/sharedStrings.xml><?xml version="1.0" encoding="utf-8"?>
<sst xmlns="http://schemas.openxmlformats.org/spreadsheetml/2006/main" count="3087" uniqueCount="454">
  <si>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</si>
  <si>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</si>
  <si>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</si>
  <si>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</si>
  <si>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</si>
  <si>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</si>
  <si>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</si>
  <si>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</si>
  <si>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</si>
  <si>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Cells in this table have been randomly adjusted to avoid the release of confidential data.</t>
  </si>
  <si>
    <t>No reliance should be placed on small cells.</t>
  </si>
  <si>
    <t>ABS</t>
  </si>
  <si>
    <t>ABS data licensed under Creative Commons, see abs.gov.au/ccby</t>
  </si>
  <si>
    <t>© Copyright Commonwealth of Australia, 2018, see abs.gov.au/copyright</t>
  </si>
  <si>
    <t>Total</t>
  </si>
  <si>
    <t>Male</t>
  </si>
  <si>
    <t>Female</t>
  </si>
  <si>
    <t>55-59 years</t>
  </si>
  <si>
    <t>60-64 years</t>
  </si>
  <si>
    <t>65-69 years</t>
  </si>
  <si>
    <t>70-74 years</t>
  </si>
  <si>
    <t>75-79 years</t>
  </si>
  <si>
    <t>80-84 years</t>
  </si>
  <si>
    <t>85-89 years</t>
  </si>
  <si>
    <t>90-94 years</t>
  </si>
  <si>
    <t>95-99 years</t>
  </si>
  <si>
    <t>100 years and over</t>
  </si>
  <si>
    <t>Aboriginal &amp; TS Islander</t>
  </si>
  <si>
    <t>Non-Indigenous</t>
  </si>
  <si>
    <t>Australia</t>
  </si>
  <si>
    <t>England</t>
  </si>
  <si>
    <t>Italy</t>
  </si>
  <si>
    <t>Greece</t>
  </si>
  <si>
    <t>Germany</t>
  </si>
  <si>
    <t>Netherlands</t>
  </si>
  <si>
    <t>Malta</t>
  </si>
  <si>
    <t>Scotland</t>
  </si>
  <si>
    <t>India</t>
  </si>
  <si>
    <t>New Zealand</t>
  </si>
  <si>
    <t>Vietnam</t>
  </si>
  <si>
    <t>Croatia</t>
  </si>
  <si>
    <t>Sri Lanka</t>
  </si>
  <si>
    <t>Poland</t>
  </si>
  <si>
    <t>Malaysia</t>
  </si>
  <si>
    <t>Egypt</t>
  </si>
  <si>
    <t>Philippines</t>
  </si>
  <si>
    <t>South Africa</t>
  </si>
  <si>
    <t>Ireland</t>
  </si>
  <si>
    <t>Cyprus</t>
  </si>
  <si>
    <t>Hungary</t>
  </si>
  <si>
    <t>Lebanon</t>
  </si>
  <si>
    <t>Turkey</t>
  </si>
  <si>
    <t>Austria</t>
  </si>
  <si>
    <t>Mauritius</t>
  </si>
  <si>
    <t>Northern Ireland</t>
  </si>
  <si>
    <t>Serbia</t>
  </si>
  <si>
    <t>USA</t>
  </si>
  <si>
    <t>Hong Kong</t>
  </si>
  <si>
    <t>Ukraine</t>
  </si>
  <si>
    <t>Chile</t>
  </si>
  <si>
    <t>Russian Federation</t>
  </si>
  <si>
    <t>Cambodia</t>
  </si>
  <si>
    <t>Wales</t>
  </si>
  <si>
    <t>Slovenia</t>
  </si>
  <si>
    <t>Indonesia</t>
  </si>
  <si>
    <t>Iraq</t>
  </si>
  <si>
    <t>Singapore</t>
  </si>
  <si>
    <t>Fiji</t>
  </si>
  <si>
    <t>Spain</t>
  </si>
  <si>
    <t>France</t>
  </si>
  <si>
    <t>Romania</t>
  </si>
  <si>
    <t>Argentina</t>
  </si>
  <si>
    <t>Timor-Leste</t>
  </si>
  <si>
    <t>Iran</t>
  </si>
  <si>
    <t>Canada</t>
  </si>
  <si>
    <t>Born OS</t>
  </si>
  <si>
    <t>English</t>
  </si>
  <si>
    <t>Italian</t>
  </si>
  <si>
    <t>Greek</t>
  </si>
  <si>
    <t>Cantonese</t>
  </si>
  <si>
    <t>Mandarin</t>
  </si>
  <si>
    <t>Maltese</t>
  </si>
  <si>
    <t>German</t>
  </si>
  <si>
    <t>Croatian</t>
  </si>
  <si>
    <t>Macedonian</t>
  </si>
  <si>
    <t>Vietnamese</t>
  </si>
  <si>
    <t>Arabic</t>
  </si>
  <si>
    <t>Spanish</t>
  </si>
  <si>
    <t>Polish</t>
  </si>
  <si>
    <t>Russian</t>
  </si>
  <si>
    <t>Dutch</t>
  </si>
  <si>
    <t>Serbian</t>
  </si>
  <si>
    <t>Turkish</t>
  </si>
  <si>
    <t>French</t>
  </si>
  <si>
    <t>Hungarian</t>
  </si>
  <si>
    <t>Sinhalese</t>
  </si>
  <si>
    <t>Tamil</t>
  </si>
  <si>
    <t>Hindi</t>
  </si>
  <si>
    <t>Tagalog</t>
  </si>
  <si>
    <t>Filipino</t>
  </si>
  <si>
    <t>Punjabi</t>
  </si>
  <si>
    <t>Ukrainian</t>
  </si>
  <si>
    <t>Min Nan</t>
  </si>
  <si>
    <t>Slovene</t>
  </si>
  <si>
    <t>Khmer</t>
  </si>
  <si>
    <t>Hakka</t>
  </si>
  <si>
    <t>Albanian</t>
  </si>
  <si>
    <t>Persian (excluding Dari)</t>
  </si>
  <si>
    <t>Portuguese</t>
  </si>
  <si>
    <t>Romanian</t>
  </si>
  <si>
    <t>Indonesian</t>
  </si>
  <si>
    <t>Bosnian</t>
  </si>
  <si>
    <t>Hebrew</t>
  </si>
  <si>
    <t>Assyrian Neo-Aramaic</t>
  </si>
  <si>
    <t>Czech</t>
  </si>
  <si>
    <t>Armenian</t>
  </si>
  <si>
    <t>Samoan</t>
  </si>
  <si>
    <t>Japanese</t>
  </si>
  <si>
    <t>Afrikaans</t>
  </si>
  <si>
    <t>Gujarati</t>
  </si>
  <si>
    <t>Urdu</t>
  </si>
  <si>
    <t>Korean</t>
  </si>
  <si>
    <t>Speak LOTE</t>
  </si>
  <si>
    <t>Past 4.5 years</t>
  </si>
  <si>
    <t>Did not arrive 4.5 years ago</t>
  </si>
  <si>
    <t>Buddhism</t>
  </si>
  <si>
    <t>Christianity</t>
  </si>
  <si>
    <t>Hinduism</t>
  </si>
  <si>
    <t>Islam</t>
  </si>
  <si>
    <t>Judaism</t>
  </si>
  <si>
    <t>Other Religions</t>
  </si>
  <si>
    <t>Atheism</t>
  </si>
  <si>
    <t>Less than year 11</t>
  </si>
  <si>
    <t>Year 11-12</t>
  </si>
  <si>
    <t>Degree</t>
  </si>
  <si>
    <t>Other</t>
  </si>
  <si>
    <t>Male: Employed</t>
  </si>
  <si>
    <t>Male: Not employed</t>
  </si>
  <si>
    <t>Male: Total</t>
  </si>
  <si>
    <t>Female: Employed</t>
  </si>
  <si>
    <t>Female: Not employed</t>
  </si>
  <si>
    <t>Female: Total</t>
  </si>
  <si>
    <t>Persons: Employed</t>
  </si>
  <si>
    <t>Persons: Not employed</t>
  </si>
  <si>
    <t>Persons: Total</t>
  </si>
  <si>
    <t>Individual weekly incomes</t>
  </si>
  <si>
    <t>Has need for assistance with core activities</t>
  </si>
  <si>
    <t>Does not have need for assistance with core activities</t>
  </si>
  <si>
    <t>Males: No unpaid assistance provided</t>
  </si>
  <si>
    <t>Males: Provided unpaid assistance</t>
  </si>
  <si>
    <t>Males: Total</t>
  </si>
  <si>
    <t>Females: No unpaid assistance provided</t>
  </si>
  <si>
    <t>Females: Provided unpaid assistance</t>
  </si>
  <si>
    <t>Females: Total</t>
  </si>
  <si>
    <t>Persons: No unpaid assistance provided</t>
  </si>
  <si>
    <t>Persons: Provided unpaid assistance</t>
  </si>
  <si>
    <t>Not a volunteer</t>
  </si>
  <si>
    <t>Volunteer</t>
  </si>
  <si>
    <t>Not married</t>
  </si>
  <si>
    <t>Married in a de facto marriage</t>
  </si>
  <si>
    <t>Married in a registered marriage</t>
  </si>
  <si>
    <t>Husband, wife or partner, opposite-sex couple</t>
  </si>
  <si>
    <t>Husband, wife or partner, same-sex couple</t>
  </si>
  <si>
    <t>Lone parent</t>
  </si>
  <si>
    <t>Natural or adopted child under 15</t>
  </si>
  <si>
    <t>Foster child under 15</t>
  </si>
  <si>
    <t>Grandchild under 15</t>
  </si>
  <si>
    <t>Otherwise related child under 15</t>
  </si>
  <si>
    <t>Unrelated child under 15</t>
  </si>
  <si>
    <t>Natural or adopted dependent student</t>
  </si>
  <si>
    <t>Dependent student step child</t>
  </si>
  <si>
    <t>Dependent student foster child</t>
  </si>
  <si>
    <t>Non-dependent natural, or adopted child</t>
  </si>
  <si>
    <t>Non-dependent step child</t>
  </si>
  <si>
    <t>Non-dependent foster child</t>
  </si>
  <si>
    <t>Non-dependent grandchild</t>
  </si>
  <si>
    <t>Brother/sister</t>
  </si>
  <si>
    <t>Father/mother</t>
  </si>
  <si>
    <t>Grandfather/grandmother</t>
  </si>
  <si>
    <t>Cousin</t>
  </si>
  <si>
    <t>Uncle/aunt</t>
  </si>
  <si>
    <t>Nephew/niece</t>
  </si>
  <si>
    <t>Other related individual (nec)</t>
  </si>
  <si>
    <t>Unrelated individual living in family household</t>
  </si>
  <si>
    <t>Group household member</t>
  </si>
  <si>
    <t>Lone person</t>
  </si>
  <si>
    <t>Owned/Being purchased</t>
  </si>
  <si>
    <t>Rented</t>
  </si>
  <si>
    <t>Total (excl. not stated etc)</t>
  </si>
  <si>
    <t>Hotel, motel, bed and breakfast</t>
  </si>
  <si>
    <t>Nurses' quarters</t>
  </si>
  <si>
    <t>Staff quarters</t>
  </si>
  <si>
    <t>Boarding house, private hotel</t>
  </si>
  <si>
    <t>Boarding school</t>
  </si>
  <si>
    <t>Residential college, hall of residence</t>
  </si>
  <si>
    <t>Public hospital (not psychiatric)</t>
  </si>
  <si>
    <t>Private hospital (not psychiatric)</t>
  </si>
  <si>
    <t>Psychiatric hospital or institution</t>
  </si>
  <si>
    <t>Hostel for the disabled</t>
  </si>
  <si>
    <t>Nursing home</t>
  </si>
  <si>
    <t>Accommodation for the retired or aged (not self-contained)</t>
  </si>
  <si>
    <t>Hostel for homeless, night shelter, refuge</t>
  </si>
  <si>
    <t>Childcare institution</t>
  </si>
  <si>
    <t>Corrective institution for children</t>
  </si>
  <si>
    <t>Other welfare institution</t>
  </si>
  <si>
    <t>Prison, corrective institution for adults</t>
  </si>
  <si>
    <t>Immigration detention centre</t>
  </si>
  <si>
    <t>Convent, monastery, etc.</t>
  </si>
  <si>
    <t>Other and non-classifiable</t>
  </si>
  <si>
    <t>Not stated</t>
  </si>
  <si>
    <t>Not applicable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</si>
  <si>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</si>
  <si>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</si>
  <si>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</si>
  <si>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</si>
  <si>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</si>
  <si>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</si>
  <si>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</si>
  <si>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</si>
  <si>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</si>
  <si>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</si>
  <si>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</si>
  <si>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</si>
  <si>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</si>
  <si>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</si>
  <si>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</si>
  <si>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</si>
  <si>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</si>
  <si>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</si>
  <si>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</si>
  <si>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</si>
  <si>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</si>
  <si>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</si>
  <si>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</si>
  <si>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</si>
  <si>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</si>
  <si>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</si>
  <si>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</si>
  <si>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</si>
  <si>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</si>
  <si>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</si>
  <si>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</si>
  <si>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</si>
  <si>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</si>
  <si>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</si>
  <si>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</si>
  <si>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</si>
  <si>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</si>
  <si>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</si>
  <si>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</si>
  <si>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</si>
  <si>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</si>
  <si>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</si>
  <si>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</si>
  <si>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</si>
  <si>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</si>
  <si>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</si>
  <si>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</si>
  <si>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</si>
  <si>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</si>
  <si>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</si>
  <si>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</si>
  <si>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</si>
  <si>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</si>
  <si>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</si>
  <si>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</si>
  <si>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</si>
  <si>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</si>
  <si>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</si>
  <si>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</si>
  <si>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</si>
  <si>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</si>
  <si>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</si>
  <si>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</si>
  <si>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</si>
  <si>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</si>
  <si>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</si>
  <si>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</si>
  <si>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</si>
  <si>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</si>
  <si>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</si>
  <si>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</si>
  <si>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</si>
  <si>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</si>
  <si>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</si>
  <si>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</si>
  <si>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</si>
  <si>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</si>
  <si>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</si>
  <si>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</si>
  <si>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Victoria</t>
  </si>
  <si>
    <t>Metro. Melbourne</t>
  </si>
  <si>
    <t>Aged Pensioners</t>
  </si>
  <si>
    <t>Metro Melb</t>
  </si>
  <si>
    <t>Male: English/English well/very well</t>
  </si>
  <si>
    <t>Male: English Not well/not at all</t>
  </si>
  <si>
    <t>Female: English/English well/very well</t>
  </si>
  <si>
    <t>Female: English Not well/not at all</t>
  </si>
  <si>
    <t>Person: English/English well/very well</t>
  </si>
  <si>
    <t>Person: English Not well/not at all</t>
  </si>
  <si>
    <t>Person: Total</t>
  </si>
  <si>
    <t>ALL VARIABLES</t>
  </si>
  <si>
    <t>GENDER</t>
  </si>
  <si>
    <t>AGE</t>
  </si>
  <si>
    <t>INDIGENOUS STATUS</t>
  </si>
  <si>
    <t>BIRTHPLACES</t>
  </si>
  <si>
    <t>LANGUAGES</t>
  </si>
  <si>
    <t>ENGLISH FLUENCY</t>
  </si>
  <si>
    <t>YEAR OF ARRIVAL</t>
  </si>
  <si>
    <t>RELIGION</t>
  </si>
  <si>
    <t>SCHOOL ATTAINMENT</t>
  </si>
  <si>
    <t>POST-SCHOOL QUALIFICATION</t>
  </si>
  <si>
    <t>LABOUR FORCE STATUS</t>
  </si>
  <si>
    <t>VOLUNTEERING</t>
  </si>
  <si>
    <t>INCOMES</t>
  </si>
  <si>
    <t>DISABILITY</t>
  </si>
  <si>
    <t>CARERS</t>
  </si>
  <si>
    <t>MARITAL STATUS</t>
  </si>
  <si>
    <t>HOME OWNERSHIP</t>
  </si>
  <si>
    <t>NON-PRIVATE ACCOMMODATION</t>
  </si>
  <si>
    <t>AGED PENSIONS</t>
  </si>
  <si>
    <t>RELATIONSHIP IN HOUSEHOLD</t>
  </si>
  <si>
    <t>……….Back to Index……….</t>
  </si>
  <si>
    <t>Number</t>
  </si>
  <si>
    <t>Per cent</t>
  </si>
  <si>
    <r>
      <t>GENDER</t>
    </r>
    <r>
      <rPr>
        <b/>
        <sz val="10"/>
        <color theme="2" tint="-9.9978637043366805E-2"/>
        <rFont val="Garamond"/>
        <family val="1"/>
      </rPr>
      <t>……………………………………...</t>
    </r>
  </si>
  <si>
    <r>
      <t>AGE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</si>
  <si>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INDIGENOUS STATUS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</si>
  <si>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BIRTHPLACES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</si>
  <si>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LANGUAGES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</si>
  <si>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ENGLISH FLUENCY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</si>
  <si>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YEAR OF ARRIVAL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</si>
  <si>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RELIGION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</si>
  <si>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SCHOOL ATTAINMENT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</si>
  <si>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LABOUR FORCE STATUS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</si>
  <si>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VOLUNTEERING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</si>
  <si>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INCOMES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</si>
  <si>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DISABILITY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</si>
  <si>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CARERS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</si>
  <si>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MARITAL STATUS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</si>
  <si>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HOME OWNERSHIP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</si>
  <si>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r>
      <t>AGED PENSIONS</t>
    </r>
    <r>
      <rPr>
        <b/>
        <sz val="10"/>
        <color theme="2" tint="-9.9978637043366805E-2"/>
        <rFont val="Garamond"/>
        <family val="1"/>
      </rPr>
      <t>………………………………………</t>
    </r>
  </si>
  <si>
    <t>65+</t>
  </si>
  <si>
    <t>70+</t>
  </si>
  <si>
    <t>85+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</si>
  <si>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</si>
  <si>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</si>
  <si>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</si>
  <si>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</si>
  <si>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</si>
  <si>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</si>
  <si>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</si>
  <si>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</si>
  <si>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</si>
  <si>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</si>
  <si>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Persons</t>
  </si>
  <si>
    <t>Males</t>
  </si>
  <si>
    <t>Females</t>
  </si>
  <si>
    <t>PROFILE OF OLDER RESIDENTS</t>
  </si>
  <si>
    <t>*</t>
  </si>
  <si>
    <t>65+ Number</t>
  </si>
  <si>
    <t>85+ Number</t>
  </si>
  <si>
    <t>65+ Per cent of pop</t>
  </si>
  <si>
    <t>85+ per cent of pop.</t>
  </si>
  <si>
    <t>Total population</t>
  </si>
  <si>
    <t>Aboriginal &amp; Torres Strait Islanders Number</t>
  </si>
  <si>
    <t>Aboriginal &amp; Torres Strait Islanders per cent of 65+</t>
  </si>
  <si>
    <t>OS Born Number</t>
  </si>
  <si>
    <t>OS Born Per cent of 65+</t>
  </si>
  <si>
    <t>Speak languages other than English - Number</t>
  </si>
  <si>
    <t>Speak languages other than English - per cent of 65+</t>
  </si>
  <si>
    <t>Limited English fluency - Number</t>
  </si>
  <si>
    <t>Limited English fluency - per cent of 65+</t>
  </si>
  <si>
    <t>Arrived past 4.5 years - number</t>
  </si>
  <si>
    <t>Arrived past 4.5 years - per cent of 65+</t>
  </si>
  <si>
    <t>Buddhists - per cent of 65+</t>
  </si>
  <si>
    <t>Muslims - per cent of 65+</t>
  </si>
  <si>
    <t>Hindus - per cent of 65+</t>
  </si>
  <si>
    <t>Athiests - per cent of 65+</t>
  </si>
  <si>
    <t>Schooling less than year 11 - per cent of 65+</t>
  </si>
  <si>
    <t>Degree holders - per cent of 65+</t>
  </si>
  <si>
    <t>Persons employed - per cent of 65+</t>
  </si>
  <si>
    <t>Persons who volunteered in past year - per cent of 65+</t>
  </si>
  <si>
    <t>Median individual weekly incomes</t>
  </si>
  <si>
    <t>Persons requring daily assistance with core activities - per cent of 65+</t>
  </si>
  <si>
    <t>Persons who provide unpaid assistance to someone with a disability - per cent of 65+</t>
  </si>
  <si>
    <t>Persons living alone in household - per cent of 65+</t>
  </si>
  <si>
    <t>Persons renting their private accommodation - per cent of 65+</t>
  </si>
  <si>
    <t>Persons living in non-private accommodation - per cent of 65+</t>
  </si>
  <si>
    <t>Aged pensioners as a proportion of persons aged 65+</t>
  </si>
  <si>
    <t>COMPARISON OF CONDITIONS</t>
  </si>
  <si>
    <t>This sheet compares Victorian municipalities in a selection of conditions relating to older residents</t>
  </si>
  <si>
    <r>
      <t xml:space="preserve">Select condition to compare, below </t>
    </r>
    <r>
      <rPr>
        <b/>
        <sz val="12"/>
        <color theme="3" tint="-0.499984740745262"/>
        <rFont val="Wingdings"/>
        <charset val="2"/>
      </rPr>
      <t>H</t>
    </r>
  </si>
  <si>
    <r>
      <t>COMPARISON ACROSS LGAS</t>
    </r>
    <r>
      <rPr>
        <b/>
        <sz val="10"/>
        <color rgb="FFFFFF00"/>
        <rFont val="Garamond"/>
        <family val="1"/>
      </rPr>
      <t>………...</t>
    </r>
  </si>
  <si>
    <t>Select localities of interest, below, 
then click on the index at left, to select specific information</t>
  </si>
  <si>
    <t>Accommodation for the retired or aged</t>
  </si>
  <si>
    <r>
      <rPr>
        <b/>
        <sz val="10"/>
        <rFont val="Garamond"/>
        <family val="1"/>
      </rPr>
      <t>Ratio</t>
    </r>
    <r>
      <rPr>
        <sz val="10"/>
        <rFont val="Garamond"/>
        <family val="1"/>
      </rPr>
      <t>: Aged pensions to persons 65+</t>
    </r>
  </si>
  <si>
    <t>Ratio: Aged pensions to persons 65+</t>
  </si>
  <si>
    <r>
      <rPr>
        <b/>
        <sz val="16"/>
        <color theme="3" tint="-0.499984740745262"/>
        <rFont val="Wingdings"/>
        <charset val="2"/>
      </rPr>
      <t xml:space="preserve">E </t>
    </r>
    <r>
      <rPr>
        <b/>
        <sz val="16"/>
        <color theme="3" tint="-0.499984740745262"/>
        <rFont val="Garamond"/>
        <family val="1"/>
      </rPr>
      <t>Select a municipality</t>
    </r>
  </si>
  <si>
    <r>
      <rPr>
        <b/>
        <sz val="16"/>
        <color rgb="FFC00000"/>
        <rFont val="Wingdings"/>
        <charset val="2"/>
      </rPr>
      <t xml:space="preserve">E </t>
    </r>
    <r>
      <rPr>
        <b/>
        <sz val="16"/>
        <color rgb="FFC00000"/>
        <rFont val="Garamond"/>
        <family val="1"/>
      </rPr>
      <t>Select a locality for comparison</t>
    </r>
  </si>
  <si>
    <r>
      <rPr>
        <sz val="16"/>
        <color rgb="FFFFFF00"/>
        <rFont val="Garamond"/>
        <family val="1"/>
      </rPr>
      <t>All information presented here relates to persons aged 65 years or more, unless otherwise indicated</t>
    </r>
    <r>
      <rPr>
        <sz val="14"/>
        <color theme="0"/>
        <rFont val="Garamond"/>
        <family val="1"/>
      </rPr>
      <t xml:space="preserve">
</t>
    </r>
    <r>
      <rPr>
        <sz val="13"/>
        <color theme="0"/>
        <rFont val="Garamond"/>
        <family val="1"/>
      </rPr>
      <t xml:space="preserve">
Also note: where appropriate, individuals whose circumstances were not stated or not adequately described, are omitted from these tabulations. As a result, totals for persons aged 65 years or more may vary to some extent from one table to another</t>
    </r>
  </si>
  <si>
    <t>Persons for whom gender was not recorded are omitted from these figures</t>
  </si>
  <si>
    <t>Persons for whom age was not recorded are omitted from these figures</t>
  </si>
  <si>
    <t>Persons for whom indigenous status was not recorded are omitted from these figures</t>
  </si>
  <si>
    <t>Persons for whom birthplace was not recorded are omitted from these figures</t>
  </si>
  <si>
    <t>Persons for whom spoken language was not recorded are omitted from these figures</t>
  </si>
  <si>
    <t>Persons for whom fluency in the use of spoken language was not recorded are omitted from these figures</t>
  </si>
  <si>
    <t>Persons for whom year of arrival (if born overseas) was not recorded are omitted from these figures</t>
  </si>
  <si>
    <t>Persons for whom religion was not recorded are omitted from these figures</t>
  </si>
  <si>
    <t>Persons for whom school level completed was not recorded are omitted from these figures</t>
  </si>
  <si>
    <t>Persons for whom labour force status was not recorded are omitted from these figures</t>
  </si>
  <si>
    <t>Persons for whom participation in volunteering was not recorded are omitted from these figures</t>
  </si>
  <si>
    <t>Persons for whom personal income level was not recorded are omitted from these figures</t>
  </si>
  <si>
    <t>Persons for whom disability status was not recorded are omitted from these figures</t>
  </si>
  <si>
    <t>Persons for whom involvement in unpaid care for a person with a disability was not recorded are omitted from these figures</t>
  </si>
  <si>
    <t>Persons for whom marital status was not recorded are omitted from these figures</t>
  </si>
  <si>
    <t>Persons for whom relationship within their household was not recorded are omitted from these figures</t>
  </si>
  <si>
    <t>Persons for whom home ownership or rental status was not recorded are omitted from these figures</t>
  </si>
  <si>
    <t>Median individual weekly incomes (inc. nil and negative)</t>
  </si>
  <si>
    <r>
      <t xml:space="preserve">GENDER </t>
    </r>
    <r>
      <rPr>
        <sz val="14"/>
        <color rgb="FFFFFF00"/>
        <rFont val="Garamond"/>
        <family val="1"/>
      </rPr>
      <t>(persons 65+)</t>
    </r>
  </si>
  <si>
    <r>
      <t xml:space="preserve">INDIGENOUS STATUS </t>
    </r>
    <r>
      <rPr>
        <sz val="14"/>
        <color rgb="FFFFFF00"/>
        <rFont val="Garamond"/>
        <family val="1"/>
      </rPr>
      <t>(persons 65+)</t>
    </r>
  </si>
  <si>
    <r>
      <t xml:space="preserve">BIRTHPLACES </t>
    </r>
    <r>
      <rPr>
        <sz val="14"/>
        <color rgb="FFFFFF00"/>
        <rFont val="Garamond"/>
        <family val="1"/>
      </rPr>
      <t>(persons 65+)</t>
    </r>
  </si>
  <si>
    <r>
      <t xml:space="preserve">SPOKEN LANGUAGES </t>
    </r>
    <r>
      <rPr>
        <sz val="14"/>
        <color rgb="FFFFFF00"/>
        <rFont val="Garamond"/>
        <family val="1"/>
      </rPr>
      <t>(persons 65+)</t>
    </r>
  </si>
  <si>
    <r>
      <t xml:space="preserve">ENGLISH FLUENCY </t>
    </r>
    <r>
      <rPr>
        <sz val="14"/>
        <color rgb="FFFFFF00"/>
        <rFont val="Garamond"/>
        <family val="1"/>
      </rPr>
      <t>(persons 65+)</t>
    </r>
  </si>
  <si>
    <r>
      <t xml:space="preserve">YEAR OF ARRIVAL </t>
    </r>
    <r>
      <rPr>
        <sz val="14"/>
        <color rgb="FFFFFF00"/>
        <rFont val="Garamond"/>
        <family val="1"/>
      </rPr>
      <t>(persons 65+)</t>
    </r>
  </si>
  <si>
    <r>
      <t xml:space="preserve">RELIGION </t>
    </r>
    <r>
      <rPr>
        <sz val="14"/>
        <color rgb="FFFFFF00"/>
        <rFont val="Garamond"/>
        <family val="1"/>
      </rPr>
      <t>(persons 65+)</t>
    </r>
  </si>
  <si>
    <r>
      <t xml:space="preserve">SCHOOL ATTAINMENT </t>
    </r>
    <r>
      <rPr>
        <sz val="14"/>
        <color rgb="FFFFFF00"/>
        <rFont val="Garamond"/>
        <family val="1"/>
      </rPr>
      <t>(persons 65+)</t>
    </r>
  </si>
  <si>
    <r>
      <t xml:space="preserve">POST-SCHOOL QUALIFICATIONS </t>
    </r>
    <r>
      <rPr>
        <sz val="14"/>
        <color rgb="FFFFFF00"/>
        <rFont val="Garamond"/>
        <family val="1"/>
      </rPr>
      <t>(persons 65+)</t>
    </r>
  </si>
  <si>
    <r>
      <t xml:space="preserve">LABOUR FORCE STATUS </t>
    </r>
    <r>
      <rPr>
        <sz val="14"/>
        <color rgb="FFFFFF00"/>
        <rFont val="Garamond"/>
        <family val="1"/>
      </rPr>
      <t>(persons 65+)</t>
    </r>
  </si>
  <si>
    <r>
      <t xml:space="preserve">VOLUNTEERING </t>
    </r>
    <r>
      <rPr>
        <sz val="14"/>
        <color rgb="FFFFFF00"/>
        <rFont val="Garamond"/>
        <family val="1"/>
      </rPr>
      <t>(persons 65+)</t>
    </r>
  </si>
  <si>
    <r>
      <t xml:space="preserve">INCOMES </t>
    </r>
    <r>
      <rPr>
        <sz val="14"/>
        <color rgb="FFFFFF00"/>
        <rFont val="Garamond"/>
        <family val="1"/>
      </rPr>
      <t>(persons 65+)</t>
    </r>
  </si>
  <si>
    <r>
      <t xml:space="preserve">DISABILITY </t>
    </r>
    <r>
      <rPr>
        <sz val="14"/>
        <color rgb="FFFFFF00"/>
        <rFont val="Garamond"/>
        <family val="1"/>
      </rPr>
      <t>(persons 65+)</t>
    </r>
  </si>
  <si>
    <r>
      <t>CARERS</t>
    </r>
    <r>
      <rPr>
        <sz val="14"/>
        <color rgb="FFFFFF00"/>
        <rFont val="Garamond"/>
        <family val="1"/>
      </rPr>
      <t xml:space="preserve"> (persons 65+)</t>
    </r>
  </si>
  <si>
    <r>
      <t xml:space="preserve">MARITAL STATUS </t>
    </r>
    <r>
      <rPr>
        <sz val="14"/>
        <color rgb="FFFFFF00"/>
        <rFont val="Garamond"/>
        <family val="1"/>
      </rPr>
      <t>(persons 65+)</t>
    </r>
  </si>
  <si>
    <r>
      <t xml:space="preserve">RELATIONSHIP IN HOUSEHOLD </t>
    </r>
    <r>
      <rPr>
        <sz val="14"/>
        <color rgb="FFFFFF00"/>
        <rFont val="Garamond"/>
        <family val="1"/>
      </rPr>
      <t>(persons 65+)</t>
    </r>
  </si>
  <si>
    <r>
      <t xml:space="preserve">HOME OWNERSHIP </t>
    </r>
    <r>
      <rPr>
        <sz val="14"/>
        <color rgb="FFFFFF00"/>
        <rFont val="Garamond"/>
        <family val="1"/>
      </rPr>
      <t>(persons 65+)</t>
    </r>
  </si>
  <si>
    <r>
      <t xml:space="preserve">NON-PRIVATE ACCOMMODATION </t>
    </r>
    <r>
      <rPr>
        <sz val="14"/>
        <color rgb="FFFFFF00"/>
        <rFont val="Garamond"/>
        <family val="1"/>
      </rPr>
      <t>(persons 65+)</t>
    </r>
  </si>
  <si>
    <t xml:space="preserve">China </t>
  </si>
  <si>
    <t>North Macedonia</t>
  </si>
  <si>
    <t>Bosnia and Herzegovina</t>
  </si>
  <si>
    <t>Myanmar</t>
  </si>
  <si>
    <t>Persons Place of Usual Residence; 65+ unless otherwise stated; 2021</t>
  </si>
  <si>
    <t>Chaldean Neo-Aramaic</t>
  </si>
  <si>
    <t>Malayalam</t>
  </si>
  <si>
    <t>Bengali</t>
  </si>
  <si>
    <t>Thai</t>
  </si>
  <si>
    <t>Husband, Wife or Partner</t>
  </si>
  <si>
    <t>Step child under 15</t>
  </si>
  <si>
    <t>Visitor (from within Australia)</t>
  </si>
  <si>
    <t>Other non-classifiable relationship</t>
  </si>
  <si>
    <t>From the findings of the 2021 Census and Centrelink 2022, by Municipality</t>
  </si>
  <si>
    <t>No Post-school Qualification</t>
  </si>
  <si>
    <t>Population 65+ 2024</t>
  </si>
  <si>
    <t>Aged pension numbers presented here are for 2024. All other data in this file are from the findings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</si>
</sst>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8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sz val="10"/>
      <name val="Garamond"/>
      <family val="1"/>
    </font>
    <font>
      <sz val="22"/>
      <color rgb="FFFFFF00"/>
      <name val="Garamond"/>
      <family val="1"/>
    </font>
    <font>
      <sz val="9"/>
      <name val="Garamond"/>
      <family val="1"/>
    </font>
    <font>
      <b/>
      <sz val="10"/>
      <color rgb="FF008000"/>
      <name val="Garamond"/>
      <family val="1"/>
    </font>
    <font>
      <u/>
      <sz val="10"/>
      <color theme="10"/>
      <name val="Arial"/>
      <family val="2"/>
    </font>
    <font>
      <b/>
      <sz val="14"/>
      <color theme="3" tint="-0.249977111117893"/>
      <name val="Garamond"/>
      <family val="1"/>
    </font>
    <font>
      <b/>
      <sz val="10"/>
      <name val="Garamond"/>
      <family val="1"/>
    </font>
    <font>
      <sz val="12"/>
      <name val="Garamond"/>
      <family val="1"/>
    </font>
    <font>
      <b/>
      <sz val="8"/>
      <name val="Calibri"/>
      <family val="2"/>
      <scheme val="minor"/>
    </font>
    <font>
      <sz val="10"/>
      <color theme="0"/>
      <name val="Garamond"/>
      <family val="1"/>
    </font>
    <font>
      <sz val="6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2" tint="-9.9978637043366805E-2"/>
      <name val="Garamond"/>
      <family val="1"/>
    </font>
    <font>
      <sz val="9"/>
      <color theme="0"/>
      <name val="Garamond"/>
      <family val="1"/>
    </font>
    <font>
      <sz val="10"/>
      <color theme="1"/>
      <name val="Garamond"/>
      <family val="1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Arial"/>
      <family val="2"/>
    </font>
    <font>
      <sz val="9"/>
      <color theme="1"/>
      <name val="Garamond"/>
      <family val="1"/>
    </font>
    <font>
      <b/>
      <sz val="12"/>
      <color theme="3" tint="-0.499984740745262"/>
      <name val="Calibri"/>
      <family val="2"/>
      <scheme val="minor"/>
    </font>
    <font>
      <b/>
      <sz val="12"/>
      <color theme="3" tint="-0.499984740745262"/>
      <name val="Wingdings"/>
      <charset val="2"/>
    </font>
    <font>
      <b/>
      <sz val="10"/>
      <color rgb="FFFFFF00"/>
      <name val="Garamond"/>
      <family val="1"/>
    </font>
    <font>
      <b/>
      <sz val="10"/>
      <color rgb="FF006600"/>
      <name val="Garamond"/>
      <family val="1"/>
    </font>
    <font>
      <sz val="9"/>
      <color theme="5" tint="-0.499984740745262"/>
      <name val="Garamond"/>
      <family val="1"/>
    </font>
    <font>
      <sz val="10"/>
      <color theme="5" tint="-0.499984740745262"/>
      <name val="Garamond"/>
      <family val="1"/>
    </font>
    <font>
      <sz val="14"/>
      <color theme="0"/>
      <name val="Garamond"/>
      <family val="1"/>
    </font>
    <font>
      <sz val="13"/>
      <color theme="0"/>
      <name val="Garamond"/>
      <family val="1"/>
    </font>
    <font>
      <b/>
      <sz val="16"/>
      <color theme="3" tint="-0.499984740745262"/>
      <name val="Garamond"/>
      <family val="1"/>
    </font>
    <font>
      <b/>
      <sz val="16"/>
      <color theme="3" tint="-0.499984740745262"/>
      <name val="Wingdings"/>
      <charset val="2"/>
    </font>
    <font>
      <b/>
      <sz val="16"/>
      <color rgb="FFC00000"/>
      <name val="Garamond"/>
      <family val="1"/>
    </font>
    <font>
      <b/>
      <sz val="16"/>
      <color rgb="FFC00000"/>
      <name val="Wingdings"/>
      <charset val="2"/>
    </font>
    <font>
      <sz val="11"/>
      <color theme="0"/>
      <name val="Garamond"/>
      <family val="1"/>
    </font>
    <font>
      <sz val="16"/>
      <color rgb="FFFFFF00"/>
      <name val="Garamond"/>
      <family val="1"/>
    </font>
    <font>
      <sz val="15"/>
      <color theme="0"/>
      <name val="Garamond"/>
      <family val="1"/>
    </font>
    <font>
      <b/>
      <sz val="11"/>
      <color theme="3" tint="-0.249977111117893"/>
      <name val="Garamond"/>
      <family val="1"/>
    </font>
    <font>
      <sz val="14"/>
      <color rgb="FFFFFF00"/>
      <name val="Garamond"/>
      <family val="1"/>
    </font>
    <font>
      <b/>
      <sz val="10"/>
      <color theme="3" tint="-0.249977111117893"/>
      <name val="Garamond"/>
      <family val="1"/>
    </font>
    <font>
      <b/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4" fillId="0" borderId="0">
      <protection locked="0"/>
    </xf>
    <xf numFmtId="0" fontId="1" fillId="3" borderId="2">
      <alignment vertical="center"/>
      <protection locked="0"/>
    </xf>
    <xf numFmtId="0" fontId="1" fillId="2" borderId="0">
      <protection locked="0"/>
    </xf>
    <xf numFmtId="0" fontId="19" fillId="0" borderId="0" applyNumberFormat="0" applyFill="0" applyBorder="0" applyAlignment="0" applyProtection="0">
      <protection locked="0"/>
    </xf>
  </cellStyleXfs>
  <cellXfs count="140">
    <xf numFmtId="0" fontId="0" fillId="0" borderId="0" xfId="0">
      <protection locked="0"/>
    </xf>
    <xf numFmtId="10" fontId="0" fillId="0" borderId="0" xfId="0" applyNumberFormat="1">
      <protection locked="0"/>
    </xf>
    <xf numFmtId="0" fontId="1" fillId="5" borderId="0" xfId="1" applyFill="1">
      <protection locked="0"/>
    </xf>
    <xf numFmtId="0" fontId="0" fillId="5" borderId="0" xfId="0" applyFill="1">
      <protection locked="0"/>
    </xf>
    <xf numFmtId="0" fontId="6" fillId="5" borderId="0" xfId="6" applyFont="1" applyFill="1">
      <protection locked="0"/>
    </xf>
    <xf numFmtId="0" fontId="5" fillId="5" borderId="0" xfId="5" applyFont="1" applyFill="1">
      <protection locked="0"/>
    </xf>
    <xf numFmtId="0" fontId="7" fillId="5" borderId="3" xfId="7" applyFont="1" applyFill="1" applyBorder="1" applyAlignment="1">
      <alignment vertical="center" wrapText="1"/>
      <protection locked="0"/>
    </xf>
    <xf numFmtId="0" fontId="7" fillId="5" borderId="3" xfId="2" applyFont="1" applyFill="1" applyBorder="1" applyAlignment="1">
      <alignment horizontal="center" vertical="center" wrapText="1"/>
      <protection locked="0"/>
    </xf>
    <xf numFmtId="0" fontId="2" fillId="5" borderId="3" xfId="4" applyFill="1" applyBorder="1" applyAlignment="1">
      <alignment vertical="center" wrapText="1"/>
      <protection locked="0"/>
    </xf>
    <xf numFmtId="0" fontId="0" fillId="6" borderId="0" xfId="0" applyFill="1" applyProtection="1"/>
    <xf numFmtId="0" fontId="8" fillId="0" borderId="0" xfId="0" applyFont="1">
      <protection locked="0"/>
    </xf>
    <xf numFmtId="0" fontId="9" fillId="0" borderId="0" xfId="0" applyFont="1">
      <protection locked="0"/>
    </xf>
    <xf numFmtId="3" fontId="10" fillId="0" borderId="4" xfId="0" applyNumberFormat="1" applyFont="1" applyBorder="1" applyAlignment="1" applyProtection="1">
      <alignment vertical="center"/>
    </xf>
    <xf numFmtId="0" fontId="18" fillId="0" borderId="0" xfId="0" applyFont="1" applyProtection="1">
      <protection hidden="1"/>
    </xf>
    <xf numFmtId="0" fontId="28" fillId="0" borderId="0" xfId="0" applyFont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24" fillId="0" borderId="0" xfId="0" applyFont="1" applyProtection="1">
      <protection hidden="1"/>
    </xf>
    <xf numFmtId="3" fontId="15" fillId="0" borderId="0" xfId="0" applyNumberFormat="1" applyFont="1" applyProtection="1">
      <protection hidden="1"/>
    </xf>
    <xf numFmtId="164" fontId="15" fillId="0" borderId="0" xfId="0" applyNumberFormat="1" applyFont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3" fontId="18" fillId="7" borderId="4" xfId="0" applyNumberFormat="1" applyFont="1" applyFill="1" applyBorder="1" applyAlignment="1" applyProtection="1">
      <alignment vertical="center"/>
      <protection hidden="1"/>
    </xf>
    <xf numFmtId="3" fontId="21" fillId="0" borderId="0" xfId="0" applyNumberFormat="1" applyFont="1" applyAlignment="1" applyProtection="1">
      <alignment horizontal="center"/>
      <protection hidden="1"/>
    </xf>
    <xf numFmtId="164" fontId="21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3" fontId="25" fillId="0" borderId="0" xfId="0" applyNumberFormat="1" applyFont="1" applyAlignment="1" applyProtection="1">
      <alignment horizontal="center" vertical="center"/>
      <protection hidden="1"/>
    </xf>
    <xf numFmtId="3" fontId="10" fillId="5" borderId="4" xfId="7" applyNumberFormat="1" applyFont="1" applyFill="1" applyBorder="1" applyAlignment="1" applyProtection="1">
      <alignment vertical="center" wrapText="1"/>
      <protection hidden="1"/>
    </xf>
    <xf numFmtId="3" fontId="15" fillId="0" borderId="4" xfId="0" applyNumberFormat="1" applyFont="1" applyBorder="1" applyProtection="1">
      <protection hidden="1"/>
    </xf>
    <xf numFmtId="164" fontId="15" fillId="12" borderId="4" xfId="0" applyNumberFormat="1" applyFont="1" applyFill="1" applyBorder="1" applyAlignment="1" applyProtection="1">
      <alignment horizontal="center"/>
      <protection hidden="1"/>
    </xf>
    <xf numFmtId="3" fontId="10" fillId="5" borderId="5" xfId="7" applyNumberFormat="1" applyFont="1" applyFill="1" applyBorder="1" applyAlignment="1" applyProtection="1">
      <alignment vertical="center" wrapText="1"/>
      <protection hidden="1"/>
    </xf>
    <xf numFmtId="3" fontId="15" fillId="0" borderId="5" xfId="0" applyNumberFormat="1" applyFont="1" applyBorder="1" applyProtection="1">
      <protection hidden="1"/>
    </xf>
    <xf numFmtId="164" fontId="15" fillId="12" borderId="5" xfId="0" applyNumberFormat="1" applyFont="1" applyFill="1" applyBorder="1" applyAlignment="1" applyProtection="1">
      <alignment horizontal="center"/>
      <protection hidden="1"/>
    </xf>
    <xf numFmtId="3" fontId="18" fillId="5" borderId="4" xfId="7" applyNumberFormat="1" applyFont="1" applyFill="1" applyBorder="1" applyAlignment="1" applyProtection="1">
      <alignment vertical="center" wrapText="1"/>
      <protection hidden="1"/>
    </xf>
    <xf numFmtId="3" fontId="23" fillId="5" borderId="2" xfId="7" applyNumberFormat="1" applyFont="1" applyFill="1" applyAlignment="1" applyProtection="1">
      <alignment vertical="center" wrapText="1"/>
      <protection hidden="1"/>
    </xf>
    <xf numFmtId="3" fontId="21" fillId="0" borderId="2" xfId="0" applyNumberFormat="1" applyFont="1" applyBorder="1" applyProtection="1">
      <protection hidden="1"/>
    </xf>
    <xf numFmtId="3" fontId="21" fillId="12" borderId="2" xfId="0" applyNumberFormat="1" applyFont="1" applyFill="1" applyBorder="1" applyAlignment="1" applyProtection="1">
      <alignment horizontal="center"/>
      <protection hidden="1"/>
    </xf>
    <xf numFmtId="3" fontId="2" fillId="0" borderId="2" xfId="0" applyNumberFormat="1" applyFont="1" applyBorder="1" applyProtection="1">
      <protection hidden="1"/>
    </xf>
    <xf numFmtId="3" fontId="18" fillId="0" borderId="4" xfId="0" applyNumberFormat="1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3" fontId="30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10" fillId="17" borderId="4" xfId="7" applyNumberFormat="1" applyFont="1" applyFill="1" applyBorder="1" applyAlignment="1" applyProtection="1">
      <alignment vertical="center" wrapText="1"/>
      <protection hidden="1"/>
    </xf>
    <xf numFmtId="3" fontId="10" fillId="18" borderId="4" xfId="7" applyNumberFormat="1" applyFont="1" applyFill="1" applyBorder="1" applyAlignment="1" applyProtection="1">
      <alignment vertical="center" wrapText="1"/>
      <protection hidden="1"/>
    </xf>
    <xf numFmtId="3" fontId="10" fillId="19" borderId="4" xfId="7" applyNumberFormat="1" applyFont="1" applyFill="1" applyBorder="1" applyAlignment="1" applyProtection="1">
      <alignment vertical="center" wrapText="1"/>
      <protection hidden="1"/>
    </xf>
    <xf numFmtId="3" fontId="0" fillId="0" borderId="0" xfId="0" applyNumberFormat="1" applyProtection="1">
      <protection hidden="1"/>
    </xf>
    <xf numFmtId="164" fontId="30" fillId="0" borderId="0" xfId="0" applyNumberFormat="1" applyFont="1" applyAlignment="1" applyProtection="1">
      <alignment horizontal="center"/>
      <protection hidden="1"/>
    </xf>
    <xf numFmtId="3" fontId="30" fillId="5" borderId="4" xfId="7" applyNumberFormat="1" applyFont="1" applyFill="1" applyBorder="1" applyAlignment="1" applyProtection="1">
      <alignment vertical="center" wrapText="1"/>
      <protection hidden="1"/>
    </xf>
    <xf numFmtId="0" fontId="29" fillId="0" borderId="0" xfId="0" applyFont="1" applyProtection="1">
      <protection hidden="1"/>
    </xf>
    <xf numFmtId="3" fontId="24" fillId="0" borderId="0" xfId="0" applyNumberFormat="1" applyFont="1" applyProtection="1">
      <protection hidden="1"/>
    </xf>
    <xf numFmtId="0" fontId="8" fillId="0" borderId="0" xfId="0" applyFont="1" applyProtection="1">
      <protection hidden="1"/>
    </xf>
    <xf numFmtId="3" fontId="10" fillId="0" borderId="4" xfId="0" applyNumberFormat="1" applyFont="1" applyBorder="1" applyAlignment="1" applyProtection="1">
      <alignment vertical="center"/>
      <protection hidden="1"/>
    </xf>
    <xf numFmtId="3" fontId="30" fillId="5" borderId="0" xfId="7" applyNumberFormat="1" applyFont="1" applyFill="1" applyBorder="1" applyAlignment="1" applyProtection="1">
      <alignment vertical="center" wrapText="1"/>
      <protection hidden="1"/>
    </xf>
    <xf numFmtId="3" fontId="31" fillId="5" borderId="0" xfId="7" applyNumberFormat="1" applyFont="1" applyFill="1" applyBorder="1" applyAlignment="1" applyProtection="1">
      <alignment vertical="center" wrapText="1"/>
      <protection hidden="1"/>
    </xf>
    <xf numFmtId="164" fontId="8" fillId="0" borderId="0" xfId="0" applyNumberFormat="1" applyFont="1" applyProtection="1">
      <protection hidden="1"/>
    </xf>
    <xf numFmtId="0" fontId="32" fillId="0" borderId="0" xfId="0" applyFont="1" applyProtection="1">
      <protection hidden="1"/>
    </xf>
    <xf numFmtId="3" fontId="32" fillId="0" borderId="0" xfId="0" applyNumberFormat="1" applyFont="1" applyProtection="1">
      <protection hidden="1"/>
    </xf>
    <xf numFmtId="164" fontId="32" fillId="0" borderId="0" xfId="0" applyNumberFormat="1" applyFont="1" applyProtection="1">
      <protection hidden="1"/>
    </xf>
    <xf numFmtId="0" fontId="33" fillId="0" borderId="0" xfId="0" applyFont="1" applyProtection="1">
      <protection hidden="1"/>
    </xf>
    <xf numFmtId="3" fontId="10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vertical="center"/>
    </xf>
    <xf numFmtId="3" fontId="14" fillId="9" borderId="0" xfId="0" applyNumberFormat="1" applyFont="1" applyFill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</xf>
    <xf numFmtId="3" fontId="13" fillId="8" borderId="4" xfId="0" applyNumberFormat="1" applyFont="1" applyFill="1" applyBorder="1" applyAlignment="1" applyProtection="1">
      <alignment vertical="center"/>
    </xf>
    <xf numFmtId="3" fontId="13" fillId="5" borderId="4" xfId="2" applyNumberFormat="1" applyFont="1" applyFill="1" applyBorder="1" applyAlignment="1" applyProtection="1">
      <alignment horizontal="center" vertical="center" wrapText="1"/>
    </xf>
    <xf numFmtId="3" fontId="13" fillId="0" borderId="0" xfId="0" applyNumberFormat="1" applyFont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vertical="center" wrapText="1"/>
    </xf>
    <xf numFmtId="3" fontId="10" fillId="5" borderId="4" xfId="1" applyNumberFormat="1" applyFont="1" applyFill="1" applyBorder="1" applyAlignment="1" applyProtection="1">
      <alignment vertical="center"/>
    </xf>
    <xf numFmtId="3" fontId="10" fillId="5" borderId="4" xfId="2" applyNumberFormat="1" applyFont="1" applyFill="1" applyBorder="1" applyAlignment="1" applyProtection="1">
      <alignment horizontal="center" vertical="center" wrapText="1"/>
    </xf>
    <xf numFmtId="3" fontId="13" fillId="0" borderId="4" xfId="0" applyNumberFormat="1" applyFont="1" applyBorder="1" applyAlignment="1" applyProtection="1">
      <alignment vertical="center"/>
    </xf>
    <xf numFmtId="3" fontId="10" fillId="12" borderId="0" xfId="0" applyNumberFormat="1" applyFont="1" applyFill="1" applyAlignment="1" applyProtection="1">
      <alignment vertical="center"/>
    </xf>
    <xf numFmtId="3" fontId="38" fillId="11" borderId="4" xfId="9" applyNumberFormat="1" applyFont="1" applyFill="1" applyBorder="1" applyAlignment="1">
      <alignment vertical="center"/>
      <protection locked="0"/>
    </xf>
    <xf numFmtId="164" fontId="31" fillId="0" borderId="0" xfId="0" applyNumberFormat="1" applyFont="1" applyProtection="1">
      <protection hidden="1"/>
    </xf>
    <xf numFmtId="3" fontId="29" fillId="0" borderId="0" xfId="0" applyNumberFormat="1" applyFont="1" applyProtection="1">
      <protection hidden="1"/>
    </xf>
    <xf numFmtId="0" fontId="26" fillId="0" borderId="0" xfId="0" applyFont="1">
      <protection locked="0"/>
    </xf>
    <xf numFmtId="3" fontId="2" fillId="0" borderId="0" xfId="0" applyNumberFormat="1" applyFont="1" applyProtection="1">
      <protection hidden="1"/>
    </xf>
    <xf numFmtId="0" fontId="17" fillId="20" borderId="0" xfId="0" applyFont="1" applyFill="1" applyProtection="1">
      <protection hidden="1"/>
    </xf>
    <xf numFmtId="0" fontId="18" fillId="20" borderId="0" xfId="0" applyFont="1" applyFill="1" applyProtection="1">
      <protection hidden="1"/>
    </xf>
    <xf numFmtId="0" fontId="0" fillId="20" borderId="0" xfId="0" applyFill="1" applyProtection="1">
      <protection locked="0" hidden="1"/>
    </xf>
    <xf numFmtId="0" fontId="17" fillId="0" borderId="0" xfId="0" applyFont="1" applyProtection="1">
      <protection hidden="1"/>
    </xf>
    <xf numFmtId="0" fontId="17" fillId="20" borderId="0" xfId="0" applyFont="1" applyFill="1" applyAlignment="1" applyProtection="1">
      <alignment horizontal="center"/>
      <protection hidden="1"/>
    </xf>
    <xf numFmtId="3" fontId="18" fillId="7" borderId="4" xfId="0" applyNumberFormat="1" applyFont="1" applyFill="1" applyBorder="1" applyAlignment="1" applyProtection="1">
      <alignment vertical="center"/>
      <protection locked="0" hidden="1"/>
    </xf>
    <xf numFmtId="0" fontId="39" fillId="20" borderId="0" xfId="0" applyFont="1" applyFill="1" applyAlignment="1" applyProtection="1">
      <alignment horizontal="center"/>
      <protection hidden="1"/>
    </xf>
    <xf numFmtId="0" fontId="28" fillId="20" borderId="0" xfId="0" applyFont="1" applyFill="1" applyProtection="1">
      <protection hidden="1"/>
    </xf>
    <xf numFmtId="3" fontId="18" fillId="20" borderId="4" xfId="7" applyNumberFormat="1" applyFont="1" applyFill="1" applyBorder="1" applyAlignment="1" applyProtection="1">
      <alignment vertical="center" wrapText="1"/>
      <protection locked="0" hidden="1"/>
    </xf>
    <xf numFmtId="0" fontId="39" fillId="20" borderId="0" xfId="0" applyFont="1" applyFill="1" applyProtection="1">
      <protection hidden="1"/>
    </xf>
    <xf numFmtId="0" fontId="17" fillId="13" borderId="0" xfId="0" applyFont="1" applyFill="1" applyProtection="1">
      <protection hidden="1"/>
    </xf>
    <xf numFmtId="3" fontId="18" fillId="20" borderId="4" xfId="0" applyNumberFormat="1" applyFont="1" applyFill="1" applyBorder="1" applyAlignment="1" applyProtection="1">
      <alignment vertical="center"/>
      <protection locked="0" hidden="1"/>
    </xf>
    <xf numFmtId="0" fontId="17" fillId="13" borderId="0" xfId="0" applyFont="1" applyFill="1" applyAlignment="1" applyProtection="1">
      <alignment horizontal="center"/>
      <protection locked="0" hidden="1"/>
    </xf>
    <xf numFmtId="0" fontId="17" fillId="14" borderId="0" xfId="0" applyFont="1" applyFill="1" applyProtection="1">
      <protection hidden="1"/>
    </xf>
    <xf numFmtId="0" fontId="17" fillId="14" borderId="0" xfId="0" applyFont="1" applyFill="1" applyAlignment="1" applyProtection="1">
      <alignment horizontal="center"/>
      <protection locked="0" hidden="1"/>
    </xf>
    <xf numFmtId="0" fontId="18" fillId="20" borderId="0" xfId="0" applyFont="1" applyFill="1" applyProtection="1">
      <protection locked="0" hidden="1"/>
    </xf>
    <xf numFmtId="0" fontId="40" fillId="20" borderId="0" xfId="0" applyFont="1" applyFill="1" applyProtection="1">
      <protection locked="0" hidden="1"/>
    </xf>
    <xf numFmtId="3" fontId="38" fillId="11" borderId="4" xfId="9" applyNumberFormat="1" applyFont="1" applyFill="1" applyBorder="1" applyAlignment="1" applyProtection="1">
      <alignment vertical="center"/>
      <protection locked="0" hidden="1"/>
    </xf>
    <xf numFmtId="0" fontId="15" fillId="20" borderId="0" xfId="0" applyFont="1" applyFill="1" applyProtection="1">
      <protection locked="0" hidden="1"/>
    </xf>
    <xf numFmtId="0" fontId="18" fillId="0" borderId="0" xfId="0" applyFont="1" applyProtection="1">
      <protection locked="0" hidden="1"/>
    </xf>
    <xf numFmtId="0" fontId="15" fillId="0" borderId="0" xfId="0" applyFont="1" applyProtection="1">
      <protection locked="0" hidden="1"/>
    </xf>
    <xf numFmtId="0" fontId="10" fillId="0" borderId="0" xfId="0" applyFont="1" applyProtection="1">
      <protection hidden="1"/>
    </xf>
    <xf numFmtId="0" fontId="0" fillId="0" borderId="0" xfId="0" applyProtection="1">
      <protection locked="0" hidden="1"/>
    </xf>
    <xf numFmtId="1" fontId="10" fillId="0" borderId="0" xfId="0" applyNumberFormat="1" applyFont="1" applyProtection="1">
      <protection hidden="1"/>
    </xf>
    <xf numFmtId="0" fontId="35" fillId="0" borderId="0" xfId="0" applyFont="1" applyProtection="1">
      <protection hidden="1"/>
    </xf>
    <xf numFmtId="0" fontId="10" fillId="0" borderId="0" xfId="0" applyFont="1" applyProtection="1">
      <protection locked="0" hidden="1"/>
    </xf>
    <xf numFmtId="1" fontId="30" fillId="0" borderId="0" xfId="0" applyNumberFormat="1" applyFont="1" applyProtection="1">
      <protection hidden="1"/>
    </xf>
    <xf numFmtId="1" fontId="30" fillId="0" borderId="0" xfId="0" applyNumberFormat="1" applyFont="1" applyAlignment="1" applyProtection="1">
      <alignment horizontal="center"/>
      <protection hidden="1"/>
    </xf>
    <xf numFmtId="0" fontId="50" fillId="0" borderId="0" xfId="0" applyFont="1" applyProtection="1">
      <protection hidden="1"/>
    </xf>
    <xf numFmtId="3" fontId="23" fillId="18" borderId="2" xfId="7" applyNumberFormat="1" applyFont="1" applyFill="1" applyAlignment="1" applyProtection="1">
      <alignment vertical="center" wrapText="1"/>
      <protection hidden="1"/>
    </xf>
    <xf numFmtId="3" fontId="21" fillId="18" borderId="2" xfId="0" applyNumberFormat="1" applyFont="1" applyFill="1" applyBorder="1" applyProtection="1">
      <protection hidden="1"/>
    </xf>
    <xf numFmtId="0" fontId="52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14" fillId="0" borderId="0" xfId="0" applyNumberFormat="1" applyFont="1" applyAlignment="1" applyProtection="1">
      <alignment horizontal="center" vertical="center"/>
    </xf>
    <xf numFmtId="3" fontId="10" fillId="0" borderId="4" xfId="7" applyNumberFormat="1" applyFont="1" applyFill="1" applyBorder="1" applyAlignment="1" applyProtection="1">
      <alignment vertical="center" wrapText="1"/>
    </xf>
    <xf numFmtId="3" fontId="10" fillId="0" borderId="4" xfId="1" applyNumberFormat="1" applyFont="1" applyFill="1" applyBorder="1" applyAlignment="1" applyProtection="1">
      <alignment vertical="center"/>
    </xf>
    <xf numFmtId="3" fontId="10" fillId="0" borderId="4" xfId="5" applyNumberFormat="1" applyFont="1" applyBorder="1" applyAlignment="1" applyProtection="1">
      <alignment vertical="center"/>
    </xf>
    <xf numFmtId="0" fontId="47" fillId="20" borderId="0" xfId="0" applyFont="1" applyFill="1" applyAlignment="1" applyProtection="1">
      <alignment horizontal="center"/>
      <protection hidden="1"/>
    </xf>
    <xf numFmtId="0" fontId="16" fillId="10" borderId="0" xfId="0" applyFont="1" applyFill="1" applyAlignment="1" applyProtection="1">
      <alignment horizontal="center"/>
      <protection hidden="1"/>
    </xf>
    <xf numFmtId="0" fontId="47" fillId="20" borderId="0" xfId="0" applyFont="1" applyFill="1" applyAlignment="1" applyProtection="1">
      <alignment horizontal="center" vertical="center"/>
      <protection hidden="1"/>
    </xf>
    <xf numFmtId="0" fontId="49" fillId="20" borderId="0" xfId="0" applyFont="1" applyFill="1" applyAlignment="1" applyProtection="1">
      <alignment horizontal="center" vertical="center" wrapText="1"/>
      <protection hidden="1"/>
    </xf>
    <xf numFmtId="0" fontId="41" fillId="20" borderId="7" xfId="0" applyFont="1" applyFill="1" applyBorder="1" applyAlignment="1" applyProtection="1">
      <alignment horizontal="left" vertical="center" wrapText="1"/>
      <protection hidden="1"/>
    </xf>
    <xf numFmtId="0" fontId="41" fillId="20" borderId="8" xfId="0" applyFont="1" applyFill="1" applyBorder="1" applyAlignment="1" applyProtection="1">
      <alignment horizontal="left" vertical="center" wrapText="1"/>
      <protection hidden="1"/>
    </xf>
    <xf numFmtId="0" fontId="41" fillId="20" borderId="9" xfId="0" applyFont="1" applyFill="1" applyBorder="1" applyAlignment="1" applyProtection="1">
      <alignment horizontal="left" vertical="center" wrapText="1"/>
      <protection hidden="1"/>
    </xf>
    <xf numFmtId="0" fontId="41" fillId="20" borderId="10" xfId="0" applyFont="1" applyFill="1" applyBorder="1" applyAlignment="1" applyProtection="1">
      <alignment horizontal="left" vertical="center" wrapText="1"/>
      <protection hidden="1"/>
    </xf>
    <xf numFmtId="0" fontId="41" fillId="20" borderId="0" xfId="0" applyFont="1" applyFill="1" applyAlignment="1" applyProtection="1">
      <alignment horizontal="left" vertical="center" wrapText="1"/>
      <protection hidden="1"/>
    </xf>
    <xf numFmtId="0" fontId="41" fillId="20" borderId="11" xfId="0" applyFont="1" applyFill="1" applyBorder="1" applyAlignment="1" applyProtection="1">
      <alignment horizontal="left" vertical="center" wrapText="1"/>
      <protection hidden="1"/>
    </xf>
    <xf numFmtId="0" fontId="41" fillId="20" borderId="12" xfId="0" applyFont="1" applyFill="1" applyBorder="1" applyAlignment="1" applyProtection="1">
      <alignment horizontal="left" vertical="center" wrapText="1"/>
      <protection hidden="1"/>
    </xf>
    <xf numFmtId="0" fontId="41" fillId="20" borderId="13" xfId="0" applyFont="1" applyFill="1" applyBorder="1" applyAlignment="1" applyProtection="1">
      <alignment horizontal="left" vertical="center" wrapText="1"/>
      <protection hidden="1"/>
    </xf>
    <xf numFmtId="0" fontId="41" fillId="20" borderId="14" xfId="0" applyFont="1" applyFill="1" applyBorder="1" applyAlignment="1" applyProtection="1">
      <alignment horizontal="left" vertical="center" wrapText="1"/>
      <protection hidden="1"/>
    </xf>
    <xf numFmtId="0" fontId="43" fillId="13" borderId="0" xfId="0" applyFont="1" applyFill="1" applyAlignment="1" applyProtection="1">
      <alignment horizontal="left" vertical="center"/>
      <protection hidden="1"/>
    </xf>
    <xf numFmtId="0" fontId="45" fillId="14" borderId="0" xfId="0" applyFont="1" applyFill="1" applyAlignment="1" applyProtection="1">
      <alignment horizontal="left" vertical="center"/>
      <protection hidden="1"/>
    </xf>
    <xf numFmtId="0" fontId="20" fillId="11" borderId="0" xfId="9" applyFont="1" applyFill="1" applyAlignment="1" applyProtection="1">
      <alignment horizontal="center"/>
      <protection hidden="1"/>
    </xf>
    <xf numFmtId="0" fontId="22" fillId="15" borderId="0" xfId="0" applyFont="1" applyFill="1" applyAlignment="1" applyProtection="1">
      <alignment horizontal="center"/>
      <protection hidden="1"/>
    </xf>
    <xf numFmtId="0" fontId="22" fillId="16" borderId="0" xfId="0" applyFont="1" applyFill="1" applyAlignment="1" applyProtection="1">
      <alignment horizontal="center"/>
      <protection hidden="1"/>
    </xf>
    <xf numFmtId="0" fontId="16" fillId="10" borderId="0" xfId="0" applyFont="1" applyFill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50" fillId="0" borderId="0" xfId="0" applyFont="1" applyAlignment="1" applyProtection="1">
      <alignment horizontal="left" wrapText="1"/>
      <protection hidden="1"/>
    </xf>
    <xf numFmtId="0" fontId="53" fillId="0" borderId="0" xfId="0" applyFont="1" applyAlignment="1" applyProtection="1">
      <alignment horizontal="center" vertical="center" wrapText="1"/>
      <protection hidden="1"/>
    </xf>
    <xf numFmtId="3" fontId="21" fillId="0" borderId="0" xfId="0" applyNumberFormat="1" applyFont="1" applyAlignment="1" applyProtection="1">
      <alignment horizontal="center" vertical="center"/>
      <protection hidden="1"/>
    </xf>
    <xf numFmtId="164" fontId="15" fillId="0" borderId="0" xfId="0" applyNumberFormat="1" applyFont="1" applyAlignment="1" applyProtection="1">
      <alignment horizontal="center" vertical="center" wrapText="1"/>
      <protection hidden="1"/>
    </xf>
    <xf numFmtId="164" fontId="15" fillId="0" borderId="6" xfId="0" applyNumberFormat="1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/>
      <protection hidden="1"/>
    </xf>
  </cellXfs>
  <cellStyles count="10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Hyperlink" xfId="9" builtinId="8"/>
    <cellStyle name="Normal" xfId="0" builtinId="0"/>
    <cellStyle name="rowfield" xfId="7" xr:uid="{00000000-0005-0000-0000-000008000000}"/>
    <cellStyle name="Test" xfId="8" xr:uid="{00000000-0005-0000-0000-000009000000}"/>
  </cellStyles>
  <dxfs count="0"/>
  <tableStyles count="0" defaultTableStyle="TableStyleMedium9" defaultPivotStyle="PivotStyleLight16"/>
  <colors>
    <mruColors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worksheet" Target="worksheets/sheet18.xml" Id="rId18" /><Relationship Type="http://schemas.openxmlformats.org/officeDocument/2006/relationships/theme" Target="theme/theme1.xml" Id="rId26" /><Relationship Type="http://schemas.openxmlformats.org/officeDocument/2006/relationships/worksheet" Target="worksheets/sheet3.xml" Id="rId3" /><Relationship Type="http://schemas.openxmlformats.org/officeDocument/2006/relationships/worksheet" Target="worksheets/sheet21.xml" Id="rId21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worksheet" Target="worksheets/sheet17.xml" Id="rId17" /><Relationship Type="http://schemas.openxmlformats.org/officeDocument/2006/relationships/worksheet" Target="worksheets/sheet25.xml" Id="rId25" /><Relationship Type="http://schemas.openxmlformats.org/officeDocument/2006/relationships/worksheet" Target="worksheets/sheet2.xml" Id="rId2" /><Relationship Type="http://schemas.openxmlformats.org/officeDocument/2006/relationships/worksheet" Target="worksheets/sheet16.xml" Id="rId16" /><Relationship Type="http://schemas.openxmlformats.org/officeDocument/2006/relationships/worksheet" Target="worksheets/sheet20.xml" Id="rId20" /><Relationship Type="http://schemas.openxmlformats.org/officeDocument/2006/relationships/calcChain" Target="calcChain.xml" Id="rId29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24.xml" Id="rId24" /><Relationship Type="http://schemas.openxmlformats.org/officeDocument/2006/relationships/worksheet" Target="worksheets/sheet5.xml" Id="rId5" /><Relationship Type="http://schemas.openxmlformats.org/officeDocument/2006/relationships/worksheet" Target="worksheets/sheet15.xml" Id="rId15" /><Relationship Type="http://schemas.openxmlformats.org/officeDocument/2006/relationships/worksheet" Target="worksheets/sheet23.xml" Id="rId23" /><Relationship Type="http://schemas.openxmlformats.org/officeDocument/2006/relationships/sharedStrings" Target="sharedStrings.xml" Id="rId28" /><Relationship Type="http://schemas.openxmlformats.org/officeDocument/2006/relationships/worksheet" Target="worksheets/sheet10.xml" Id="rId10" /><Relationship Type="http://schemas.openxmlformats.org/officeDocument/2006/relationships/worksheet" Target="worksheets/sheet19.xml" Id="rId19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worksheet" Target="worksheets/sheet14.xml" Id="rId14" /><Relationship Type="http://schemas.openxmlformats.org/officeDocument/2006/relationships/worksheet" Target="worksheets/sheet22.xml" Id="rId22" /><Relationship Type="http://schemas.openxmlformats.org/officeDocument/2006/relationships/styles" Target="styles.xml" Id="rId27" /><Relationship Type="http://schemas.openxmlformats.org/officeDocument/2006/relationships/customXml" Target="/customXml/item.xml" Id="R84e8f5fa7e144c11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32852143482471E-2"/>
          <c:y val="5.1400554097404488E-2"/>
          <c:w val="0.7874435695538056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Gender!$D$11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Gender!$E$10:$F$10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Gender!$E$11:$F$11</c:f>
              <c:numCache>
                <c:formatCode>0.0</c:formatCode>
                <c:ptCount val="2"/>
                <c:pt idx="0" formatCode="#,##0">
                  <c:v>46.284680337756335</c:v>
                </c:pt>
                <c:pt idx="1">
                  <c:v>45.365371747186359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0-4694-A48E-877672C13DEF}"/>
            </c:ext>
          </c:extLst>
        </c:ser>
        <c:ser>
          <c:idx val="1"/>
          <c:order val="1"/>
          <c:tx>
            <c:strRef>
              <c:f>Gender!$D$12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0080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Gender!$E$10:$F$10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Gender!$E$12:$F$12</c:f>
              <c:numCache>
                <c:formatCode>0.0</c:formatCode>
                <c:ptCount val="2"/>
                <c:pt idx="0" formatCode="#,##0">
                  <c:v>53.73140329714515</c:v>
                </c:pt>
                <c:pt idx="1">
                  <c:v>54.63600226987618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0-4694-A48E-877672C13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663360"/>
        <c:axId val="215664896"/>
      </c:barChart>
      <c:catAx>
        <c:axId val="215663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5664896"/>
        <c:crosses val="autoZero"/>
        <c:auto val="1"/>
        <c:lblAlgn val="ctr"/>
        <c:lblOffset val="100"/>
        <c:noMultiLvlLbl val="0"/>
      </c:catAx>
      <c:valAx>
        <c:axId val="2156648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Per cent of persons aged 65+</a:t>
                </a:r>
              </a:p>
            </c:rich>
          </c:tx>
          <c:layout>
            <c:manualLayout>
              <c:xMode val="edge"/>
              <c:yMode val="edge"/>
              <c:x val="2.0736623608323492E-3"/>
              <c:y val="0.25829961862501905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5663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8252195219786"/>
          <c:y val="5.0925925925925923E-2"/>
          <c:w val="0.84230430498513253"/>
          <c:h val="0.883847261027855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'Post School'!$D$12</c:f>
              <c:strCache>
                <c:ptCount val="1"/>
                <c:pt idx="0">
                  <c:v>Degree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'Post School'!$E$11:$F$11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'Post School'!$E$12:$F$12</c:f>
              <c:numCache>
                <c:formatCode>0.0</c:formatCode>
                <c:ptCount val="2"/>
                <c:pt idx="0">
                  <c:v>7.7554064131245344</c:v>
                </c:pt>
                <c:pt idx="1">
                  <c:v>18.023002609887055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D4-4522-ADC5-7611FF35C551}"/>
            </c:ext>
          </c:extLst>
        </c:ser>
        <c:ser>
          <c:idx val="1"/>
          <c:order val="1"/>
          <c:tx>
            <c:strRef>
              <c:f>'Post School'!$D$13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80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'Post School'!$E$11:$F$11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'Post School'!$E$13:$F$13</c:f>
              <c:numCache>
                <c:formatCode>0.0</c:formatCode>
                <c:ptCount val="2"/>
                <c:pt idx="0">
                  <c:v>18.195376584638328</c:v>
                </c:pt>
                <c:pt idx="1">
                  <c:v>24.833981301637458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D4-4522-ADC5-7611FF35C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145152"/>
        <c:axId val="74167424"/>
      </c:barChart>
      <c:catAx>
        <c:axId val="74145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4167424"/>
        <c:crosses val="autoZero"/>
        <c:auto val="1"/>
        <c:lblAlgn val="ctr"/>
        <c:lblOffset val="100"/>
        <c:noMultiLvlLbl val="0"/>
      </c:catAx>
      <c:valAx>
        <c:axId val="741674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aged 65+</a:t>
                </a:r>
              </a:p>
            </c:rich>
          </c:tx>
          <c:layout>
            <c:manualLayout>
              <c:xMode val="edge"/>
              <c:yMode val="edge"/>
              <c:x val="4.3253895588632775E-3"/>
              <c:y val="0.26798182485253857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74145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8563336559674231"/>
          <c:y val="2.0160866988400649E-2"/>
          <c:w val="0.13562909287501854"/>
          <c:h val="0.1209685886038438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6695453390952"/>
          <c:y val="1.932284314355558E-2"/>
          <c:w val="0.83457912115824229"/>
          <c:h val="0.895206228517862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'Labour force'!$E$16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'Labour force'!$D$17:$D$19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Persons</c:v>
                </c:pt>
              </c:strCache>
            </c:strRef>
          </c:cat>
          <c:val>
            <c:numRef>
              <c:f>'Labour force'!$E$17:$E$19</c:f>
              <c:numCache>
                <c:formatCode>0.0</c:formatCode>
                <c:ptCount val="3"/>
                <c:pt idx="0">
                  <c:v>13.68909512761021</c:v>
                </c:pt>
                <c:pt idx="1">
                  <c:v>6.8167254085229096</c:v>
                </c:pt>
                <c:pt idx="2">
                  <c:v>10.00171998624011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C-44B4-8109-2CA02E2AF290}"/>
            </c:ext>
          </c:extLst>
        </c:ser>
        <c:ser>
          <c:idx val="1"/>
          <c:order val="1"/>
          <c:tx>
            <c:strRef>
              <c:f>'Labour force'!$F$16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'Labour force'!$D$17:$D$19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Persons</c:v>
                </c:pt>
              </c:strCache>
            </c:strRef>
          </c:cat>
          <c:val>
            <c:numRef>
              <c:f>'Labour force'!$F$17:$F$19</c:f>
              <c:numCache>
                <c:formatCode>0.0</c:formatCode>
                <c:ptCount val="3"/>
                <c:pt idx="0">
                  <c:v>19.175261044176708</c:v>
                </c:pt>
                <c:pt idx="1">
                  <c:v>10.940426422526443</c:v>
                </c:pt>
                <c:pt idx="2">
                  <c:v>14.684271708376286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0C-44B4-8109-2CA02E2AF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763264"/>
        <c:axId val="74765056"/>
      </c:barChart>
      <c:catAx>
        <c:axId val="74763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4765056"/>
        <c:crosses val="autoZero"/>
        <c:auto val="1"/>
        <c:lblAlgn val="ctr"/>
        <c:lblOffset val="100"/>
        <c:noMultiLvlLbl val="0"/>
      </c:catAx>
      <c:valAx>
        <c:axId val="74765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aged 65+</a:t>
                </a:r>
              </a:p>
              <a:p>
                <a:pPr>
                  <a:defRPr/>
                </a:pPr>
                <a:r>
                  <a:rPr lang="en-US"/>
                  <a:t> who are in paid employment</a:t>
                </a:r>
              </a:p>
            </c:rich>
          </c:tx>
          <c:layout>
            <c:manualLayout>
              <c:xMode val="edge"/>
              <c:yMode val="edge"/>
              <c:x val="6.4516129032258989E-5"/>
              <c:y val="0.2370226284052856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74763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646973160613064"/>
          <c:y val="2.2351185693625139E-2"/>
          <c:w val="0.22019693506053678"/>
          <c:h val="0.1311962535295332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4129483814576"/>
          <c:y val="5.0925925925925923E-2"/>
          <c:w val="0.81930314960629858"/>
          <c:h val="0.8641586468358142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CC3-4B0D-B566-9575590A427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CC3-4B0D-B566-9575590A42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Volunteering!$D$10:$D$11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Volunteering!$E$10:$E$11</c:f>
              <c:numCache>
                <c:formatCode>0.0</c:formatCode>
                <c:ptCount val="2"/>
                <c:pt idx="0">
                  <c:v>7.4737068040352002</c:v>
                </c:pt>
                <c:pt idx="1">
                  <c:v>13.731855316732478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C3-4B0D-B566-9575590A4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9"/>
        <c:axId val="181381376"/>
        <c:axId val="181387264"/>
      </c:barChart>
      <c:catAx>
        <c:axId val="181381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1387264"/>
        <c:crosses val="autoZero"/>
        <c:auto val="1"/>
        <c:lblAlgn val="ctr"/>
        <c:lblOffset val="100"/>
        <c:noMultiLvlLbl val="0"/>
      </c:catAx>
      <c:valAx>
        <c:axId val="1813872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65+ </a:t>
                </a:r>
              </a:p>
              <a:p>
                <a:pPr>
                  <a:defRPr/>
                </a:pPr>
                <a:r>
                  <a:rPr lang="en-US"/>
                  <a:t>who volunteered in the previous</a:t>
                </a:r>
                <a:r>
                  <a:rPr lang="en-US" baseline="0"/>
                  <a:t> 12 months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3116516376046985E-2"/>
              <c:y val="0.16853763306111941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813813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4129483814581"/>
          <c:y val="5.0925925925925923E-2"/>
          <c:w val="0.81930314960629858"/>
          <c:h val="0.8641586468358144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4A-427B-B986-5C71EB3F52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4A-427B-B986-5C71EB3F526B}"/>
              </c:ext>
            </c:extLst>
          </c:dPt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Incomes!$D$9:$D$10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Incomes!$E$9:$E$10</c:f>
              <c:numCache>
                <c:formatCode>#,##0</c:formatCode>
                <c:ptCount val="2"/>
                <c:pt idx="0">
                  <c:v>404.83630952380952</c:v>
                </c:pt>
                <c:pt idx="1">
                  <c:v>500.46486881944571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4A-427B-B986-5C71EB3F5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9"/>
        <c:axId val="181588736"/>
        <c:axId val="181590272"/>
      </c:barChart>
      <c:catAx>
        <c:axId val="181588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1590272"/>
        <c:crosses val="autoZero"/>
        <c:auto val="1"/>
        <c:lblAlgn val="ctr"/>
        <c:lblOffset val="100"/>
        <c:noMultiLvlLbl val="0"/>
      </c:catAx>
      <c:valAx>
        <c:axId val="1815902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Persons 65+</a:t>
                </a:r>
              </a:p>
              <a:p>
                <a:pPr>
                  <a:defRPr/>
                </a:pPr>
                <a:r>
                  <a:rPr lang="en-US"/>
                  <a:t> median weekly gross individual incomes</a:t>
                </a:r>
              </a:p>
            </c:rich>
          </c:tx>
          <c:layout>
            <c:manualLayout>
              <c:xMode val="edge"/>
              <c:yMode val="edge"/>
              <c:x val="3.2818377041712887E-3"/>
              <c:y val="0.17857588556147533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1815887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4129483814587"/>
          <c:y val="5.0925925925925923E-2"/>
          <c:w val="0.81930314960629858"/>
          <c:h val="0.8641586468358147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53B-41B5-9723-BF1A383C6C5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53B-41B5-9723-BF1A383C6C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Disability!$D$11:$D$12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Disability!$E$11:$E$12</c:f>
              <c:numCache>
                <c:formatCode>0.0</c:formatCode>
                <c:ptCount val="2"/>
                <c:pt idx="0">
                  <c:v>29.525505660857398</c:v>
                </c:pt>
                <c:pt idx="1">
                  <c:v>22.116718959588148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3B-41B5-9723-BF1A383C6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9"/>
        <c:axId val="181599616"/>
        <c:axId val="71591040"/>
      </c:barChart>
      <c:catAx>
        <c:axId val="181599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1591040"/>
        <c:crosses val="autoZero"/>
        <c:auto val="1"/>
        <c:lblAlgn val="ctr"/>
        <c:lblOffset val="100"/>
        <c:noMultiLvlLbl val="0"/>
      </c:catAx>
      <c:valAx>
        <c:axId val="715910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65+</a:t>
                </a:r>
              </a:p>
              <a:p>
                <a:pPr>
                  <a:defRPr/>
                </a:pPr>
                <a:r>
                  <a:rPr lang="en-US"/>
                  <a:t> who require daily assistance with core</a:t>
                </a:r>
                <a:r>
                  <a:rPr lang="en-US" baseline="0"/>
                  <a:t> activities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28183770417129E-3"/>
              <c:y val="0.17857588556147544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815996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6695453390959"/>
          <c:y val="8.5329383332034048E-2"/>
          <c:w val="0.83457912115824229"/>
          <c:h val="0.82919960499987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Carers!$E$16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Carers!$D$17:$D$19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Carers!$E$17:$E$19</c:f>
              <c:numCache>
                <c:formatCode>0.0</c:formatCode>
                <c:ptCount val="3"/>
                <c:pt idx="0">
                  <c:v>11.26865671641791</c:v>
                </c:pt>
                <c:pt idx="1">
                  <c:v>12.867380626459457</c:v>
                </c:pt>
                <c:pt idx="2">
                  <c:v>12.141776529068512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7-40F1-94C6-6D4554BEF174}"/>
            </c:ext>
          </c:extLst>
        </c:ser>
        <c:ser>
          <c:idx val="1"/>
          <c:order val="1"/>
          <c:tx>
            <c:strRef>
              <c:f>Carers!$F$16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Carers!$D$17:$D$19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Carers!$F$17:$F$19</c:f>
              <c:numCache>
                <c:formatCode>0.0</c:formatCode>
                <c:ptCount val="3"/>
                <c:pt idx="0">
                  <c:v>13.512056206330961</c:v>
                </c:pt>
                <c:pt idx="1">
                  <c:v>15.215662166570947</c:v>
                </c:pt>
                <c:pt idx="2">
                  <c:v>14.439004751731577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7-40F1-94C6-6D4554BEF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964160"/>
        <c:axId val="73978240"/>
      </c:barChart>
      <c:catAx>
        <c:axId val="73964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3978240"/>
        <c:crosses val="autoZero"/>
        <c:auto val="1"/>
        <c:lblAlgn val="ctr"/>
        <c:lblOffset val="100"/>
        <c:noMultiLvlLbl val="0"/>
      </c:catAx>
      <c:valAx>
        <c:axId val="739782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aged 65+</a:t>
                </a:r>
              </a:p>
              <a:p>
                <a:pPr>
                  <a:defRPr/>
                </a:pPr>
                <a:r>
                  <a:rPr lang="en-US"/>
                  <a:t> who provide</a:t>
                </a:r>
                <a:r>
                  <a:rPr lang="en-US" baseline="0"/>
                  <a:t> unpaid care to a person with a disability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6.4474699283279468E-5"/>
              <c:y val="0.1479137756295314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73964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747682401768743"/>
          <c:y val="2.5493100491151555E-3"/>
          <c:w val="0.25084829913502232"/>
          <c:h val="0.10809386450456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6695453390965"/>
          <c:y val="8.5329383332034048E-2"/>
          <c:w val="0.83457912115824229"/>
          <c:h val="0.82919960499987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'Marital Status'!$E$11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'Marital Status'!$D$12:$D$14</c:f>
              <c:strCache>
                <c:ptCount val="3"/>
                <c:pt idx="0">
                  <c:v>Not married</c:v>
                </c:pt>
                <c:pt idx="1">
                  <c:v>Married in a de facto marriage</c:v>
                </c:pt>
                <c:pt idx="2">
                  <c:v>Married in a registered marriage</c:v>
                </c:pt>
              </c:strCache>
            </c:strRef>
          </c:cat>
          <c:val>
            <c:numRef>
              <c:f>'Marital Status'!$E$12:$E$14</c:f>
              <c:numCache>
                <c:formatCode>0.0</c:formatCode>
                <c:ptCount val="3"/>
                <c:pt idx="0">
                  <c:v>42.658296943231441</c:v>
                </c:pt>
                <c:pt idx="1">
                  <c:v>1.8695414847161571</c:v>
                </c:pt>
                <c:pt idx="2">
                  <c:v>55.4721615720524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E-4C64-9C75-EDB27CF42BC4}"/>
            </c:ext>
          </c:extLst>
        </c:ser>
        <c:ser>
          <c:idx val="1"/>
          <c:order val="1"/>
          <c:tx>
            <c:strRef>
              <c:f>'Marital Status'!$F$11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'Marital Status'!$D$12:$D$14</c:f>
              <c:strCache>
                <c:ptCount val="3"/>
                <c:pt idx="0">
                  <c:v>Not married</c:v>
                </c:pt>
                <c:pt idx="1">
                  <c:v>Married in a de facto marriage</c:v>
                </c:pt>
                <c:pt idx="2">
                  <c:v>Married in a registered marriage</c:v>
                </c:pt>
              </c:strCache>
            </c:strRef>
          </c:cat>
          <c:val>
            <c:numRef>
              <c:f>'Marital Status'!$F$12:$F$14</c:f>
              <c:numCache>
                <c:formatCode>0.0</c:formatCode>
                <c:ptCount val="3"/>
                <c:pt idx="0">
                  <c:v>38.226818945163629</c:v>
                </c:pt>
                <c:pt idx="1">
                  <c:v>3.0702542588197383</c:v>
                </c:pt>
                <c:pt idx="2">
                  <c:v>58.702926796016627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4E-4C64-9C75-EDB27CF42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041600"/>
        <c:axId val="74043392"/>
      </c:barChart>
      <c:catAx>
        <c:axId val="74041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4043392"/>
        <c:crosses val="autoZero"/>
        <c:auto val="1"/>
        <c:lblAlgn val="ctr"/>
        <c:lblOffset val="100"/>
        <c:noMultiLvlLbl val="0"/>
      </c:catAx>
      <c:valAx>
        <c:axId val="74043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Marital Status of Persons aged 65+</a:t>
                </a:r>
              </a:p>
            </c:rich>
          </c:tx>
          <c:layout>
            <c:manualLayout>
              <c:xMode val="edge"/>
              <c:yMode val="edge"/>
              <c:x val="6.4516129032259097E-5"/>
              <c:y val="0.2370226284052856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74041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747682401768743"/>
          <c:y val="2.5493100491151568E-3"/>
          <c:w val="0.25084829913502232"/>
          <c:h val="0.10809386450456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82611548556458"/>
          <c:y val="9.398209481675078E-2"/>
          <c:w val="0.89717388451443569"/>
          <c:h val="0.904338744172810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Relationship!$Q$4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Relationship!$P$5:$P$17</c:f>
              <c:strCache>
                <c:ptCount val="13"/>
                <c:pt idx="0">
                  <c:v>Husband, wife or partner, opposite-sex couple</c:v>
                </c:pt>
                <c:pt idx="1">
                  <c:v>Unrelated individual living in family household</c:v>
                </c:pt>
                <c:pt idx="2">
                  <c:v>Husband, wife or partner, same-sex couple</c:v>
                </c:pt>
                <c:pt idx="3">
                  <c:v>Lone person</c:v>
                </c:pt>
                <c:pt idx="4">
                  <c:v>Other related individual (nec)</c:v>
                </c:pt>
                <c:pt idx="5">
                  <c:v>Group household member</c:v>
                </c:pt>
                <c:pt idx="6">
                  <c:v>Nephew/niece</c:v>
                </c:pt>
                <c:pt idx="7">
                  <c:v>Brother/sister</c:v>
                </c:pt>
                <c:pt idx="8">
                  <c:v>Uncle/aunt</c:v>
                </c:pt>
                <c:pt idx="9">
                  <c:v>Grandfather/grandmother</c:v>
                </c:pt>
                <c:pt idx="10">
                  <c:v>Father/mother</c:v>
                </c:pt>
                <c:pt idx="11">
                  <c:v>Cousin</c:v>
                </c:pt>
                <c:pt idx="12">
                  <c:v>Lone parent</c:v>
                </c:pt>
              </c:strCache>
            </c:strRef>
          </c:cat>
          <c:val>
            <c:numRef>
              <c:f>Relationship!$Q$5:$Q$17</c:f>
              <c:numCache>
                <c:formatCode>General</c:formatCode>
                <c:ptCount val="13"/>
                <c:pt idx="0">
                  <c:v>50.65540812223562</c:v>
                </c:pt>
                <c:pt idx="1">
                  <c:v>20.751909931644551</c:v>
                </c:pt>
                <c:pt idx="2">
                  <c:v>6.6344993968636912</c:v>
                </c:pt>
                <c:pt idx="3">
                  <c:v>2.5050261359067147</c:v>
                </c:pt>
                <c:pt idx="4">
                  <c:v>2.0948934459187778</c:v>
                </c:pt>
                <c:pt idx="5">
                  <c:v>2.0104543626859672</c:v>
                </c:pt>
                <c:pt idx="6">
                  <c:v>0.74386811419380783</c:v>
                </c:pt>
                <c:pt idx="7">
                  <c:v>0.51065540812223564</c:v>
                </c:pt>
                <c:pt idx="8">
                  <c:v>0.3538399678327302</c:v>
                </c:pt>
                <c:pt idx="9">
                  <c:v>0.18094089264173704</c:v>
                </c:pt>
                <c:pt idx="10">
                  <c:v>0.10052271813429835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2-4B83-9D3D-C85066281B77}"/>
            </c:ext>
          </c:extLst>
        </c:ser>
        <c:ser>
          <c:idx val="1"/>
          <c:order val="1"/>
          <c:tx>
            <c:strRef>
              <c:f>Relationship!$R$4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Relationship!$P$5:$P$17</c:f>
              <c:strCache>
                <c:ptCount val="13"/>
                <c:pt idx="0">
                  <c:v>Husband, wife or partner, opposite-sex couple</c:v>
                </c:pt>
                <c:pt idx="1">
                  <c:v>Unrelated individual living in family household</c:v>
                </c:pt>
                <c:pt idx="2">
                  <c:v>Husband, wife or partner, same-sex couple</c:v>
                </c:pt>
                <c:pt idx="3">
                  <c:v>Lone person</c:v>
                </c:pt>
                <c:pt idx="4">
                  <c:v>Other related individual (nec)</c:v>
                </c:pt>
                <c:pt idx="5">
                  <c:v>Group household member</c:v>
                </c:pt>
                <c:pt idx="6">
                  <c:v>Nephew/niece</c:v>
                </c:pt>
                <c:pt idx="7">
                  <c:v>Brother/sister</c:v>
                </c:pt>
                <c:pt idx="8">
                  <c:v>Uncle/aunt</c:v>
                </c:pt>
                <c:pt idx="9">
                  <c:v>Grandfather/grandmother</c:v>
                </c:pt>
                <c:pt idx="10">
                  <c:v>Father/mother</c:v>
                </c:pt>
                <c:pt idx="11">
                  <c:v>Cousin</c:v>
                </c:pt>
                <c:pt idx="12">
                  <c:v>Lone parent</c:v>
                </c:pt>
              </c:strCache>
            </c:strRef>
          </c:cat>
          <c:val>
            <c:numRef>
              <c:f>Relationship!$R$5:$R$17</c:f>
              <c:numCache>
                <c:formatCode>General</c:formatCode>
                <c:ptCount val="13"/>
                <c:pt idx="0">
                  <c:v>54.78563272798722</c:v>
                </c:pt>
                <c:pt idx="1">
                  <c:v>22.287518566405556</c:v>
                </c:pt>
                <c:pt idx="2">
                  <c:v>4.8362652567419584</c:v>
                </c:pt>
                <c:pt idx="3">
                  <c:v>2.1451154380435096</c:v>
                </c:pt>
                <c:pt idx="4">
                  <c:v>1.6228515525705798</c:v>
                </c:pt>
                <c:pt idx="5">
                  <c:v>2.9696630772760937</c:v>
                </c:pt>
                <c:pt idx="6">
                  <c:v>0.27713924151510111</c:v>
                </c:pt>
                <c:pt idx="7">
                  <c:v>0.35188576971748836</c:v>
                </c:pt>
                <c:pt idx="8">
                  <c:v>0.18398088467462589</c:v>
                </c:pt>
                <c:pt idx="9">
                  <c:v>0.10415049334082629</c:v>
                </c:pt>
                <c:pt idx="10">
                  <c:v>2.8991760019675926E-2</c:v>
                </c:pt>
                <c:pt idx="11">
                  <c:v>5.3586665439211423E-3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12-4B83-9D3D-C85066281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3860992"/>
        <c:axId val="73862528"/>
      </c:barChart>
      <c:catAx>
        <c:axId val="73860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73862528"/>
        <c:crosses val="autoZero"/>
        <c:auto val="1"/>
        <c:lblAlgn val="ctr"/>
        <c:lblOffset val="100"/>
        <c:noMultiLvlLbl val="0"/>
      </c:catAx>
      <c:valAx>
        <c:axId val="7386252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 cent of persons aged 65+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3860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289354779290458"/>
          <c:y val="0.84122512464791643"/>
          <c:w val="0.24417142515450765"/>
          <c:h val="8.98209691229683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65616797900263"/>
          <c:y val="2.2539315549545375E-2"/>
          <c:w val="0.87040162432526125"/>
          <c:h val="0.90264401160381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'Home ownership'!$E$11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'Home ownership'!$D$12:$D$14</c:f>
              <c:strCache>
                <c:ptCount val="3"/>
                <c:pt idx="0">
                  <c:v>Owned/Being purchased</c:v>
                </c:pt>
                <c:pt idx="1">
                  <c:v>Rented</c:v>
                </c:pt>
                <c:pt idx="2">
                  <c:v>Other</c:v>
                </c:pt>
              </c:strCache>
            </c:strRef>
          </c:cat>
          <c:val>
            <c:numRef>
              <c:f>'Home ownership'!$E$12:$E$14</c:f>
              <c:numCache>
                <c:formatCode>0.0</c:formatCode>
                <c:ptCount val="3"/>
                <c:pt idx="0">
                  <c:v>81.054794520547944</c:v>
                </c:pt>
                <c:pt idx="1">
                  <c:v>16.30593607305936</c:v>
                </c:pt>
                <c:pt idx="2">
                  <c:v>2.6392694063926943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C-418B-8DC2-05FF342DA0F9}"/>
            </c:ext>
          </c:extLst>
        </c:ser>
        <c:ser>
          <c:idx val="1"/>
          <c:order val="1"/>
          <c:tx>
            <c:strRef>
              <c:f>'Home ownership'!$F$11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'Home ownership'!$D$12:$D$14</c:f>
              <c:strCache>
                <c:ptCount val="3"/>
                <c:pt idx="0">
                  <c:v>Owned/Being purchased</c:v>
                </c:pt>
                <c:pt idx="1">
                  <c:v>Rented</c:v>
                </c:pt>
                <c:pt idx="2">
                  <c:v>Other</c:v>
                </c:pt>
              </c:strCache>
            </c:strRef>
          </c:cat>
          <c:val>
            <c:numRef>
              <c:f>'Home ownership'!$F$12:$F$14</c:f>
              <c:numCache>
                <c:formatCode>0.0</c:formatCode>
                <c:ptCount val="3"/>
                <c:pt idx="0">
                  <c:v>85.620820140551388</c:v>
                </c:pt>
                <c:pt idx="1">
                  <c:v>11.303421113599505</c:v>
                </c:pt>
                <c:pt idx="2">
                  <c:v>3.0757587458491003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CC-418B-8DC2-05FF342DA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19360"/>
        <c:axId val="189520896"/>
      </c:barChart>
      <c:catAx>
        <c:axId val="189519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9520896"/>
        <c:crosses val="autoZero"/>
        <c:auto val="1"/>
        <c:lblAlgn val="ctr"/>
        <c:lblOffset val="100"/>
        <c:noMultiLvlLbl val="0"/>
      </c:catAx>
      <c:valAx>
        <c:axId val="1895208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aged 65+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89519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234823948893368"/>
          <c:y val="0.43767254854915988"/>
          <c:w val="0.2525574208884267"/>
          <c:h val="0.1246546120793072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734402385748445"/>
          <c:y val="0.12953756780402451"/>
          <c:w val="0.5892616911258185"/>
          <c:h val="0.8687832020997395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'Non Private Accom'!$Q$4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'Non Private Accom'!$P$5:$P$13</c:f>
              <c:strCache>
                <c:ptCount val="9"/>
                <c:pt idx="0">
                  <c:v>Accommodation for the retired or aged</c:v>
                </c:pt>
                <c:pt idx="1">
                  <c:v>Nursing home</c:v>
                </c:pt>
                <c:pt idx="2">
                  <c:v>Public hospital (not psychiatric)</c:v>
                </c:pt>
                <c:pt idx="3">
                  <c:v>Private hospital (not psychiatric)</c:v>
                </c:pt>
                <c:pt idx="4">
                  <c:v>Boarding house, private hotel</c:v>
                </c:pt>
                <c:pt idx="5">
                  <c:v>Hotel, motel, bed and breakfast</c:v>
                </c:pt>
                <c:pt idx="6">
                  <c:v>Psychiatric hospital or institution</c:v>
                </c:pt>
                <c:pt idx="7">
                  <c:v>Convent, monastery, etc.</c:v>
                </c:pt>
                <c:pt idx="8">
                  <c:v>Hostel for the disabled</c:v>
                </c:pt>
              </c:strCache>
            </c:strRef>
          </c:cat>
          <c:val>
            <c:numRef>
              <c:f>'Non Private Accom'!$Q$5:$Q$13</c:f>
              <c:numCache>
                <c:formatCode>General</c:formatCode>
                <c:ptCount val="9"/>
                <c:pt idx="0">
                  <c:v>45.731375747688965</c:v>
                </c:pt>
                <c:pt idx="1">
                  <c:v>33.768352365415986</c:v>
                </c:pt>
                <c:pt idx="2">
                  <c:v>10.277324632952691</c:v>
                </c:pt>
                <c:pt idx="3">
                  <c:v>4.7308319738988578</c:v>
                </c:pt>
                <c:pt idx="4">
                  <c:v>3.5345296356715608</c:v>
                </c:pt>
                <c:pt idx="5">
                  <c:v>0.7612833061446439</c:v>
                </c:pt>
                <c:pt idx="6">
                  <c:v>0.48939641109298526</c:v>
                </c:pt>
                <c:pt idx="7">
                  <c:v>0.38064165307232195</c:v>
                </c:pt>
                <c:pt idx="8">
                  <c:v>0.32626427406199021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A-44B5-AEA0-7556CE5AB467}"/>
            </c:ext>
          </c:extLst>
        </c:ser>
        <c:ser>
          <c:idx val="1"/>
          <c:order val="1"/>
          <c:tx>
            <c:strRef>
              <c:f>'Non Private Accom'!$R$4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'Non Private Accom'!$P$5:$P$13</c:f>
              <c:strCache>
                <c:ptCount val="9"/>
                <c:pt idx="0">
                  <c:v>Accommodation for the retired or aged</c:v>
                </c:pt>
                <c:pt idx="1">
                  <c:v>Nursing home</c:v>
                </c:pt>
                <c:pt idx="2">
                  <c:v>Public hospital (not psychiatric)</c:v>
                </c:pt>
                <c:pt idx="3">
                  <c:v>Private hospital (not psychiatric)</c:v>
                </c:pt>
                <c:pt idx="4">
                  <c:v>Boarding house, private hotel</c:v>
                </c:pt>
                <c:pt idx="5">
                  <c:v>Hotel, motel, bed and breakfast</c:v>
                </c:pt>
                <c:pt idx="6">
                  <c:v>Psychiatric hospital or institution</c:v>
                </c:pt>
                <c:pt idx="7">
                  <c:v>Convent, monastery, etc.</c:v>
                </c:pt>
                <c:pt idx="8">
                  <c:v>Hostel for the disabled</c:v>
                </c:pt>
              </c:strCache>
            </c:strRef>
          </c:cat>
          <c:val>
            <c:numRef>
              <c:f>'Non Private Accom'!$R$5:$R$13</c:f>
              <c:numCache>
                <c:formatCode>General</c:formatCode>
                <c:ptCount val="9"/>
                <c:pt idx="0">
                  <c:v>29.877707244212097</c:v>
                </c:pt>
                <c:pt idx="1">
                  <c:v>49.824962658700521</c:v>
                </c:pt>
                <c:pt idx="2">
                  <c:v>9.202296489917849</c:v>
                </c:pt>
                <c:pt idx="3">
                  <c:v>5.4448282300224049</c:v>
                </c:pt>
                <c:pt idx="4">
                  <c:v>1.4609783420463032</c:v>
                </c:pt>
                <c:pt idx="5">
                  <c:v>2.2218073188946974</c:v>
                </c:pt>
                <c:pt idx="6">
                  <c:v>0.43409260642270353</c:v>
                </c:pt>
                <c:pt idx="7">
                  <c:v>0.61613144137415987</c:v>
                </c:pt>
                <c:pt idx="8">
                  <c:v>0.54845033607169524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8A-44B5-AEA0-7556CE5AB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181486720"/>
        <c:axId val="181488256"/>
      </c:barChart>
      <c:catAx>
        <c:axId val="181486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81488256"/>
        <c:crosses val="autoZero"/>
        <c:auto val="1"/>
        <c:lblAlgn val="ctr"/>
        <c:lblOffset val="100"/>
        <c:noMultiLvlLbl val="0"/>
      </c:catAx>
      <c:valAx>
        <c:axId val="18148825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 cent of persons living in non-private</a:t>
                </a:r>
                <a:r>
                  <a:rPr lang="en-US" baseline="0"/>
                  <a:t> accommodation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8163776039641"/>
              <c:y val="8.1160324372726717E-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81486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963112669628763"/>
          <c:y val="0.86820843394575675"/>
          <c:w val="0.21471152841621396"/>
          <c:h val="8.9820969122968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197180650432003E-2"/>
          <c:y val="1.7835683217004079E-2"/>
          <c:w val="0.9088849489840255"/>
          <c:h val="0.91934277658856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Age!$E$21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Age!$D$22:$D$31</c:f>
              <c:strCache>
                <c:ptCount val="10"/>
                <c:pt idx="0">
                  <c:v>55-59</c:v>
                </c:pt>
                <c:pt idx="1">
                  <c:v>60-64</c:v>
                </c:pt>
                <c:pt idx="2">
                  <c:v>65-69</c:v>
                </c:pt>
                <c:pt idx="3">
                  <c:v>70-74</c:v>
                </c:pt>
                <c:pt idx="4">
                  <c:v>75-79</c:v>
                </c:pt>
                <c:pt idx="5">
                  <c:v>80-84</c:v>
                </c:pt>
                <c:pt idx="6">
                  <c:v>85-89</c:v>
                </c:pt>
                <c:pt idx="7">
                  <c:v>90-94</c:v>
                </c:pt>
                <c:pt idx="8">
                  <c:v>95-99</c:v>
                </c:pt>
                <c:pt idx="9">
                  <c:v>100+</c:v>
                </c:pt>
              </c:strCache>
            </c:strRef>
          </c:cat>
          <c:val>
            <c:numRef>
              <c:f>Age!$E$22:$E$31</c:f>
              <c:numCache>
                <c:formatCode>0.0</c:formatCode>
                <c:ptCount val="10"/>
                <c:pt idx="0">
                  <c:v>20.51306756594002</c:v>
                </c:pt>
                <c:pt idx="1">
                  <c:v>19.588100686498855</c:v>
                </c:pt>
                <c:pt idx="2">
                  <c:v>17.119113573407201</c:v>
                </c:pt>
                <c:pt idx="3">
                  <c:v>15.076478381307961</c:v>
                </c:pt>
                <c:pt idx="4">
                  <c:v>11.2923039865109</c:v>
                </c:pt>
                <c:pt idx="5">
                  <c:v>8.2090810550403468</c:v>
                </c:pt>
                <c:pt idx="6">
                  <c:v>4.986149584487535</c:v>
                </c:pt>
                <c:pt idx="7">
                  <c:v>2.4304468264482715</c:v>
                </c:pt>
                <c:pt idx="8">
                  <c:v>0.66241117668312655</c:v>
                </c:pt>
                <c:pt idx="9">
                  <c:v>9.6350716608454776E-2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E-4B3C-8890-A56569CD0356}"/>
            </c:ext>
          </c:extLst>
        </c:ser>
        <c:ser>
          <c:idx val="1"/>
          <c:order val="1"/>
          <c:tx>
            <c:strRef>
              <c:f>Age!$F$21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Age!$D$22:$D$31</c:f>
              <c:strCache>
                <c:ptCount val="10"/>
                <c:pt idx="0">
                  <c:v>55-59</c:v>
                </c:pt>
                <c:pt idx="1">
                  <c:v>60-64</c:v>
                </c:pt>
                <c:pt idx="2">
                  <c:v>65-69</c:v>
                </c:pt>
                <c:pt idx="3">
                  <c:v>70-74</c:v>
                </c:pt>
                <c:pt idx="4">
                  <c:v>75-79</c:v>
                </c:pt>
                <c:pt idx="5">
                  <c:v>80-84</c:v>
                </c:pt>
                <c:pt idx="6">
                  <c:v>85-89</c:v>
                </c:pt>
                <c:pt idx="7">
                  <c:v>90-94</c:v>
                </c:pt>
                <c:pt idx="8">
                  <c:v>95-99</c:v>
                </c:pt>
                <c:pt idx="9">
                  <c:v>100+</c:v>
                </c:pt>
              </c:strCache>
            </c:strRef>
          </c:cat>
          <c:val>
            <c:numRef>
              <c:f>Age!$F$22:$F$31</c:f>
              <c:numCache>
                <c:formatCode>0.0</c:formatCode>
                <c:ptCount val="10"/>
                <c:pt idx="0">
                  <c:v>21.860531097146072</c:v>
                </c:pt>
                <c:pt idx="1">
                  <c:v>19.808466489650314</c:v>
                </c:pt>
                <c:pt idx="2">
                  <c:v>16.92239999551181</c:v>
                </c:pt>
                <c:pt idx="3">
                  <c:v>14.92090767232045</c:v>
                </c:pt>
                <c:pt idx="4">
                  <c:v>10.831204782487083</c:v>
                </c:pt>
                <c:pt idx="5">
                  <c:v>7.7197670308779456</c:v>
                </c:pt>
                <c:pt idx="6">
                  <c:v>4.7851319087070081</c:v>
                </c:pt>
                <c:pt idx="7">
                  <c:v>2.407032352637092</c:v>
                </c:pt>
                <c:pt idx="8">
                  <c:v>0.6635308110239565</c:v>
                </c:pt>
                <c:pt idx="9">
                  <c:v>8.1829322147053948E-2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E-4B3C-8890-A56569CD0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216093056"/>
        <c:axId val="216094592"/>
      </c:barChart>
      <c:catAx>
        <c:axId val="216093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6094592"/>
        <c:crosses val="autoZero"/>
        <c:auto val="1"/>
        <c:lblAlgn val="ctr"/>
        <c:lblOffset val="100"/>
        <c:noMultiLvlLbl val="0"/>
      </c:catAx>
      <c:valAx>
        <c:axId val="2160945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Per cent of persons</a:t>
                </a:r>
              </a:p>
            </c:rich>
          </c:tx>
          <c:layout>
            <c:manualLayout>
              <c:xMode val="edge"/>
              <c:yMode val="edge"/>
              <c:x val="1.5925327214892913E-3"/>
              <c:y val="0.3496988171865483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16093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380971128609126"/>
          <c:y val="8.8919470651754096E-2"/>
          <c:w val="0.27841251093613301"/>
          <c:h val="0.1254640467238892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4129483814587"/>
          <c:y val="5.0925925925925923E-2"/>
          <c:w val="0.81930314960629858"/>
          <c:h val="0.8641586468358147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629-48EF-9B81-30641AE785A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629-48EF-9B81-30641AE785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Pensions!$D$11:$D$12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Pensions!$E$11:$E$12</c:f>
              <c:numCache>
                <c:formatCode>0.0</c:formatCode>
                <c:ptCount val="2"/>
                <c:pt idx="0">
                  <c:v>68.717330116606362</c:v>
                </c:pt>
                <c:pt idx="1">
                  <c:v>54.163752605479857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29-48EF-9B81-30641AE78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9"/>
        <c:axId val="181883264"/>
        <c:axId val="181884800"/>
      </c:barChart>
      <c:catAx>
        <c:axId val="181883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1884800"/>
        <c:crosses val="autoZero"/>
        <c:auto val="1"/>
        <c:lblAlgn val="ctr"/>
        <c:lblOffset val="100"/>
        <c:noMultiLvlLbl val="0"/>
      </c:catAx>
      <c:valAx>
        <c:axId val="18188480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Ratio of Aged Pensioners to persons aged 65+</a:t>
                </a:r>
              </a:p>
            </c:rich>
          </c:tx>
          <c:layout>
            <c:manualLayout>
              <c:xMode val="edge"/>
              <c:yMode val="edge"/>
              <c:x val="2.5309435004834936E-2"/>
              <c:y val="0.17240944881889836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818832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24223951478254"/>
          <c:y val="2.5330762226150376E-2"/>
          <c:w val="0.8120999684423611"/>
          <c:h val="0.960260503151391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Comparison!$F$9:$F$87</c:f>
              <c:strCache>
                <c:ptCount val="79"/>
                <c:pt idx="0">
                  <c:v>Moreland</c:v>
                </c:pt>
                <c:pt idx="1">
                  <c:v>Darebin</c:v>
                </c:pt>
                <c:pt idx="2">
                  <c:v>Brimbank</c:v>
                </c:pt>
                <c:pt idx="3">
                  <c:v>Hume</c:v>
                </c:pt>
                <c:pt idx="4">
                  <c:v>Maribyrnong</c:v>
                </c:pt>
                <c:pt idx="5">
                  <c:v>Greater Dandenong</c:v>
                </c:pt>
                <c:pt idx="6">
                  <c:v>Whittlesea</c:v>
                </c:pt>
                <c:pt idx="7">
                  <c:v>Hobsons Bay</c:v>
                </c:pt>
                <c:pt idx="8">
                  <c:v>Melton</c:v>
                </c:pt>
                <c:pt idx="9">
                  <c:v>Moonee Valley</c:v>
                </c:pt>
                <c:pt idx="10">
                  <c:v>Monash</c:v>
                </c:pt>
                <c:pt idx="11">
                  <c:v>Casey</c:v>
                </c:pt>
                <c:pt idx="12">
                  <c:v>Wyndham</c:v>
                </c:pt>
                <c:pt idx="13">
                  <c:v>Mildura</c:v>
                </c:pt>
                <c:pt idx="14">
                  <c:v>Manningham</c:v>
                </c:pt>
                <c:pt idx="15">
                  <c:v>Kingston</c:v>
                </c:pt>
                <c:pt idx="16">
                  <c:v>Yarra</c:v>
                </c:pt>
                <c:pt idx="17">
                  <c:v>Glen Eira</c:v>
                </c:pt>
                <c:pt idx="18">
                  <c:v>Latrobe</c:v>
                </c:pt>
                <c:pt idx="19">
                  <c:v>Whitehorse</c:v>
                </c:pt>
                <c:pt idx="20">
                  <c:v>Greater Shepparton</c:v>
                </c:pt>
                <c:pt idx="21">
                  <c:v>Ballarat</c:v>
                </c:pt>
                <c:pt idx="22">
                  <c:v>Frankston</c:v>
                </c:pt>
                <c:pt idx="23">
                  <c:v>Banyule</c:v>
                </c:pt>
                <c:pt idx="24">
                  <c:v>Buloke</c:v>
                </c:pt>
                <c:pt idx="25">
                  <c:v>Ararat</c:v>
                </c:pt>
                <c:pt idx="26">
                  <c:v>Swan Hill</c:v>
                </c:pt>
                <c:pt idx="27">
                  <c:v>Knox</c:v>
                </c:pt>
                <c:pt idx="28">
                  <c:v>Central Goldfields</c:v>
                </c:pt>
                <c:pt idx="29">
                  <c:v>Hindmarsh</c:v>
                </c:pt>
                <c:pt idx="30">
                  <c:v>Moorabool</c:v>
                </c:pt>
                <c:pt idx="31">
                  <c:v>Wodonga</c:v>
                </c:pt>
                <c:pt idx="32">
                  <c:v>Mitchell</c:v>
                </c:pt>
                <c:pt idx="33">
                  <c:v>Greater Geelong</c:v>
                </c:pt>
                <c:pt idx="34">
                  <c:v>Maroondah</c:v>
                </c:pt>
                <c:pt idx="35">
                  <c:v>Greater Bendigo</c:v>
                </c:pt>
                <c:pt idx="36">
                  <c:v>Moira</c:v>
                </c:pt>
                <c:pt idx="37">
                  <c:v>Melbourne</c:v>
                </c:pt>
                <c:pt idx="38">
                  <c:v>Wangaratta</c:v>
                </c:pt>
                <c:pt idx="39">
                  <c:v>Cardinia</c:v>
                </c:pt>
                <c:pt idx="40">
                  <c:v>Yarriambiack</c:v>
                </c:pt>
                <c:pt idx="41">
                  <c:v>Campaspe</c:v>
                </c:pt>
                <c:pt idx="42">
                  <c:v>Boroondara</c:v>
                </c:pt>
                <c:pt idx="43">
                  <c:v>Glenelg</c:v>
                </c:pt>
                <c:pt idx="44">
                  <c:v>Warrnambool</c:v>
                </c:pt>
                <c:pt idx="45">
                  <c:v>Pyrenees</c:v>
                </c:pt>
                <c:pt idx="46">
                  <c:v>Horsham</c:v>
                </c:pt>
                <c:pt idx="47">
                  <c:v>Colac-Otway</c:v>
                </c:pt>
                <c:pt idx="48">
                  <c:v>Wellington</c:v>
                </c:pt>
                <c:pt idx="49">
                  <c:v>Stonnington</c:v>
                </c:pt>
                <c:pt idx="50">
                  <c:v>Port Phillip</c:v>
                </c:pt>
                <c:pt idx="51">
                  <c:v>Northern Grampians</c:v>
                </c:pt>
                <c:pt idx="52">
                  <c:v>Baw Baw</c:v>
                </c:pt>
                <c:pt idx="53">
                  <c:v>Benalla</c:v>
                </c:pt>
                <c:pt idx="54">
                  <c:v>Loddon</c:v>
                </c:pt>
                <c:pt idx="55">
                  <c:v>Bayside</c:v>
                </c:pt>
                <c:pt idx="56">
                  <c:v>Southern Grampians</c:v>
                </c:pt>
                <c:pt idx="57">
                  <c:v>Gannawarra</c:v>
                </c:pt>
                <c:pt idx="58">
                  <c:v>Corangamite</c:v>
                </c:pt>
                <c:pt idx="59">
                  <c:v>Indigo</c:v>
                </c:pt>
                <c:pt idx="60">
                  <c:v>Strathbogie</c:v>
                </c:pt>
                <c:pt idx="61">
                  <c:v>Golden Plains</c:v>
                </c:pt>
                <c:pt idx="62">
                  <c:v>Yarra Ranges</c:v>
                </c:pt>
                <c:pt idx="63">
                  <c:v>Bass Coast</c:v>
                </c:pt>
                <c:pt idx="64">
                  <c:v>East Gippsland</c:v>
                </c:pt>
                <c:pt idx="65">
                  <c:v>Mornington Peninsula</c:v>
                </c:pt>
                <c:pt idx="66">
                  <c:v>South Gippsland</c:v>
                </c:pt>
                <c:pt idx="67">
                  <c:v>Macedon Ranges</c:v>
                </c:pt>
                <c:pt idx="68">
                  <c:v>Towong</c:v>
                </c:pt>
                <c:pt idx="69">
                  <c:v>West Wimmera</c:v>
                </c:pt>
                <c:pt idx="70">
                  <c:v>Alpine</c:v>
                </c:pt>
                <c:pt idx="71">
                  <c:v>Hepburn</c:v>
                </c:pt>
                <c:pt idx="72">
                  <c:v>Murrindindi</c:v>
                </c:pt>
                <c:pt idx="73">
                  <c:v>Moyne</c:v>
                </c:pt>
                <c:pt idx="74">
                  <c:v>Nillumbik</c:v>
                </c:pt>
                <c:pt idx="75">
                  <c:v>Mansfield</c:v>
                </c:pt>
                <c:pt idx="76">
                  <c:v>Surf Coast</c:v>
                </c:pt>
                <c:pt idx="77">
                  <c:v>Mount Alexander</c:v>
                </c:pt>
                <c:pt idx="78">
                  <c:v>Queenscliffe</c:v>
                </c:pt>
              </c:strCache>
            </c:strRef>
          </c:cat>
          <c:val>
            <c:numRef>
              <c:f>Comparison!$G$9:$G$87</c:f>
              <c:numCache>
                <c:formatCode>0</c:formatCode>
                <c:ptCount val="79"/>
                <c:pt idx="0">
                  <c:v>33.03530065783378</c:v>
                </c:pt>
                <c:pt idx="1">
                  <c:v>30.27322933824242</c:v>
                </c:pt>
                <c:pt idx="2">
                  <c:v>30.051969823973181</c:v>
                </c:pt>
                <c:pt idx="3">
                  <c:v>29.738174339503242</c:v>
                </c:pt>
                <c:pt idx="4">
                  <c:v>29.641131815044858</c:v>
                </c:pt>
                <c:pt idx="5">
                  <c:v>29.525505660857398</c:v>
                </c:pt>
                <c:pt idx="6">
                  <c:v>27.321518622577624</c:v>
                </c:pt>
                <c:pt idx="7">
                  <c:v>25.416755338015179</c:v>
                </c:pt>
                <c:pt idx="8">
                  <c:v>25.112634671890305</c:v>
                </c:pt>
                <c:pt idx="9">
                  <c:v>24.9678440684674</c:v>
                </c:pt>
                <c:pt idx="10">
                  <c:v>23.553806568790677</c:v>
                </c:pt>
                <c:pt idx="11">
                  <c:v>23.163436228762862</c:v>
                </c:pt>
                <c:pt idx="12">
                  <c:v>22.335073564309443</c:v>
                </c:pt>
                <c:pt idx="13">
                  <c:v>22.336204393690117</c:v>
                </c:pt>
                <c:pt idx="14">
                  <c:v>21.268460904115752</c:v>
                </c:pt>
                <c:pt idx="15">
                  <c:v>21.035921949131382</c:v>
                </c:pt>
                <c:pt idx="16">
                  <c:v>21.027064538514921</c:v>
                </c:pt>
                <c:pt idx="17">
                  <c:v>20.96494272821937</c:v>
                </c:pt>
                <c:pt idx="18">
                  <c:v>20.957292079862487</c:v>
                </c:pt>
                <c:pt idx="19">
                  <c:v>20.496289580605083</c:v>
                </c:pt>
                <c:pt idx="20">
                  <c:v>20.336051396095872</c:v>
                </c:pt>
                <c:pt idx="21">
                  <c:v>20.057080995964967</c:v>
                </c:pt>
                <c:pt idx="22">
                  <c:v>19.752916952642416</c:v>
                </c:pt>
                <c:pt idx="23">
                  <c:v>19.602608429252921</c:v>
                </c:pt>
                <c:pt idx="24">
                  <c:v>19.288389513108616</c:v>
                </c:pt>
                <c:pt idx="25">
                  <c:v>19.286256643887622</c:v>
                </c:pt>
                <c:pt idx="26">
                  <c:v>19.199581480512688</c:v>
                </c:pt>
                <c:pt idx="27">
                  <c:v>19.200675899055945</c:v>
                </c:pt>
                <c:pt idx="28">
                  <c:v>19.110884006131833</c:v>
                </c:pt>
                <c:pt idx="29">
                  <c:v>19.011667810569662</c:v>
                </c:pt>
                <c:pt idx="30">
                  <c:v>18.915782493368699</c:v>
                </c:pt>
                <c:pt idx="31">
                  <c:v>18.867407102701218</c:v>
                </c:pt>
                <c:pt idx="32">
                  <c:v>18.762589928057555</c:v>
                </c:pt>
                <c:pt idx="33">
                  <c:v>18.703659411624013</c:v>
                </c:pt>
                <c:pt idx="34">
                  <c:v>18.657453109575517</c:v>
                </c:pt>
                <c:pt idx="35">
                  <c:v>18.566934018699872</c:v>
                </c:pt>
                <c:pt idx="36">
                  <c:v>18.262320328542096</c:v>
                </c:pt>
                <c:pt idx="37">
                  <c:v>18.198198198198199</c:v>
                </c:pt>
                <c:pt idx="38">
                  <c:v>18.150837161060899</c:v>
                </c:pt>
                <c:pt idx="39">
                  <c:v>17.941933638443935</c:v>
                </c:pt>
                <c:pt idx="40">
                  <c:v>17.886178861788618</c:v>
                </c:pt>
                <c:pt idx="41">
                  <c:v>17.888396408682805</c:v>
                </c:pt>
                <c:pt idx="42">
                  <c:v>17.805151175811869</c:v>
                </c:pt>
                <c:pt idx="43">
                  <c:v>17.657992565055764</c:v>
                </c:pt>
                <c:pt idx="44">
                  <c:v>17.438227776199945</c:v>
                </c:pt>
                <c:pt idx="45">
                  <c:v>17.414529914529915</c:v>
                </c:pt>
                <c:pt idx="46">
                  <c:v>17.219512195121951</c:v>
                </c:pt>
                <c:pt idx="47">
                  <c:v>16.873003194888177</c:v>
                </c:pt>
                <c:pt idx="48">
                  <c:v>16.836422896720311</c:v>
                </c:pt>
                <c:pt idx="49">
                  <c:v>16.757208524864186</c:v>
                </c:pt>
                <c:pt idx="50">
                  <c:v>16.69955015389472</c:v>
                </c:pt>
                <c:pt idx="51">
                  <c:v>16.525722339675827</c:v>
                </c:pt>
                <c:pt idx="52">
                  <c:v>16.48059086224665</c:v>
                </c:pt>
                <c:pt idx="53">
                  <c:v>16.477416098914961</c:v>
                </c:pt>
                <c:pt idx="54">
                  <c:v>16.42243557352198</c:v>
                </c:pt>
                <c:pt idx="55">
                  <c:v>16.357661369433</c:v>
                </c:pt>
                <c:pt idx="56">
                  <c:v>16.239103362391035</c:v>
                </c:pt>
                <c:pt idx="57">
                  <c:v>16.152815013404826</c:v>
                </c:pt>
                <c:pt idx="58">
                  <c:v>16.064257028112451</c:v>
                </c:pt>
                <c:pt idx="59">
                  <c:v>16.023815687289673</c:v>
                </c:pt>
                <c:pt idx="60">
                  <c:v>15.873977582550742</c:v>
                </c:pt>
                <c:pt idx="61">
                  <c:v>15.808317267970256</c:v>
                </c:pt>
                <c:pt idx="62">
                  <c:v>15.448662150399272</c:v>
                </c:pt>
                <c:pt idx="63">
                  <c:v>15.418736692689853</c:v>
                </c:pt>
                <c:pt idx="64">
                  <c:v>15.371354690418043</c:v>
                </c:pt>
                <c:pt idx="65">
                  <c:v>15.231649940899713</c:v>
                </c:pt>
                <c:pt idx="66">
                  <c:v>14.976290832455216</c:v>
                </c:pt>
                <c:pt idx="67">
                  <c:v>14.695727233491585</c:v>
                </c:pt>
                <c:pt idx="68">
                  <c:v>14.614427860696516</c:v>
                </c:pt>
                <c:pt idx="69">
                  <c:v>14.140386571719226</c:v>
                </c:pt>
                <c:pt idx="70">
                  <c:v>13.88975397072563</c:v>
                </c:pt>
                <c:pt idx="71">
                  <c:v>13.825534916529508</c:v>
                </c:pt>
                <c:pt idx="72">
                  <c:v>13.761969904240768</c:v>
                </c:pt>
                <c:pt idx="73">
                  <c:v>13.66442199775533</c:v>
                </c:pt>
                <c:pt idx="74">
                  <c:v>12.91</c:v>
                </c:pt>
                <c:pt idx="75">
                  <c:v>12.540849673202615</c:v>
                </c:pt>
                <c:pt idx="76">
                  <c:v>11.795092552733534</c:v>
                </c:pt>
                <c:pt idx="77">
                  <c:v>11.539953452288595</c:v>
                </c:pt>
                <c:pt idx="78">
                  <c:v>10.159651669085632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1-472B-8AD1-D82AA6A3A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182343936"/>
        <c:axId val="182353920"/>
      </c:barChart>
      <c:catAx>
        <c:axId val="1823439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82353920"/>
        <c:crosses val="autoZero"/>
        <c:auto val="1"/>
        <c:lblAlgn val="ctr"/>
        <c:lblOffset val="100"/>
        <c:noMultiLvlLbl val="0"/>
      </c:catAx>
      <c:valAx>
        <c:axId val="182353920"/>
        <c:scaling>
          <c:orientation val="minMax"/>
        </c:scaling>
        <c:delete val="0"/>
        <c:axPos val="t"/>
        <c:numFmt formatCode="0" sourceLinked="1"/>
        <c:majorTickMark val="none"/>
        <c:minorTickMark val="none"/>
        <c:tickLblPos val="nextTo"/>
        <c:crossAx val="1823439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4129483814581"/>
          <c:y val="5.0925925925925923E-2"/>
          <c:w val="0.81930314960629858"/>
          <c:h val="0.8641586468358144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58C-480C-B0F1-C4A47C2D095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58C-480C-B0F1-C4A47C2D09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Indigenous!$D$11:$D$12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Indigenous!$E$11:$E$12</c:f>
              <c:numCache>
                <c:formatCode>0.0</c:formatCode>
                <c:ptCount val="2"/>
                <c:pt idx="0">
                  <c:v>0.19718073502265482</c:v>
                </c:pt>
                <c:pt idx="1">
                  <c:v>0.2593412331044494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8C-480C-B0F1-C4A47C2D0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9"/>
        <c:axId val="235593088"/>
        <c:axId val="235598976"/>
      </c:barChart>
      <c:catAx>
        <c:axId val="235593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35598976"/>
        <c:crosses val="autoZero"/>
        <c:auto val="1"/>
        <c:lblAlgn val="ctr"/>
        <c:lblOffset val="100"/>
        <c:noMultiLvlLbl val="0"/>
      </c:catAx>
      <c:valAx>
        <c:axId val="23559897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65+ </a:t>
                </a:r>
              </a:p>
              <a:p>
                <a:pPr>
                  <a:defRPr/>
                </a:pPr>
                <a:r>
                  <a:rPr lang="en-US"/>
                  <a:t>who are aboriginal</a:t>
                </a:r>
                <a:r>
                  <a:rPr lang="en-US" baseline="0"/>
                  <a:t> or Torres Strait Islanders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3116529419092577E-2"/>
              <c:y val="0.21451466476679429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crossAx val="235593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5057556007738"/>
          <c:y val="3.2858710213186405E-2"/>
          <c:w val="0.79341846314154552"/>
          <c:h val="0.9552997157110557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Birthplaces!$P$6:$P$54</c:f>
              <c:strCache>
                <c:ptCount val="49"/>
                <c:pt idx="0">
                  <c:v>Vietnam</c:v>
                </c:pt>
                <c:pt idx="1">
                  <c:v>Cambodia</c:v>
                </c:pt>
                <c:pt idx="2">
                  <c:v>Sri Lanka</c:v>
                </c:pt>
                <c:pt idx="3">
                  <c:v>Greece</c:v>
                </c:pt>
                <c:pt idx="4">
                  <c:v>Italy</c:v>
                </c:pt>
                <c:pt idx="5">
                  <c:v>China </c:v>
                </c:pt>
                <c:pt idx="6">
                  <c:v>India</c:v>
                </c:pt>
                <c:pt idx="7">
                  <c:v>England</c:v>
                </c:pt>
                <c:pt idx="8">
                  <c:v>Mauritius</c:v>
                </c:pt>
                <c:pt idx="9">
                  <c:v>Croatia</c:v>
                </c:pt>
                <c:pt idx="10">
                  <c:v>Bosnia and Herzegovina</c:v>
                </c:pt>
                <c:pt idx="11">
                  <c:v>Poland</c:v>
                </c:pt>
                <c:pt idx="12">
                  <c:v>Serbia</c:v>
                </c:pt>
                <c:pt idx="13">
                  <c:v>North Macedonia</c:v>
                </c:pt>
                <c:pt idx="14">
                  <c:v>Germany</c:v>
                </c:pt>
                <c:pt idx="15">
                  <c:v>Chile</c:v>
                </c:pt>
                <c:pt idx="16">
                  <c:v>Philippines</c:v>
                </c:pt>
                <c:pt idx="17">
                  <c:v>Netherlands</c:v>
                </c:pt>
                <c:pt idx="18">
                  <c:v>Malta</c:v>
                </c:pt>
                <c:pt idx="19">
                  <c:v>Turkey</c:v>
                </c:pt>
                <c:pt idx="20">
                  <c:v>Scotland</c:v>
                </c:pt>
                <c:pt idx="21">
                  <c:v>Lebanon</c:v>
                </c:pt>
                <c:pt idx="22">
                  <c:v>Malaysia</c:v>
                </c:pt>
                <c:pt idx="23">
                  <c:v>New Zealand</c:v>
                </c:pt>
                <c:pt idx="24">
                  <c:v>Egypt</c:v>
                </c:pt>
                <c:pt idx="25">
                  <c:v>South Africa</c:v>
                </c:pt>
                <c:pt idx="26">
                  <c:v>Romania</c:v>
                </c:pt>
                <c:pt idx="27">
                  <c:v>Cyprus</c:v>
                </c:pt>
                <c:pt idx="28">
                  <c:v>Timor-Leste</c:v>
                </c:pt>
                <c:pt idx="29">
                  <c:v>Hungary</c:v>
                </c:pt>
                <c:pt idx="30">
                  <c:v>Fiji</c:v>
                </c:pt>
                <c:pt idx="31">
                  <c:v>Myanmar</c:v>
                </c:pt>
                <c:pt idx="32">
                  <c:v>Indonesia</c:v>
                </c:pt>
                <c:pt idx="33">
                  <c:v>Ireland</c:v>
                </c:pt>
                <c:pt idx="34">
                  <c:v>Argentina</c:v>
                </c:pt>
                <c:pt idx="35">
                  <c:v>Singapore</c:v>
                </c:pt>
                <c:pt idx="36">
                  <c:v>Austria</c:v>
                </c:pt>
                <c:pt idx="37">
                  <c:v>Hong Kong</c:v>
                </c:pt>
                <c:pt idx="38">
                  <c:v>Northern Ireland</c:v>
                </c:pt>
                <c:pt idx="39">
                  <c:v>Slovenia</c:v>
                </c:pt>
                <c:pt idx="40">
                  <c:v>Ukraine</c:v>
                </c:pt>
                <c:pt idx="41">
                  <c:v>Spain</c:v>
                </c:pt>
                <c:pt idx="42">
                  <c:v>Iraq</c:v>
                </c:pt>
                <c:pt idx="43">
                  <c:v>Russian Federation</c:v>
                </c:pt>
                <c:pt idx="44">
                  <c:v>France</c:v>
                </c:pt>
                <c:pt idx="45">
                  <c:v>Iran</c:v>
                </c:pt>
                <c:pt idx="46">
                  <c:v>Wales</c:v>
                </c:pt>
                <c:pt idx="47">
                  <c:v>USA</c:v>
                </c:pt>
                <c:pt idx="48">
                  <c:v>Canada</c:v>
                </c:pt>
              </c:strCache>
            </c:strRef>
          </c:cat>
          <c:val>
            <c:numRef>
              <c:f>Birthplaces!$Q$6:$Q$54</c:f>
              <c:numCache>
                <c:formatCode>General</c:formatCode>
                <c:ptCount val="49"/>
                <c:pt idx="0">
                  <c:v>2565</c:v>
                </c:pt>
                <c:pt idx="1">
                  <c:v>1232</c:v>
                </c:pt>
                <c:pt idx="2">
                  <c:v>1230</c:v>
                </c:pt>
                <c:pt idx="3">
                  <c:v>1222</c:v>
                </c:pt>
                <c:pt idx="4">
                  <c:v>1213</c:v>
                </c:pt>
                <c:pt idx="5">
                  <c:v>990</c:v>
                </c:pt>
                <c:pt idx="6">
                  <c:v>955</c:v>
                </c:pt>
                <c:pt idx="7">
                  <c:v>837</c:v>
                </c:pt>
                <c:pt idx="8">
                  <c:v>557</c:v>
                </c:pt>
                <c:pt idx="9">
                  <c:v>372</c:v>
                </c:pt>
                <c:pt idx="10">
                  <c:v>370</c:v>
                </c:pt>
                <c:pt idx="11">
                  <c:v>344</c:v>
                </c:pt>
                <c:pt idx="12">
                  <c:v>301</c:v>
                </c:pt>
                <c:pt idx="13">
                  <c:v>289</c:v>
                </c:pt>
                <c:pt idx="14">
                  <c:v>282</c:v>
                </c:pt>
                <c:pt idx="15">
                  <c:v>278</c:v>
                </c:pt>
                <c:pt idx="16">
                  <c:v>266</c:v>
                </c:pt>
                <c:pt idx="17">
                  <c:v>262</c:v>
                </c:pt>
                <c:pt idx="18">
                  <c:v>229</c:v>
                </c:pt>
                <c:pt idx="19">
                  <c:v>217</c:v>
                </c:pt>
                <c:pt idx="20">
                  <c:v>207</c:v>
                </c:pt>
                <c:pt idx="21">
                  <c:v>191</c:v>
                </c:pt>
                <c:pt idx="22">
                  <c:v>183</c:v>
                </c:pt>
                <c:pt idx="23">
                  <c:v>170</c:v>
                </c:pt>
                <c:pt idx="24">
                  <c:v>166</c:v>
                </c:pt>
                <c:pt idx="25">
                  <c:v>150</c:v>
                </c:pt>
                <c:pt idx="26">
                  <c:v>128</c:v>
                </c:pt>
                <c:pt idx="27">
                  <c:v>127</c:v>
                </c:pt>
                <c:pt idx="28">
                  <c:v>124</c:v>
                </c:pt>
                <c:pt idx="29">
                  <c:v>115</c:v>
                </c:pt>
                <c:pt idx="30">
                  <c:v>99</c:v>
                </c:pt>
                <c:pt idx="31">
                  <c:v>97</c:v>
                </c:pt>
                <c:pt idx="32">
                  <c:v>94</c:v>
                </c:pt>
                <c:pt idx="33">
                  <c:v>90</c:v>
                </c:pt>
                <c:pt idx="34">
                  <c:v>74</c:v>
                </c:pt>
                <c:pt idx="35">
                  <c:v>55</c:v>
                </c:pt>
                <c:pt idx="36">
                  <c:v>54</c:v>
                </c:pt>
                <c:pt idx="37">
                  <c:v>50</c:v>
                </c:pt>
                <c:pt idx="38">
                  <c:v>49</c:v>
                </c:pt>
                <c:pt idx="39">
                  <c:v>41</c:v>
                </c:pt>
                <c:pt idx="40">
                  <c:v>40</c:v>
                </c:pt>
                <c:pt idx="41">
                  <c:v>38</c:v>
                </c:pt>
                <c:pt idx="42">
                  <c:v>38</c:v>
                </c:pt>
                <c:pt idx="43">
                  <c:v>37</c:v>
                </c:pt>
                <c:pt idx="44">
                  <c:v>25</c:v>
                </c:pt>
                <c:pt idx="45">
                  <c:v>23</c:v>
                </c:pt>
                <c:pt idx="46">
                  <c:v>20</c:v>
                </c:pt>
                <c:pt idx="47">
                  <c:v>20</c:v>
                </c:pt>
                <c:pt idx="4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C-44C7-988A-F84940930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235724160"/>
        <c:axId val="235779200"/>
      </c:barChart>
      <c:catAx>
        <c:axId val="23572416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35779200"/>
        <c:crosses val="autoZero"/>
        <c:auto val="1"/>
        <c:lblAlgn val="ctr"/>
        <c:lblOffset val="100"/>
        <c:noMultiLvlLbl val="0"/>
      </c:catAx>
      <c:valAx>
        <c:axId val="23577920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crossAx val="2357241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51725125268479"/>
          <c:y val="3.2116978605665383E-2"/>
          <c:w val="0.74627668814125458"/>
          <c:h val="0.95615636645870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Language!$P$6:$P$54</c:f>
              <c:strCache>
                <c:ptCount val="49"/>
                <c:pt idx="0">
                  <c:v>Vietnamese</c:v>
                </c:pt>
                <c:pt idx="1">
                  <c:v>Greek</c:v>
                </c:pt>
                <c:pt idx="2">
                  <c:v>Italian</c:v>
                </c:pt>
                <c:pt idx="3">
                  <c:v>Khmer</c:v>
                </c:pt>
                <c:pt idx="4">
                  <c:v>Cantonese</c:v>
                </c:pt>
                <c:pt idx="5">
                  <c:v>Mandarin</c:v>
                </c:pt>
                <c:pt idx="6">
                  <c:v>Serbian</c:v>
                </c:pt>
                <c:pt idx="7">
                  <c:v>Spanish</c:v>
                </c:pt>
                <c:pt idx="8">
                  <c:v>French</c:v>
                </c:pt>
                <c:pt idx="9">
                  <c:v>Arabic</c:v>
                </c:pt>
                <c:pt idx="10">
                  <c:v>Sinhalese</c:v>
                </c:pt>
                <c:pt idx="11">
                  <c:v>Polish</c:v>
                </c:pt>
                <c:pt idx="12">
                  <c:v>Croatian</c:v>
                </c:pt>
                <c:pt idx="13">
                  <c:v>Tamil</c:v>
                </c:pt>
                <c:pt idx="14">
                  <c:v>Turkish</c:v>
                </c:pt>
                <c:pt idx="15">
                  <c:v>Albanian</c:v>
                </c:pt>
                <c:pt idx="16">
                  <c:v>Bosnian</c:v>
                </c:pt>
                <c:pt idx="17">
                  <c:v>Hungarian</c:v>
                </c:pt>
                <c:pt idx="18">
                  <c:v>Min Nan</c:v>
                </c:pt>
                <c:pt idx="19">
                  <c:v>Russian</c:v>
                </c:pt>
                <c:pt idx="20">
                  <c:v>Maltese</c:v>
                </c:pt>
                <c:pt idx="21">
                  <c:v>Hindi</c:v>
                </c:pt>
                <c:pt idx="22">
                  <c:v>German</c:v>
                </c:pt>
                <c:pt idx="23">
                  <c:v>Romanian</c:v>
                </c:pt>
                <c:pt idx="24">
                  <c:v>Hakka</c:v>
                </c:pt>
                <c:pt idx="25">
                  <c:v>Tagalog</c:v>
                </c:pt>
                <c:pt idx="26">
                  <c:v>Filipino</c:v>
                </c:pt>
                <c:pt idx="27">
                  <c:v>Macedonian</c:v>
                </c:pt>
                <c:pt idx="28">
                  <c:v>Dutch</c:v>
                </c:pt>
                <c:pt idx="29">
                  <c:v>Punjabi</c:v>
                </c:pt>
                <c:pt idx="30">
                  <c:v>Armenian</c:v>
                </c:pt>
                <c:pt idx="31">
                  <c:v>Indonesian</c:v>
                </c:pt>
                <c:pt idx="32">
                  <c:v>Samoan</c:v>
                </c:pt>
                <c:pt idx="33">
                  <c:v>Portuguese</c:v>
                </c:pt>
                <c:pt idx="34">
                  <c:v>Ukrainian</c:v>
                </c:pt>
                <c:pt idx="35">
                  <c:v>Persian (excluding Dari)</c:v>
                </c:pt>
                <c:pt idx="36">
                  <c:v>Urdu</c:v>
                </c:pt>
                <c:pt idx="37">
                  <c:v>Korean</c:v>
                </c:pt>
                <c:pt idx="38">
                  <c:v>Slovene</c:v>
                </c:pt>
                <c:pt idx="39">
                  <c:v>Thai</c:v>
                </c:pt>
                <c:pt idx="40">
                  <c:v>Czech</c:v>
                </c:pt>
                <c:pt idx="41">
                  <c:v>Afrikaans</c:v>
                </c:pt>
                <c:pt idx="42">
                  <c:v>Bengali</c:v>
                </c:pt>
                <c:pt idx="43">
                  <c:v>Gujarati</c:v>
                </c:pt>
                <c:pt idx="44">
                  <c:v>Japanese</c:v>
                </c:pt>
                <c:pt idx="45">
                  <c:v>Malayalam</c:v>
                </c:pt>
                <c:pt idx="46">
                  <c:v>Assyrian Neo-Aramaic</c:v>
                </c:pt>
                <c:pt idx="47">
                  <c:v>Chaldean Neo-Aramaic</c:v>
                </c:pt>
                <c:pt idx="48">
                  <c:v>Hebrew</c:v>
                </c:pt>
              </c:strCache>
            </c:strRef>
          </c:cat>
          <c:val>
            <c:numRef>
              <c:f>Language!$Q$6:$Q$54</c:f>
              <c:numCache>
                <c:formatCode>General</c:formatCode>
                <c:ptCount val="49"/>
                <c:pt idx="0">
                  <c:v>2105</c:v>
                </c:pt>
                <c:pt idx="1">
                  <c:v>1351</c:v>
                </c:pt>
                <c:pt idx="2">
                  <c:v>1097</c:v>
                </c:pt>
                <c:pt idx="3">
                  <c:v>930</c:v>
                </c:pt>
                <c:pt idx="4">
                  <c:v>899</c:v>
                </c:pt>
                <c:pt idx="5">
                  <c:v>805</c:v>
                </c:pt>
                <c:pt idx="6">
                  <c:v>573</c:v>
                </c:pt>
                <c:pt idx="7">
                  <c:v>492</c:v>
                </c:pt>
                <c:pt idx="8">
                  <c:v>352</c:v>
                </c:pt>
                <c:pt idx="9">
                  <c:v>349</c:v>
                </c:pt>
                <c:pt idx="10">
                  <c:v>326</c:v>
                </c:pt>
                <c:pt idx="11">
                  <c:v>315</c:v>
                </c:pt>
                <c:pt idx="12">
                  <c:v>284</c:v>
                </c:pt>
                <c:pt idx="13">
                  <c:v>260</c:v>
                </c:pt>
                <c:pt idx="14">
                  <c:v>247</c:v>
                </c:pt>
                <c:pt idx="15">
                  <c:v>214</c:v>
                </c:pt>
                <c:pt idx="16">
                  <c:v>206</c:v>
                </c:pt>
                <c:pt idx="17">
                  <c:v>183</c:v>
                </c:pt>
                <c:pt idx="18">
                  <c:v>170</c:v>
                </c:pt>
                <c:pt idx="19">
                  <c:v>136</c:v>
                </c:pt>
                <c:pt idx="20">
                  <c:v>134</c:v>
                </c:pt>
                <c:pt idx="21">
                  <c:v>116</c:v>
                </c:pt>
                <c:pt idx="22">
                  <c:v>112</c:v>
                </c:pt>
                <c:pt idx="23">
                  <c:v>101</c:v>
                </c:pt>
                <c:pt idx="24">
                  <c:v>100</c:v>
                </c:pt>
                <c:pt idx="25">
                  <c:v>98</c:v>
                </c:pt>
                <c:pt idx="26">
                  <c:v>93</c:v>
                </c:pt>
                <c:pt idx="27">
                  <c:v>83</c:v>
                </c:pt>
                <c:pt idx="28">
                  <c:v>79</c:v>
                </c:pt>
                <c:pt idx="29">
                  <c:v>74</c:v>
                </c:pt>
                <c:pt idx="30">
                  <c:v>68</c:v>
                </c:pt>
                <c:pt idx="31">
                  <c:v>66</c:v>
                </c:pt>
                <c:pt idx="32">
                  <c:v>55</c:v>
                </c:pt>
                <c:pt idx="33">
                  <c:v>48</c:v>
                </c:pt>
                <c:pt idx="34">
                  <c:v>36</c:v>
                </c:pt>
                <c:pt idx="35">
                  <c:v>36</c:v>
                </c:pt>
                <c:pt idx="36">
                  <c:v>35</c:v>
                </c:pt>
                <c:pt idx="37">
                  <c:v>31</c:v>
                </c:pt>
                <c:pt idx="38">
                  <c:v>27</c:v>
                </c:pt>
                <c:pt idx="39">
                  <c:v>26</c:v>
                </c:pt>
                <c:pt idx="40">
                  <c:v>23</c:v>
                </c:pt>
                <c:pt idx="41">
                  <c:v>20</c:v>
                </c:pt>
                <c:pt idx="42">
                  <c:v>20</c:v>
                </c:pt>
                <c:pt idx="43">
                  <c:v>19</c:v>
                </c:pt>
                <c:pt idx="44">
                  <c:v>16</c:v>
                </c:pt>
                <c:pt idx="45">
                  <c:v>16</c:v>
                </c:pt>
                <c:pt idx="46">
                  <c:v>9</c:v>
                </c:pt>
                <c:pt idx="47">
                  <c:v>5</c:v>
                </c:pt>
                <c:pt idx="4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4-431E-97E4-1BD9DCFBB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72599424"/>
        <c:axId val="72600960"/>
      </c:barChart>
      <c:catAx>
        <c:axId val="7259942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72600960"/>
        <c:crosses val="autoZero"/>
        <c:auto val="1"/>
        <c:lblAlgn val="ctr"/>
        <c:lblOffset val="100"/>
        <c:noMultiLvlLbl val="0"/>
      </c:catAx>
      <c:valAx>
        <c:axId val="7260096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crossAx val="725994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51618547681579"/>
          <c:y val="5.8062307428962713E-2"/>
          <c:w val="0.87769356955380795"/>
          <c:h val="0.862838354444826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Fluency!$D$17</c:f>
              <c:strCache>
                <c:ptCount val="1"/>
                <c:pt idx="0">
                  <c:v>Person: English/English well/very well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Fluency!$E$16:$F$16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Fluency!$E$17:$F$17</c:f>
              <c:numCache>
                <c:formatCode>0.0</c:formatCode>
                <c:ptCount val="2"/>
                <c:pt idx="0">
                  <c:v>69.277133825079034</c:v>
                </c:pt>
                <c:pt idx="1">
                  <c:v>87.172386338558994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7D-4F57-985D-361382DFD233}"/>
            </c:ext>
          </c:extLst>
        </c:ser>
        <c:ser>
          <c:idx val="1"/>
          <c:order val="1"/>
          <c:tx>
            <c:strRef>
              <c:f>Fluency!$D$18</c:f>
              <c:strCache>
                <c:ptCount val="1"/>
                <c:pt idx="0">
                  <c:v>Person: English Not well/not at all</c:v>
                </c:pt>
              </c:strCache>
            </c:strRef>
          </c:tx>
          <c:spPr>
            <a:solidFill>
              <a:srgbClr val="0080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Fluency!$E$16:$F$16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Fluency!$E$18:$F$18</c:f>
              <c:numCache>
                <c:formatCode>0.0</c:formatCode>
                <c:ptCount val="2"/>
                <c:pt idx="0">
                  <c:v>30.714436248682826</c:v>
                </c:pt>
                <c:pt idx="1">
                  <c:v>12.831219557224847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7D-4F57-985D-361382DFD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44032"/>
        <c:axId val="72845568"/>
      </c:barChart>
      <c:catAx>
        <c:axId val="72844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2845568"/>
        <c:crosses val="autoZero"/>
        <c:auto val="1"/>
        <c:lblAlgn val="ctr"/>
        <c:lblOffset val="100"/>
        <c:noMultiLvlLbl val="0"/>
      </c:catAx>
      <c:valAx>
        <c:axId val="72845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Per cent of persons aged 65+</a:t>
                </a:r>
              </a:p>
            </c:rich>
          </c:tx>
          <c:layout>
            <c:manualLayout>
              <c:xMode val="edge"/>
              <c:yMode val="edge"/>
              <c:x val="5.7013947636710919E-3"/>
              <c:y val="0.29261554262238954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72844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1654308836395446"/>
          <c:y val="1.4655302817345452E-2"/>
          <c:w val="0.48067913385826788"/>
          <c:h val="0.11750167332235339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4129483814567"/>
          <c:y val="5.0925925925925923E-2"/>
          <c:w val="0.81930314960629858"/>
          <c:h val="0.8641586468358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594-4183-BC4B-EC2BA2A3722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594-4183-BC4B-EC2BA2A372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'Year of arrival'!$D$10:$D$11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'Year of arrival'!$E$10:$E$11</c:f>
              <c:numCache>
                <c:formatCode>0.0</c:formatCode>
                <c:ptCount val="2"/>
                <c:pt idx="0">
                  <c:v>1.6164053075995177</c:v>
                </c:pt>
                <c:pt idx="1">
                  <c:v>1.406306463513664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94-4183-BC4B-EC2BA2A3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9"/>
        <c:axId val="73570176"/>
        <c:axId val="73571712"/>
      </c:barChart>
      <c:catAx>
        <c:axId val="73570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3571712"/>
        <c:crosses val="autoZero"/>
        <c:auto val="1"/>
        <c:lblAlgn val="ctr"/>
        <c:lblOffset val="100"/>
        <c:noMultiLvlLbl val="0"/>
      </c:catAx>
      <c:valAx>
        <c:axId val="73571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65+ who had settled </a:t>
                </a:r>
              </a:p>
              <a:p>
                <a:pPr>
                  <a:defRPr/>
                </a:pPr>
                <a:r>
                  <a:rPr lang="en-US"/>
                  <a:t>in Australia within</a:t>
                </a:r>
                <a:r>
                  <a:rPr lang="en-US" baseline="0"/>
                  <a:t> the previous 4.5 years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6494061202819172E-2"/>
              <c:y val="0.14044061229495119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crossAx val="735701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82611548556456"/>
          <c:y val="5.1400554097404488E-2"/>
          <c:w val="0.89717388451443569"/>
          <c:h val="0.83805684800763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Religion!$Q$4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Religion!$P$5:$P$11</c:f>
              <c:strCache>
                <c:ptCount val="7"/>
                <c:pt idx="0">
                  <c:v>Christianity</c:v>
                </c:pt>
                <c:pt idx="1">
                  <c:v>Atheism</c:v>
                </c:pt>
                <c:pt idx="2">
                  <c:v>Buddhism</c:v>
                </c:pt>
                <c:pt idx="3">
                  <c:v>Islam</c:v>
                </c:pt>
                <c:pt idx="4">
                  <c:v>Hinduism</c:v>
                </c:pt>
                <c:pt idx="5">
                  <c:v>Other Religions</c:v>
                </c:pt>
                <c:pt idx="6">
                  <c:v>Judaism</c:v>
                </c:pt>
              </c:strCache>
            </c:strRef>
          </c:cat>
          <c:val>
            <c:numRef>
              <c:f>Religion!$Q$5:$Q$11</c:f>
              <c:numCache>
                <c:formatCode>General</c:formatCode>
                <c:ptCount val="7"/>
                <c:pt idx="0">
                  <c:v>62.689823330624115</c:v>
                </c:pt>
                <c:pt idx="1">
                  <c:v>17.025281259357488</c:v>
                </c:pt>
                <c:pt idx="2">
                  <c:v>13.260897463318647</c:v>
                </c:pt>
                <c:pt idx="3">
                  <c:v>4.5643153526970952</c:v>
                </c:pt>
                <c:pt idx="4">
                  <c:v>1.5528083158660222</c:v>
                </c:pt>
                <c:pt idx="5">
                  <c:v>0.66732258202506733</c:v>
                </c:pt>
                <c:pt idx="6">
                  <c:v>0.20533002523848229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9-4701-91AB-1010B3C8514B}"/>
            </c:ext>
          </c:extLst>
        </c:ser>
        <c:ser>
          <c:idx val="1"/>
          <c:order val="1"/>
          <c:tx>
            <c:strRef>
              <c:f>Religion!$R$4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Religion!$P$5:$P$11</c:f>
              <c:strCache>
                <c:ptCount val="7"/>
                <c:pt idx="0">
                  <c:v>Christianity</c:v>
                </c:pt>
                <c:pt idx="1">
                  <c:v>Atheism</c:v>
                </c:pt>
                <c:pt idx="2">
                  <c:v>Buddhism</c:v>
                </c:pt>
                <c:pt idx="3">
                  <c:v>Islam</c:v>
                </c:pt>
                <c:pt idx="4">
                  <c:v>Hinduism</c:v>
                </c:pt>
                <c:pt idx="5">
                  <c:v>Other Religions</c:v>
                </c:pt>
                <c:pt idx="6">
                  <c:v>Judaism</c:v>
                </c:pt>
              </c:strCache>
            </c:strRef>
          </c:cat>
          <c:val>
            <c:numRef>
              <c:f>Religion!$R$5:$R$11</c:f>
              <c:numCache>
                <c:formatCode>General</c:formatCode>
                <c:ptCount val="7"/>
                <c:pt idx="0">
                  <c:v>66.073241058589034</c:v>
                </c:pt>
                <c:pt idx="1">
                  <c:v>25.463980975127537</c:v>
                </c:pt>
                <c:pt idx="2">
                  <c:v>3.2492989792785769</c:v>
                </c:pt>
                <c:pt idx="3">
                  <c:v>1.795846902068617</c:v>
                </c:pt>
                <c:pt idx="4">
                  <c:v>1.0774200087251189</c:v>
                </c:pt>
                <c:pt idx="5">
                  <c:v>0.66305029575803509</c:v>
                </c:pt>
                <c:pt idx="6">
                  <c:v>1.6811277436753904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9-4701-91AB-1010B3C85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3634560"/>
        <c:axId val="73636096"/>
      </c:barChart>
      <c:catAx>
        <c:axId val="73634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3636096"/>
        <c:crosses val="autoZero"/>
        <c:auto val="1"/>
        <c:lblAlgn val="ctr"/>
        <c:lblOffset val="100"/>
        <c:noMultiLvlLbl val="0"/>
      </c:catAx>
      <c:valAx>
        <c:axId val="73636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aged 65+</a:t>
                </a:r>
              </a:p>
            </c:rich>
          </c:tx>
          <c:layout>
            <c:manualLayout>
              <c:xMode val="edge"/>
              <c:yMode val="edge"/>
              <c:x val="3.3260698100343556E-3"/>
              <c:y val="0.2799599045094238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3634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917778555588821"/>
          <c:y val="2.7666679855972782E-2"/>
          <c:w val="0.32190503234070911"/>
          <c:h val="0.1130661179915326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23029670391041"/>
          <c:y val="5.0925925925925923E-2"/>
          <c:w val="0.83021422649501064"/>
          <c:h val="0.8641586468358142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5D5-4D7B-8809-3EE1EB3B621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5D5-4D7B-8809-3EE1EB3B62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'Year of arrival'!$D$10:$D$11</c:f>
              <c:strCache>
                <c:ptCount val="2"/>
                <c:pt idx="0">
                  <c:v>Greater Dandenong</c:v>
                </c:pt>
                <c:pt idx="1">
                  <c:v>Metro. Melbourne</c:v>
                </c:pt>
              </c:strCache>
            </c:strRef>
          </c:cat>
          <c:val>
            <c:numRef>
              <c:f>'School Level'!$E$10:$E$11</c:f>
              <c:numCache>
                <c:formatCode>0.0</c:formatCode>
                <c:ptCount val="2"/>
                <c:pt idx="0">
                  <c:v>56.983289357959542</c:v>
                </c:pt>
                <c:pt idx="1">
                  <c:v>46.541472591941734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D5-4D7B-8809-3EE1EB3B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9"/>
        <c:axId val="73720192"/>
        <c:axId val="73721728"/>
      </c:barChart>
      <c:catAx>
        <c:axId val="737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3721728"/>
        <c:crosses val="autoZero"/>
        <c:auto val="1"/>
        <c:lblAlgn val="ctr"/>
        <c:lblOffset val="100"/>
        <c:noMultiLvlLbl val="0"/>
      </c:catAx>
      <c:valAx>
        <c:axId val="73721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65+ who completed</a:t>
                </a:r>
              </a:p>
              <a:p>
                <a:pPr>
                  <a:defRPr/>
                </a:pPr>
                <a:r>
                  <a:rPr lang="en-US"/>
                  <a:t> less than year 11</a:t>
                </a:r>
              </a:p>
            </c:rich>
          </c:tx>
          <c:layout>
            <c:manualLayout>
              <c:xMode val="edge"/>
              <c:yMode val="edge"/>
              <c:x val="1.6860617463733563E-2"/>
              <c:y val="0.19777392890815659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737201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55" dropStyle="combo" dx="16" fmlaLink="$D$9" fmlaRange="Sheet1!$Q$7:$Q$87" sel="26" val="5"/>
</file>

<file path=xl/ctrlProps/ctrlProp2.xml><?xml version="1.0" encoding="utf-8"?>
<formControlPr xmlns="http://schemas.microsoft.com/office/spreadsheetml/2009/9/main" objectType="Drop" dropLines="55" dropStyle="combo" dx="16" fmlaLink="$D$15" fmlaRange="Sheet1!$Q$7:$Q$87" sel="81" val="51"/>
</file>

<file path=xl/ctrlProps/ctrlProp3.xml><?xml version="1.0" encoding="utf-8"?>
<formControlPr xmlns="http://schemas.microsoft.com/office/spreadsheetml/2009/9/main" objectType="Drop" dropLines="29" dropStyle="combo" dx="16" fmlaLink="$B$6" fmlaRange="$Q$4:$Q$32" sel="2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eg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jpeg"/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eg"/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eg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jpeg"/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3</xdr:col>
      <xdr:colOff>571500</xdr:colOff>
      <xdr:row>0</xdr:row>
      <xdr:rowOff>750890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3648075" cy="7508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38099</xdr:colOff>
      <xdr:row>13</xdr:row>
      <xdr:rowOff>38100</xdr:rowOff>
    </xdr:from>
    <xdr:to>
      <xdr:col>8</xdr:col>
      <xdr:colOff>628650</xdr:colOff>
      <xdr:row>36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0</xdr:rowOff>
    </xdr:from>
    <xdr:to>
      <xdr:col>1</xdr:col>
      <xdr:colOff>1134000</xdr:colOff>
      <xdr:row>2</xdr:row>
      <xdr:rowOff>180975</xdr:rowOff>
    </xdr:to>
    <xdr:pic>
      <xdr:nvPicPr>
        <xdr:cNvPr id="3" name="Picture 2" descr="1397121_church_point.jp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0"/>
          <a:ext cx="1134000" cy="7810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228601</xdr:colOff>
      <xdr:row>8</xdr:row>
      <xdr:rowOff>76200</xdr:rowOff>
    </xdr:from>
    <xdr:to>
      <xdr:col>8</xdr:col>
      <xdr:colOff>657226</xdr:colOff>
      <xdr:row>30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0</xdr:rowOff>
    </xdr:from>
    <xdr:to>
      <xdr:col>1</xdr:col>
      <xdr:colOff>1134000</xdr:colOff>
      <xdr:row>2</xdr:row>
      <xdr:rowOff>171450</xdr:rowOff>
    </xdr:to>
    <xdr:pic>
      <xdr:nvPicPr>
        <xdr:cNvPr id="3" name="Picture 2" descr="1209712_turning_pages.jp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0"/>
          <a:ext cx="1134000" cy="7715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9</xdr:row>
      <xdr:rowOff>85725</xdr:rowOff>
    </xdr:from>
    <xdr:to>
      <xdr:col>8</xdr:col>
      <xdr:colOff>619125</xdr:colOff>
      <xdr:row>31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0</xdr:rowOff>
    </xdr:from>
    <xdr:to>
      <xdr:col>1</xdr:col>
      <xdr:colOff>1134000</xdr:colOff>
      <xdr:row>2</xdr:row>
      <xdr:rowOff>164231</xdr:rowOff>
    </xdr:to>
    <xdr:pic>
      <xdr:nvPicPr>
        <xdr:cNvPr id="3" name="Picture 2" descr="Older people 6.jpg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0"/>
          <a:ext cx="1134000" cy="76430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14</xdr:row>
      <xdr:rowOff>66674</xdr:rowOff>
    </xdr:from>
    <xdr:to>
      <xdr:col>8</xdr:col>
      <xdr:colOff>647700</xdr:colOff>
      <xdr:row>37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1</xdr:colOff>
      <xdr:row>0</xdr:row>
      <xdr:rowOff>0</xdr:rowOff>
    </xdr:from>
    <xdr:to>
      <xdr:col>1</xdr:col>
      <xdr:colOff>1134001</xdr:colOff>
      <xdr:row>2</xdr:row>
      <xdr:rowOff>180974</xdr:rowOff>
    </xdr:to>
    <xdr:pic>
      <xdr:nvPicPr>
        <xdr:cNvPr id="3" name="Picture 2" descr="Older people 5.jpg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6" y="0"/>
          <a:ext cx="1134000" cy="78104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247651</xdr:colOff>
      <xdr:row>8</xdr:row>
      <xdr:rowOff>47625</xdr:rowOff>
    </xdr:from>
    <xdr:to>
      <xdr:col>8</xdr:col>
      <xdr:colOff>638176</xdr:colOff>
      <xdr:row>30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0</xdr:rowOff>
    </xdr:from>
    <xdr:to>
      <xdr:col>1</xdr:col>
      <xdr:colOff>1134000</xdr:colOff>
      <xdr:row>2</xdr:row>
      <xdr:rowOff>164233</xdr:rowOff>
    </xdr:to>
    <xdr:pic>
      <xdr:nvPicPr>
        <xdr:cNvPr id="4" name="Picture 3" descr="Older people 1.jp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0"/>
          <a:ext cx="1134000" cy="76430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7</xdr:row>
      <xdr:rowOff>9525</xdr:rowOff>
    </xdr:from>
    <xdr:to>
      <xdr:col>8</xdr:col>
      <xdr:colOff>657225</xdr:colOff>
      <xdr:row>29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0</xdr:rowOff>
    </xdr:from>
    <xdr:to>
      <xdr:col>1</xdr:col>
      <xdr:colOff>1134000</xdr:colOff>
      <xdr:row>2</xdr:row>
      <xdr:rowOff>180975</xdr:rowOff>
    </xdr:to>
    <xdr:pic>
      <xdr:nvPicPr>
        <xdr:cNvPr id="3" name="Picture 2" descr="1387517_2012_crisis.jpg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0"/>
          <a:ext cx="1134000" cy="7810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8</xdr:row>
      <xdr:rowOff>76201</xdr:rowOff>
    </xdr:from>
    <xdr:to>
      <xdr:col>8</xdr:col>
      <xdr:colOff>638175</xdr:colOff>
      <xdr:row>31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0</xdr:rowOff>
    </xdr:from>
    <xdr:to>
      <xdr:col>1</xdr:col>
      <xdr:colOff>1134000</xdr:colOff>
      <xdr:row>2</xdr:row>
      <xdr:rowOff>171449</xdr:rowOff>
    </xdr:to>
    <xdr:pic>
      <xdr:nvPicPr>
        <xdr:cNvPr id="3" name="Picture 2" descr="982475_irma_wants_some_coffee.jpg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0"/>
          <a:ext cx="1134000" cy="77152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14</xdr:row>
      <xdr:rowOff>47625</xdr:rowOff>
    </xdr:from>
    <xdr:to>
      <xdr:col>8</xdr:col>
      <xdr:colOff>657225</xdr:colOff>
      <xdr:row>38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1</xdr:colOff>
      <xdr:row>0</xdr:row>
      <xdr:rowOff>0</xdr:rowOff>
    </xdr:from>
    <xdr:to>
      <xdr:col>1</xdr:col>
      <xdr:colOff>1134001</xdr:colOff>
      <xdr:row>2</xdr:row>
      <xdr:rowOff>180974</xdr:rowOff>
    </xdr:to>
    <xdr:pic>
      <xdr:nvPicPr>
        <xdr:cNvPr id="3" name="Picture 2" descr="Older people marital status2.jpg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6" y="0"/>
          <a:ext cx="1134000" cy="78104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9</xdr:row>
      <xdr:rowOff>57150</xdr:rowOff>
    </xdr:from>
    <xdr:to>
      <xdr:col>8</xdr:col>
      <xdr:colOff>657225</xdr:colOff>
      <xdr:row>33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1</xdr:colOff>
      <xdr:row>0</xdr:row>
      <xdr:rowOff>0</xdr:rowOff>
    </xdr:from>
    <xdr:to>
      <xdr:col>1</xdr:col>
      <xdr:colOff>1134001</xdr:colOff>
      <xdr:row>2</xdr:row>
      <xdr:rowOff>161924</xdr:rowOff>
    </xdr:to>
    <xdr:pic>
      <xdr:nvPicPr>
        <xdr:cNvPr id="3" name="Picture 2" descr="Older people marital status.jpg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6" y="0"/>
          <a:ext cx="1134000" cy="76199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219076</xdr:colOff>
      <xdr:row>18</xdr:row>
      <xdr:rowOff>28574</xdr:rowOff>
    </xdr:from>
    <xdr:to>
      <xdr:col>8</xdr:col>
      <xdr:colOff>657227</xdr:colOff>
      <xdr:row>43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0</xdr:rowOff>
    </xdr:from>
    <xdr:to>
      <xdr:col>1</xdr:col>
      <xdr:colOff>1124475</xdr:colOff>
      <xdr:row>2</xdr:row>
      <xdr:rowOff>171449</xdr:rowOff>
    </xdr:to>
    <xdr:pic>
      <xdr:nvPicPr>
        <xdr:cNvPr id="3" name="Picture 2" descr="Older people relationship in household.jpg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7540" r="14905"/>
        <a:stretch>
          <a:fillRect/>
        </a:stretch>
      </xdr:blipFill>
      <xdr:spPr>
        <a:xfrm>
          <a:off x="180975" y="0"/>
          <a:ext cx="1124475" cy="77152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104776</xdr:colOff>
      <xdr:row>33</xdr:row>
      <xdr:rowOff>107087</xdr:rowOff>
    </xdr:from>
    <xdr:to>
      <xdr:col>5</xdr:col>
      <xdr:colOff>292423</xdr:colOff>
      <xdr:row>41</xdr:row>
      <xdr:rowOff>29522</xdr:rowOff>
    </xdr:to>
    <xdr:pic>
      <xdr:nvPicPr>
        <xdr:cNvPr id="2" name="Picture 1" descr="Older people 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1326" y="5812562"/>
          <a:ext cx="1806897" cy="1217835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10</xdr:col>
      <xdr:colOff>333374</xdr:colOff>
      <xdr:row>0</xdr:row>
      <xdr:rowOff>81726</xdr:rowOff>
    </xdr:from>
    <xdr:to>
      <xdr:col>13</xdr:col>
      <xdr:colOff>434033</xdr:colOff>
      <xdr:row>6</xdr:row>
      <xdr:rowOff>86802</xdr:rowOff>
    </xdr:to>
    <xdr:pic>
      <xdr:nvPicPr>
        <xdr:cNvPr id="3" name="Picture 2" descr="Older people 2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24924" y="81726"/>
          <a:ext cx="1929459" cy="1310001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10</xdr:col>
      <xdr:colOff>419100</xdr:colOff>
      <xdr:row>21</xdr:row>
      <xdr:rowOff>20466</xdr:rowOff>
    </xdr:from>
    <xdr:to>
      <xdr:col>13</xdr:col>
      <xdr:colOff>440085</xdr:colOff>
      <xdr:row>28</xdr:row>
      <xdr:rowOff>117939</xdr:rowOff>
    </xdr:to>
    <xdr:pic>
      <xdr:nvPicPr>
        <xdr:cNvPr id="4" name="Picture 3" descr="Older people 3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10650" y="3782841"/>
          <a:ext cx="1849785" cy="1230948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6</xdr:col>
      <xdr:colOff>152401</xdr:colOff>
      <xdr:row>33</xdr:row>
      <xdr:rowOff>74202</xdr:rowOff>
    </xdr:from>
    <xdr:to>
      <xdr:col>9</xdr:col>
      <xdr:colOff>388700</xdr:colOff>
      <xdr:row>41</xdr:row>
      <xdr:rowOff>66007</xdr:rowOff>
    </xdr:to>
    <xdr:pic>
      <xdr:nvPicPr>
        <xdr:cNvPr id="5" name="Picture 4" descr="Older people 4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457826" y="5779677"/>
          <a:ext cx="2665174" cy="1287205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10</xdr:col>
      <xdr:colOff>381000</xdr:colOff>
      <xdr:row>10</xdr:row>
      <xdr:rowOff>37262</xdr:rowOff>
    </xdr:from>
    <xdr:to>
      <xdr:col>13</xdr:col>
      <xdr:colOff>426856</xdr:colOff>
      <xdr:row>16</xdr:row>
      <xdr:rowOff>142880</xdr:rowOff>
    </xdr:to>
    <xdr:pic>
      <xdr:nvPicPr>
        <xdr:cNvPr id="6" name="Picture 5" descr="Older people 5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972550" y="1989887"/>
          <a:ext cx="1874656" cy="1124793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10</xdr:col>
      <xdr:colOff>409574</xdr:colOff>
      <xdr:row>33</xdr:row>
      <xdr:rowOff>3770</xdr:rowOff>
    </xdr:from>
    <xdr:to>
      <xdr:col>13</xdr:col>
      <xdr:colOff>539559</xdr:colOff>
      <xdr:row>41</xdr:row>
      <xdr:rowOff>28576</xdr:rowOff>
    </xdr:to>
    <xdr:pic>
      <xdr:nvPicPr>
        <xdr:cNvPr id="7" name="Picture 6" descr="Older people 6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001124" y="5709245"/>
          <a:ext cx="1958785" cy="1320206"/>
        </a:xfrm>
        <a:prstGeom prst="rect">
          <a:avLst/>
        </a:prstGeom>
        <a:effectLst>
          <a:softEdge rad="317500"/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</xdr:row>
          <xdr:rowOff>127000</xdr:rowOff>
        </xdr:from>
        <xdr:to>
          <xdr:col>4</xdr:col>
          <xdr:colOff>641350</xdr:colOff>
          <xdr:row>9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114300</xdr:rowOff>
        </xdr:from>
        <xdr:to>
          <xdr:col>4</xdr:col>
          <xdr:colOff>635000</xdr:colOff>
          <xdr:row>14</xdr:row>
          <xdr:rowOff>152400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9</xdr:row>
      <xdr:rowOff>85724</xdr:rowOff>
    </xdr:from>
    <xdr:to>
      <xdr:col>8</xdr:col>
      <xdr:colOff>571500</xdr:colOff>
      <xdr:row>31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0</xdr:col>
      <xdr:colOff>180973</xdr:colOff>
      <xdr:row>0</xdr:row>
      <xdr:rowOff>0</xdr:rowOff>
    </xdr:from>
    <xdr:to>
      <xdr:col>1</xdr:col>
      <xdr:colOff>1133998</xdr:colOff>
      <xdr:row>2</xdr:row>
      <xdr:rowOff>171449</xdr:rowOff>
    </xdr:to>
    <xdr:pic>
      <xdr:nvPicPr>
        <xdr:cNvPr id="3" name="Picture 2" descr="Housing.jpg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3" y="0"/>
          <a:ext cx="1134000" cy="77152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23</xdr:row>
      <xdr:rowOff>76199</xdr:rowOff>
    </xdr:from>
    <xdr:to>
      <xdr:col>8</xdr:col>
      <xdr:colOff>619125</xdr:colOff>
      <xdr:row>43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1</xdr:colOff>
      <xdr:row>0</xdr:row>
      <xdr:rowOff>0</xdr:rowOff>
    </xdr:from>
    <xdr:to>
      <xdr:col>1</xdr:col>
      <xdr:colOff>1134001</xdr:colOff>
      <xdr:row>2</xdr:row>
      <xdr:rowOff>171450</xdr:rowOff>
    </xdr:to>
    <xdr:pic>
      <xdr:nvPicPr>
        <xdr:cNvPr id="3" name="Picture 2" descr="Older people non private accom.jpg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6" y="0"/>
          <a:ext cx="1134000" cy="7715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247651</xdr:colOff>
      <xdr:row>9</xdr:row>
      <xdr:rowOff>85725</xdr:rowOff>
    </xdr:from>
    <xdr:to>
      <xdr:col>8</xdr:col>
      <xdr:colOff>657226</xdr:colOff>
      <xdr:row>31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1</xdr:colOff>
      <xdr:row>0</xdr:row>
      <xdr:rowOff>0</xdr:rowOff>
    </xdr:from>
    <xdr:to>
      <xdr:col>1</xdr:col>
      <xdr:colOff>1134001</xdr:colOff>
      <xdr:row>2</xdr:row>
      <xdr:rowOff>171450</xdr:rowOff>
    </xdr:to>
    <xdr:pic>
      <xdr:nvPicPr>
        <xdr:cNvPr id="3" name="Picture 2" descr="Older people 2.jpg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6" y="0"/>
          <a:ext cx="1134000" cy="7715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7</xdr:row>
      <xdr:rowOff>9525</xdr:rowOff>
    </xdr:from>
    <xdr:to>
      <xdr:col>12</xdr:col>
      <xdr:colOff>876299</xdr:colOff>
      <xdr:row>85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5</xdr:row>
          <xdr:rowOff>0</xdr:rowOff>
        </xdr:from>
        <xdr:to>
          <xdr:col>7</xdr:col>
          <xdr:colOff>342900</xdr:colOff>
          <xdr:row>6</xdr:row>
          <xdr:rowOff>63500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18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8</xdr:row>
      <xdr:rowOff>0</xdr:rowOff>
    </xdr:from>
    <xdr:to>
      <xdr:col>8</xdr:col>
      <xdr:colOff>666750</xdr:colOff>
      <xdr:row>30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2</xdr:rowOff>
    </xdr:from>
    <xdr:to>
      <xdr:col>1</xdr:col>
      <xdr:colOff>1134000</xdr:colOff>
      <xdr:row>2</xdr:row>
      <xdr:rowOff>161925</xdr:rowOff>
    </xdr:to>
    <xdr:pic>
      <xdr:nvPicPr>
        <xdr:cNvPr id="3" name="Picture 2" descr="Older people 3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2"/>
          <a:ext cx="1134000" cy="76199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276224</xdr:colOff>
      <xdr:row>19</xdr:row>
      <xdr:rowOff>85724</xdr:rowOff>
    </xdr:from>
    <xdr:to>
      <xdr:col>8</xdr:col>
      <xdr:colOff>638174</xdr:colOff>
      <xdr:row>41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0</xdr:rowOff>
    </xdr:from>
    <xdr:to>
      <xdr:col>1</xdr:col>
      <xdr:colOff>1134000</xdr:colOff>
      <xdr:row>2</xdr:row>
      <xdr:rowOff>171449</xdr:rowOff>
    </xdr:to>
    <xdr:pic>
      <xdr:nvPicPr>
        <xdr:cNvPr id="4" name="Picture 3" descr="Older people 4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0"/>
          <a:ext cx="1134000" cy="77152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8</xdr:row>
      <xdr:rowOff>95250</xdr:rowOff>
    </xdr:from>
    <xdr:to>
      <xdr:col>8</xdr:col>
      <xdr:colOff>657225</xdr:colOff>
      <xdr:row>30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1</xdr:rowOff>
    </xdr:from>
    <xdr:to>
      <xdr:col>1</xdr:col>
      <xdr:colOff>1134000</xdr:colOff>
      <xdr:row>2</xdr:row>
      <xdr:rowOff>171450</xdr:rowOff>
    </xdr:to>
    <xdr:pic>
      <xdr:nvPicPr>
        <xdr:cNvPr id="3" name="Picture 2" descr="Older people aboriginal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1"/>
          <a:ext cx="1134000" cy="77152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728663</xdr:colOff>
      <xdr:row>3</xdr:row>
      <xdr:rowOff>19050</xdr:rowOff>
    </xdr:from>
    <xdr:to>
      <xdr:col>16</xdr:col>
      <xdr:colOff>685800</xdr:colOff>
      <xdr:row>54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180973</xdr:colOff>
      <xdr:row>0</xdr:row>
      <xdr:rowOff>0</xdr:rowOff>
    </xdr:from>
    <xdr:to>
      <xdr:col>1</xdr:col>
      <xdr:colOff>1133998</xdr:colOff>
      <xdr:row>2</xdr:row>
      <xdr:rowOff>191925</xdr:rowOff>
    </xdr:to>
    <xdr:pic>
      <xdr:nvPicPr>
        <xdr:cNvPr id="3" name="Picture 2" descr="4 Another cultural diversity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3" y="0"/>
          <a:ext cx="1134000" cy="792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3</xdr:row>
      <xdr:rowOff>28575</xdr:rowOff>
    </xdr:from>
    <xdr:to>
      <xdr:col>17</xdr:col>
      <xdr:colOff>14288</xdr:colOff>
      <xdr:row>55</xdr:row>
      <xdr:rowOff>52388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</xdr:colOff>
      <xdr:row>0</xdr:row>
      <xdr:rowOff>0</xdr:rowOff>
    </xdr:from>
    <xdr:to>
      <xdr:col>1</xdr:col>
      <xdr:colOff>1134001</xdr:colOff>
      <xdr:row>2</xdr:row>
      <xdr:rowOff>180975</xdr:rowOff>
    </xdr:to>
    <xdr:pic>
      <xdr:nvPicPr>
        <xdr:cNvPr id="3" name="Picture 2" descr="Older people language1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6" y="0"/>
          <a:ext cx="1134000" cy="7810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9524</xdr:rowOff>
    </xdr:from>
    <xdr:to>
      <xdr:col>8</xdr:col>
      <xdr:colOff>638176</xdr:colOff>
      <xdr:row>35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1</xdr:colOff>
      <xdr:row>0</xdr:row>
      <xdr:rowOff>1</xdr:rowOff>
    </xdr:from>
    <xdr:to>
      <xdr:col>1</xdr:col>
      <xdr:colOff>1134001</xdr:colOff>
      <xdr:row>2</xdr:row>
      <xdr:rowOff>171450</xdr:rowOff>
    </xdr:to>
    <xdr:pic>
      <xdr:nvPicPr>
        <xdr:cNvPr id="4" name="Picture 3" descr="Older people cultural diversityh 2.jp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6" y="1"/>
          <a:ext cx="1134000" cy="77152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276224</xdr:colOff>
      <xdr:row>8</xdr:row>
      <xdr:rowOff>76199</xdr:rowOff>
    </xdr:from>
    <xdr:to>
      <xdr:col>8</xdr:col>
      <xdr:colOff>647700</xdr:colOff>
      <xdr:row>29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0</xdr:colOff>
      <xdr:row>0</xdr:row>
      <xdr:rowOff>0</xdr:rowOff>
    </xdr:from>
    <xdr:to>
      <xdr:col>1</xdr:col>
      <xdr:colOff>1133475</xdr:colOff>
      <xdr:row>2</xdr:row>
      <xdr:rowOff>161925</xdr:rowOff>
    </xdr:to>
    <xdr:pic>
      <xdr:nvPicPr>
        <xdr:cNvPr id="3" name="Picture 2" descr="5 Arrived past 18 months 2.jp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0"/>
          <a:ext cx="1133475" cy="762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289"/>
  <sheetViews>
    <sheetView showGridLines="0" showRowColHeader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289" sqref="C289:CE289"/>
    </sheetView>
  </sheetViews>
  <sheetFormatPr defaultColWidth="9" defaultRowHeight="10.5" x14ac:dyDescent="0.25"/>
  <cols>
    <col min="1" max="1" width="3.08984375" style="59" bestFit="1" customWidth="1"/>
    <col min="2" max="2" width="37.36328125" style="59" customWidth="1"/>
    <col min="3" max="16384" width="9" style="59"/>
  </cols>
  <sheetData>
    <row r="1" spans="1:84" ht="23.5" x14ac:dyDescent="0.25">
      <c r="B1" s="60" t="s">
        <v>301</v>
      </c>
    </row>
    <row r="2" spans="1:84" ht="15.5" x14ac:dyDescent="0.25">
      <c r="B2" s="61" t="s">
        <v>441</v>
      </c>
    </row>
    <row r="3" spans="1:84" x14ac:dyDescent="0.25">
      <c r="A3" s="62">
        <v>1</v>
      </c>
      <c r="B3" s="62">
        <v>2</v>
      </c>
      <c r="C3" s="62">
        <v>3</v>
      </c>
      <c r="D3" s="62">
        <v>4</v>
      </c>
      <c r="E3" s="62">
        <v>5</v>
      </c>
      <c r="F3" s="62">
        <v>6</v>
      </c>
      <c r="G3" s="62">
        <v>7</v>
      </c>
      <c r="H3" s="62">
        <v>8</v>
      </c>
      <c r="I3" s="62">
        <v>9</v>
      </c>
      <c r="J3" s="62">
        <v>10</v>
      </c>
      <c r="K3" s="62">
        <v>11</v>
      </c>
      <c r="L3" s="62">
        <v>12</v>
      </c>
      <c r="M3" s="62">
        <v>13</v>
      </c>
      <c r="N3" s="62">
        <v>14</v>
      </c>
      <c r="O3" s="62">
        <v>15</v>
      </c>
      <c r="P3" s="62">
        <v>16</v>
      </c>
      <c r="Q3" s="62">
        <v>17</v>
      </c>
      <c r="R3" s="62">
        <v>18</v>
      </c>
      <c r="S3" s="62">
        <v>19</v>
      </c>
      <c r="T3" s="62">
        <v>20</v>
      </c>
      <c r="U3" s="62">
        <v>21</v>
      </c>
      <c r="V3" s="62">
        <v>22</v>
      </c>
      <c r="W3" s="62">
        <v>23</v>
      </c>
      <c r="X3" s="62">
        <v>24</v>
      </c>
      <c r="Y3" s="62">
        <v>25</v>
      </c>
      <c r="Z3" s="62">
        <v>26</v>
      </c>
      <c r="AA3" s="62">
        <v>27</v>
      </c>
      <c r="AB3" s="62">
        <v>28</v>
      </c>
      <c r="AC3" s="62">
        <v>29</v>
      </c>
      <c r="AD3" s="62">
        <v>30</v>
      </c>
      <c r="AE3" s="62">
        <v>31</v>
      </c>
      <c r="AF3" s="62">
        <v>32</v>
      </c>
      <c r="AG3" s="62">
        <v>33</v>
      </c>
      <c r="AH3" s="62">
        <v>34</v>
      </c>
      <c r="AI3" s="62">
        <v>35</v>
      </c>
      <c r="AJ3" s="62">
        <v>36</v>
      </c>
      <c r="AK3" s="62">
        <v>37</v>
      </c>
      <c r="AL3" s="62">
        <v>38</v>
      </c>
      <c r="AM3" s="62">
        <v>39</v>
      </c>
      <c r="AN3" s="62">
        <v>40</v>
      </c>
      <c r="AO3" s="62">
        <v>41</v>
      </c>
      <c r="AP3" s="62">
        <v>42</v>
      </c>
      <c r="AQ3" s="62">
        <v>43</v>
      </c>
      <c r="AR3" s="62">
        <v>44</v>
      </c>
      <c r="AS3" s="62">
        <v>45</v>
      </c>
      <c r="AT3" s="62">
        <v>46</v>
      </c>
      <c r="AU3" s="62">
        <v>47</v>
      </c>
      <c r="AV3" s="62">
        <v>48</v>
      </c>
      <c r="AW3" s="62">
        <v>49</v>
      </c>
      <c r="AX3" s="62">
        <v>50</v>
      </c>
      <c r="AY3" s="62">
        <v>51</v>
      </c>
      <c r="AZ3" s="62">
        <v>52</v>
      </c>
      <c r="BA3" s="62">
        <v>53</v>
      </c>
      <c r="BB3" s="62">
        <v>54</v>
      </c>
      <c r="BC3" s="62">
        <v>55</v>
      </c>
      <c r="BD3" s="62">
        <v>56</v>
      </c>
      <c r="BE3" s="62">
        <v>57</v>
      </c>
      <c r="BF3" s="62">
        <v>58</v>
      </c>
      <c r="BG3" s="62">
        <v>59</v>
      </c>
      <c r="BH3" s="62">
        <v>60</v>
      </c>
      <c r="BI3" s="62">
        <v>61</v>
      </c>
      <c r="BJ3" s="62">
        <v>62</v>
      </c>
      <c r="BK3" s="62">
        <v>63</v>
      </c>
      <c r="BL3" s="62">
        <v>64</v>
      </c>
      <c r="BM3" s="62">
        <v>65</v>
      </c>
      <c r="BN3" s="62">
        <v>66</v>
      </c>
      <c r="BO3" s="62">
        <v>67</v>
      </c>
      <c r="BP3" s="62">
        <v>68</v>
      </c>
      <c r="BQ3" s="62">
        <v>69</v>
      </c>
      <c r="BR3" s="62">
        <v>70</v>
      </c>
      <c r="BS3" s="62">
        <v>71</v>
      </c>
      <c r="BT3" s="62">
        <v>72</v>
      </c>
      <c r="BU3" s="62">
        <v>73</v>
      </c>
      <c r="BV3" s="62">
        <v>74</v>
      </c>
      <c r="BW3" s="62">
        <v>75</v>
      </c>
      <c r="BX3" s="62">
        <v>76</v>
      </c>
      <c r="BY3" s="62">
        <v>77</v>
      </c>
      <c r="BZ3" s="62">
        <v>78</v>
      </c>
      <c r="CA3" s="62">
        <v>79</v>
      </c>
      <c r="CB3" s="62">
        <v>80</v>
      </c>
      <c r="CC3" s="62">
        <v>81</v>
      </c>
      <c r="CD3" s="62">
        <v>82</v>
      </c>
      <c r="CE3" s="62">
        <v>83</v>
      </c>
    </row>
    <row r="5" spans="1:84" s="66" customFormat="1" ht="19" x14ac:dyDescent="0.25">
      <c r="A5" s="63">
        <v>1</v>
      </c>
      <c r="B5" s="64" t="s">
        <v>302</v>
      </c>
      <c r="C5" s="65" t="s">
        <v>211</v>
      </c>
      <c r="D5" s="65" t="s">
        <v>212</v>
      </c>
      <c r="E5" s="65" t="s">
        <v>213</v>
      </c>
      <c r="F5" s="65" t="s">
        <v>214</v>
      </c>
      <c r="G5" s="65" t="s">
        <v>215</v>
      </c>
      <c r="H5" s="65" t="s">
        <v>216</v>
      </c>
      <c r="I5" s="65" t="s">
        <v>217</v>
      </c>
      <c r="J5" s="65" t="s">
        <v>218</v>
      </c>
      <c r="K5" s="65" t="s">
        <v>219</v>
      </c>
      <c r="L5" s="65" t="s">
        <v>220</v>
      </c>
      <c r="M5" s="65" t="s">
        <v>221</v>
      </c>
      <c r="N5" s="65" t="s">
        <v>222</v>
      </c>
      <c r="O5" s="65" t="s">
        <v>223</v>
      </c>
      <c r="P5" s="65" t="s">
        <v>224</v>
      </c>
      <c r="Q5" s="65" t="s">
        <v>225</v>
      </c>
      <c r="R5" s="65" t="s">
        <v>226</v>
      </c>
      <c r="S5" s="65" t="s">
        <v>227</v>
      </c>
      <c r="T5" s="65" t="s">
        <v>228</v>
      </c>
      <c r="U5" s="65" t="s">
        <v>229</v>
      </c>
      <c r="V5" s="65" t="s">
        <v>230</v>
      </c>
      <c r="W5" s="65" t="s">
        <v>231</v>
      </c>
      <c r="X5" s="65" t="s">
        <v>232</v>
      </c>
      <c r="Y5" s="65" t="s">
        <v>233</v>
      </c>
      <c r="Z5" s="65" t="s">
        <v>234</v>
      </c>
      <c r="AA5" s="65" t="s">
        <v>235</v>
      </c>
      <c r="AB5" s="65" t="s">
        <v>236</v>
      </c>
      <c r="AC5" s="65" t="s">
        <v>237</v>
      </c>
      <c r="AD5" s="65" t="s">
        <v>238</v>
      </c>
      <c r="AE5" s="65" t="s">
        <v>239</v>
      </c>
      <c r="AF5" s="65" t="s">
        <v>240</v>
      </c>
      <c r="AG5" s="65" t="s">
        <v>241</v>
      </c>
      <c r="AH5" s="65" t="s">
        <v>242</v>
      </c>
      <c r="AI5" s="65" t="s">
        <v>243</v>
      </c>
      <c r="AJ5" s="65" t="s">
        <v>244</v>
      </c>
      <c r="AK5" s="65" t="s">
        <v>245</v>
      </c>
      <c r="AL5" s="65" t="s">
        <v>246</v>
      </c>
      <c r="AM5" s="65" t="s">
        <v>247</v>
      </c>
      <c r="AN5" s="65" t="s">
        <v>248</v>
      </c>
      <c r="AO5" s="65" t="s">
        <v>249</v>
      </c>
      <c r="AP5" s="65" t="s">
        <v>250</v>
      </c>
      <c r="AQ5" s="65" t="s">
        <v>251</v>
      </c>
      <c r="AR5" s="65" t="s">
        <v>252</v>
      </c>
      <c r="AS5" s="65" t="s">
        <v>253</v>
      </c>
      <c r="AT5" s="65" t="s">
        <v>254</v>
      </c>
      <c r="AU5" s="65" t="s">
        <v>255</v>
      </c>
      <c r="AV5" s="65" t="s">
        <v>256</v>
      </c>
      <c r="AW5" s="65" t="s">
        <v>257</v>
      </c>
      <c r="AX5" s="65" t="s">
        <v>258</v>
      </c>
      <c r="AY5" s="65" t="s">
        <v>259</v>
      </c>
      <c r="AZ5" s="65" t="s">
        <v>260</v>
      </c>
      <c r="BA5" s="65" t="s">
        <v>261</v>
      </c>
      <c r="BB5" s="65" t="s">
        <v>262</v>
      </c>
      <c r="BC5" s="65" t="s">
        <v>263</v>
      </c>
      <c r="BD5" s="65" t="s">
        <v>264</v>
      </c>
      <c r="BE5" s="65" t="s">
        <v>265</v>
      </c>
      <c r="BF5" s="65" t="s">
        <v>266</v>
      </c>
      <c r="BG5" s="65" t="s">
        <v>267</v>
      </c>
      <c r="BH5" s="65" t="s">
        <v>268</v>
      </c>
      <c r="BI5" s="65" t="s">
        <v>269</v>
      </c>
      <c r="BJ5" s="65" t="s">
        <v>270</v>
      </c>
      <c r="BK5" s="65" t="s">
        <v>271</v>
      </c>
      <c r="BL5" s="65" t="s">
        <v>272</v>
      </c>
      <c r="BM5" s="65" t="s">
        <v>273</v>
      </c>
      <c r="BN5" s="65" t="s">
        <v>274</v>
      </c>
      <c r="BO5" s="65" t="s">
        <v>275</v>
      </c>
      <c r="BP5" s="65" t="s">
        <v>276</v>
      </c>
      <c r="BQ5" s="65" t="s">
        <v>277</v>
      </c>
      <c r="BR5" s="65" t="s">
        <v>278</v>
      </c>
      <c r="BS5" s="65" t="s">
        <v>279</v>
      </c>
      <c r="BT5" s="65" t="s">
        <v>280</v>
      </c>
      <c r="BU5" s="65" t="s">
        <v>281</v>
      </c>
      <c r="BV5" s="65" t="s">
        <v>282</v>
      </c>
      <c r="BW5" s="65" t="s">
        <v>283</v>
      </c>
      <c r="BX5" s="65" t="s">
        <v>284</v>
      </c>
      <c r="BY5" s="65" t="s">
        <v>285</v>
      </c>
      <c r="BZ5" s="65" t="s">
        <v>286</v>
      </c>
      <c r="CA5" s="65" t="s">
        <v>287</v>
      </c>
      <c r="CB5" s="65" t="s">
        <v>288</v>
      </c>
      <c r="CC5" s="65" t="s">
        <v>289</v>
      </c>
      <c r="CD5" s="65" t="s">
        <v>290</v>
      </c>
      <c r="CE5" s="65" t="s">
        <v>293</v>
      </c>
    </row>
    <row r="6" spans="1:84" x14ac:dyDescent="0.25">
      <c r="A6" s="63">
        <v>2</v>
      </c>
      <c r="B6" s="67" t="s">
        <v>15</v>
      </c>
      <c r="C6" s="68">
        <v>1660</v>
      </c>
      <c r="D6" s="68">
        <v>1469</v>
      </c>
      <c r="E6" s="68">
        <v>9558</v>
      </c>
      <c r="F6" s="68">
        <v>10649</v>
      </c>
      <c r="G6" s="68">
        <v>5817</v>
      </c>
      <c r="H6" s="68">
        <v>5934</v>
      </c>
      <c r="I6" s="68">
        <v>9454</v>
      </c>
      <c r="J6" s="68">
        <v>2037</v>
      </c>
      <c r="K6" s="68">
        <v>13585</v>
      </c>
      <c r="L6" s="68">
        <v>14862</v>
      </c>
      <c r="M6" s="68">
        <v>903</v>
      </c>
      <c r="N6" s="68">
        <v>4674</v>
      </c>
      <c r="O6" s="68">
        <v>6912</v>
      </c>
      <c r="P6" s="68">
        <v>18375</v>
      </c>
      <c r="Q6" s="68">
        <v>2044</v>
      </c>
      <c r="R6" s="68">
        <v>2547</v>
      </c>
      <c r="S6" s="68">
        <v>1956</v>
      </c>
      <c r="T6" s="68">
        <v>9654</v>
      </c>
      <c r="U6" s="68">
        <v>7520</v>
      </c>
      <c r="V6" s="68">
        <v>10439</v>
      </c>
      <c r="W6" s="68">
        <v>1601</v>
      </c>
      <c r="X6" s="68">
        <v>10667</v>
      </c>
      <c r="Y6" s="68">
        <v>2571</v>
      </c>
      <c r="Z6" s="68">
        <v>2017</v>
      </c>
      <c r="AA6" s="68">
        <v>11255</v>
      </c>
      <c r="AB6" s="68">
        <v>11511</v>
      </c>
      <c r="AC6" s="68">
        <v>24115</v>
      </c>
      <c r="AD6" s="68">
        <v>6206</v>
      </c>
      <c r="AE6" s="68">
        <v>2260</v>
      </c>
      <c r="AF6" s="68">
        <v>789</v>
      </c>
      <c r="AG6" s="68">
        <v>6643</v>
      </c>
      <c r="AH6" s="68">
        <v>1991</v>
      </c>
      <c r="AI6" s="68">
        <v>12436</v>
      </c>
      <c r="AJ6" s="68">
        <v>2043</v>
      </c>
      <c r="AK6" s="68">
        <v>12971</v>
      </c>
      <c r="AL6" s="68">
        <v>12897</v>
      </c>
      <c r="AM6" s="68">
        <v>7712</v>
      </c>
      <c r="AN6" s="68">
        <v>1167</v>
      </c>
      <c r="AO6" s="68">
        <v>4776</v>
      </c>
      <c r="AP6" s="68">
        <v>12501</v>
      </c>
      <c r="AQ6" s="68">
        <v>1336</v>
      </c>
      <c r="AR6" s="68">
        <v>4255</v>
      </c>
      <c r="AS6" s="68">
        <v>8811</v>
      </c>
      <c r="AT6" s="68">
        <v>5218</v>
      </c>
      <c r="AU6" s="68">
        <v>7715</v>
      </c>
      <c r="AV6" s="68">
        <v>5259</v>
      </c>
      <c r="AW6" s="68">
        <v>3615</v>
      </c>
      <c r="AX6" s="68">
        <v>4109</v>
      </c>
      <c r="AY6" s="68">
        <v>15510</v>
      </c>
      <c r="AZ6" s="68">
        <v>9370</v>
      </c>
      <c r="BA6" s="68">
        <v>3041</v>
      </c>
      <c r="BB6" s="68">
        <v>9783</v>
      </c>
      <c r="BC6" s="68">
        <v>21254</v>
      </c>
      <c r="BD6" s="68">
        <v>2740</v>
      </c>
      <c r="BE6" s="68">
        <v>1903</v>
      </c>
      <c r="BF6" s="68">
        <v>2070</v>
      </c>
      <c r="BG6" s="68">
        <v>5050</v>
      </c>
      <c r="BH6" s="68">
        <v>1572</v>
      </c>
      <c r="BI6" s="68">
        <v>6583</v>
      </c>
      <c r="BJ6" s="68">
        <v>1115</v>
      </c>
      <c r="BK6" s="68">
        <v>702</v>
      </c>
      <c r="BL6" s="68">
        <v>3980</v>
      </c>
      <c r="BM6" s="68">
        <v>1993</v>
      </c>
      <c r="BN6" s="68">
        <v>7748</v>
      </c>
      <c r="BO6" s="68">
        <v>1816</v>
      </c>
      <c r="BP6" s="68">
        <v>3616</v>
      </c>
      <c r="BQ6" s="68">
        <v>1980</v>
      </c>
      <c r="BR6" s="68">
        <v>908</v>
      </c>
      <c r="BS6" s="68">
        <v>3399</v>
      </c>
      <c r="BT6" s="68">
        <v>3342</v>
      </c>
      <c r="BU6" s="68">
        <v>5192</v>
      </c>
      <c r="BV6" s="68">
        <v>535</v>
      </c>
      <c r="BW6" s="68">
        <v>13569</v>
      </c>
      <c r="BX6" s="68">
        <v>13535</v>
      </c>
      <c r="BY6" s="68">
        <v>3522</v>
      </c>
      <c r="BZ6" s="68">
        <v>10434</v>
      </c>
      <c r="CA6" s="68">
        <v>4791</v>
      </c>
      <c r="CB6" s="68">
        <v>12984</v>
      </c>
      <c r="CC6" s="68">
        <v>934</v>
      </c>
      <c r="CD6" s="68">
        <v>503429</v>
      </c>
      <c r="CE6" s="12">
        <f>SUM(F6,I6,K6:L6,O6:P6,T6,V6,X6,AB6,AG6,AI6,AK6:AL6,AP6,AR6:AU6,AY6:AZ6,BB6:BC6,BG6,BI6,BN6,BW6:BX6,BZ6:CB6)</f>
        <v>330166</v>
      </c>
    </row>
    <row r="7" spans="1:84" x14ac:dyDescent="0.25">
      <c r="A7" s="63">
        <v>3</v>
      </c>
      <c r="B7" s="67" t="s">
        <v>16</v>
      </c>
      <c r="C7" s="68">
        <v>1794</v>
      </c>
      <c r="D7" s="68">
        <v>1465</v>
      </c>
      <c r="E7" s="68">
        <v>11991</v>
      </c>
      <c r="F7" s="68">
        <v>13122</v>
      </c>
      <c r="G7" s="68">
        <v>6228</v>
      </c>
      <c r="H7" s="68">
        <v>6444</v>
      </c>
      <c r="I7" s="68">
        <v>11981</v>
      </c>
      <c r="J7" s="68">
        <v>2257</v>
      </c>
      <c r="K7" s="68">
        <v>17124</v>
      </c>
      <c r="L7" s="68">
        <v>16821</v>
      </c>
      <c r="M7" s="68">
        <v>879</v>
      </c>
      <c r="N7" s="68">
        <v>4950</v>
      </c>
      <c r="O7" s="68">
        <v>7929</v>
      </c>
      <c r="P7" s="68">
        <v>21209</v>
      </c>
      <c r="Q7" s="68">
        <v>2150</v>
      </c>
      <c r="R7" s="68">
        <v>2832</v>
      </c>
      <c r="S7" s="68">
        <v>2036</v>
      </c>
      <c r="T7" s="68">
        <v>12215</v>
      </c>
      <c r="U7" s="68">
        <v>7535</v>
      </c>
      <c r="V7" s="68">
        <v>12731</v>
      </c>
      <c r="W7" s="68">
        <v>1627</v>
      </c>
      <c r="X7" s="68">
        <v>13560</v>
      </c>
      <c r="Y7" s="68">
        <v>2630</v>
      </c>
      <c r="Z7" s="68">
        <v>1820</v>
      </c>
      <c r="AA7" s="68">
        <v>12885</v>
      </c>
      <c r="AB7" s="68">
        <v>13363</v>
      </c>
      <c r="AC7" s="68">
        <v>29119</v>
      </c>
      <c r="AD7" s="68">
        <v>6918</v>
      </c>
      <c r="AE7" s="68">
        <v>2396</v>
      </c>
      <c r="AF7" s="68">
        <v>822</v>
      </c>
      <c r="AG7" s="68">
        <v>8072</v>
      </c>
      <c r="AH7" s="68">
        <v>2350</v>
      </c>
      <c r="AI7" s="68">
        <v>14185</v>
      </c>
      <c r="AJ7" s="68">
        <v>2051</v>
      </c>
      <c r="AK7" s="68">
        <v>16353</v>
      </c>
      <c r="AL7" s="68">
        <v>15533</v>
      </c>
      <c r="AM7" s="68">
        <v>8615</v>
      </c>
      <c r="AN7" s="68">
        <v>1090</v>
      </c>
      <c r="AO7" s="68">
        <v>5056</v>
      </c>
      <c r="AP7" s="68">
        <v>15274</v>
      </c>
      <c r="AQ7" s="68">
        <v>1303</v>
      </c>
      <c r="AR7" s="68">
        <v>5024</v>
      </c>
      <c r="AS7" s="68">
        <v>11419</v>
      </c>
      <c r="AT7" s="68">
        <v>5695</v>
      </c>
      <c r="AU7" s="68">
        <v>8504</v>
      </c>
      <c r="AV7" s="68">
        <v>5910</v>
      </c>
      <c r="AW7" s="68">
        <v>3788</v>
      </c>
      <c r="AX7" s="68">
        <v>4256</v>
      </c>
      <c r="AY7" s="68">
        <v>19233</v>
      </c>
      <c r="AZ7" s="68">
        <v>11695</v>
      </c>
      <c r="BA7" s="68">
        <v>3337</v>
      </c>
      <c r="BB7" s="68">
        <v>13077</v>
      </c>
      <c r="BC7" s="68">
        <v>24724</v>
      </c>
      <c r="BD7" s="68">
        <v>3019</v>
      </c>
      <c r="BE7" s="68">
        <v>1912</v>
      </c>
      <c r="BF7" s="68">
        <v>1892</v>
      </c>
      <c r="BG7" s="68">
        <v>5386</v>
      </c>
      <c r="BH7" s="68">
        <v>1643</v>
      </c>
      <c r="BI7" s="68">
        <v>7208</v>
      </c>
      <c r="BJ7" s="68">
        <v>974</v>
      </c>
      <c r="BK7" s="68">
        <v>778</v>
      </c>
      <c r="BL7" s="68">
        <v>4147</v>
      </c>
      <c r="BM7" s="68">
        <v>2287</v>
      </c>
      <c r="BN7" s="68">
        <v>10047</v>
      </c>
      <c r="BO7" s="68">
        <v>1771</v>
      </c>
      <c r="BP7" s="68">
        <v>3845</v>
      </c>
      <c r="BQ7" s="68">
        <v>2188</v>
      </c>
      <c r="BR7" s="68">
        <v>866</v>
      </c>
      <c r="BS7" s="68">
        <v>3791</v>
      </c>
      <c r="BT7" s="68">
        <v>4155</v>
      </c>
      <c r="BU7" s="68">
        <v>5382</v>
      </c>
      <c r="BV7" s="68">
        <v>546</v>
      </c>
      <c r="BW7" s="68">
        <v>17787</v>
      </c>
      <c r="BX7" s="68">
        <v>15994</v>
      </c>
      <c r="BY7" s="68">
        <v>4152</v>
      </c>
      <c r="BZ7" s="68">
        <v>11892</v>
      </c>
      <c r="CA7" s="68">
        <v>5876</v>
      </c>
      <c r="CB7" s="68">
        <v>14604</v>
      </c>
      <c r="CC7" s="68">
        <v>975</v>
      </c>
      <c r="CD7" s="68">
        <v>588520</v>
      </c>
      <c r="CE7" s="12">
        <f t="shared" ref="CE7:CE8" si="0">SUM(F7,I7,K7:L7,O7:P7,T7,V7,X7,AB7,AG7,AI7,AK7:AL7,AP7,AR7:AU7,AY7:AZ7,BB7:BC7,BG7,BI7,BN7,BW7:BX7,BZ7:CB7)</f>
        <v>397637</v>
      </c>
    </row>
    <row r="8" spans="1:84" x14ac:dyDescent="0.25">
      <c r="A8" s="63">
        <v>4</v>
      </c>
      <c r="B8" s="67" t="s">
        <v>14</v>
      </c>
      <c r="C8" s="68">
        <v>3452</v>
      </c>
      <c r="D8" s="68">
        <v>2934</v>
      </c>
      <c r="E8" s="68">
        <v>21549</v>
      </c>
      <c r="F8" s="68">
        <v>23768</v>
      </c>
      <c r="G8" s="68">
        <v>12042</v>
      </c>
      <c r="H8" s="68">
        <v>12374</v>
      </c>
      <c r="I8" s="68">
        <v>21440</v>
      </c>
      <c r="J8" s="68">
        <v>4295</v>
      </c>
      <c r="K8" s="68">
        <v>30707</v>
      </c>
      <c r="L8" s="68">
        <v>31684</v>
      </c>
      <c r="M8" s="68">
        <v>1784</v>
      </c>
      <c r="N8" s="68">
        <v>9621</v>
      </c>
      <c r="O8" s="68">
        <v>14845</v>
      </c>
      <c r="P8" s="68">
        <v>39583</v>
      </c>
      <c r="Q8" s="68">
        <v>4195</v>
      </c>
      <c r="R8" s="68">
        <v>5376</v>
      </c>
      <c r="S8" s="68">
        <v>3994</v>
      </c>
      <c r="T8" s="68">
        <v>21875</v>
      </c>
      <c r="U8" s="68">
        <v>15055</v>
      </c>
      <c r="V8" s="68">
        <v>23174</v>
      </c>
      <c r="W8" s="68">
        <v>3226</v>
      </c>
      <c r="X8" s="68">
        <v>24226</v>
      </c>
      <c r="Y8" s="68">
        <v>5201</v>
      </c>
      <c r="Z8" s="68">
        <v>3834</v>
      </c>
      <c r="AA8" s="68">
        <v>24137</v>
      </c>
      <c r="AB8" s="68">
        <v>24870</v>
      </c>
      <c r="AC8" s="68">
        <v>53235</v>
      </c>
      <c r="AD8" s="68">
        <v>13120</v>
      </c>
      <c r="AE8" s="68">
        <v>4656</v>
      </c>
      <c r="AF8" s="68">
        <v>1602</v>
      </c>
      <c r="AG8" s="68">
        <v>14716</v>
      </c>
      <c r="AH8" s="68">
        <v>4349</v>
      </c>
      <c r="AI8" s="68">
        <v>26620</v>
      </c>
      <c r="AJ8" s="68">
        <v>4097</v>
      </c>
      <c r="AK8" s="68">
        <v>29327</v>
      </c>
      <c r="AL8" s="68">
        <v>28434</v>
      </c>
      <c r="AM8" s="68">
        <v>16332</v>
      </c>
      <c r="AN8" s="68">
        <v>2256</v>
      </c>
      <c r="AO8" s="68">
        <v>9831</v>
      </c>
      <c r="AP8" s="68">
        <v>27774</v>
      </c>
      <c r="AQ8" s="68">
        <v>2640</v>
      </c>
      <c r="AR8" s="68">
        <v>9274</v>
      </c>
      <c r="AS8" s="68">
        <v>20225</v>
      </c>
      <c r="AT8" s="68">
        <v>10914</v>
      </c>
      <c r="AU8" s="68">
        <v>16223</v>
      </c>
      <c r="AV8" s="68">
        <v>11167</v>
      </c>
      <c r="AW8" s="68">
        <v>7407</v>
      </c>
      <c r="AX8" s="68">
        <v>8364</v>
      </c>
      <c r="AY8" s="68">
        <v>34745</v>
      </c>
      <c r="AZ8" s="68">
        <v>21064</v>
      </c>
      <c r="BA8" s="68">
        <v>6384</v>
      </c>
      <c r="BB8" s="68">
        <v>22853</v>
      </c>
      <c r="BC8" s="68">
        <v>45973</v>
      </c>
      <c r="BD8" s="68">
        <v>5757</v>
      </c>
      <c r="BE8" s="68">
        <v>3816</v>
      </c>
      <c r="BF8" s="68">
        <v>3958</v>
      </c>
      <c r="BG8" s="68">
        <v>10427</v>
      </c>
      <c r="BH8" s="68">
        <v>3213</v>
      </c>
      <c r="BI8" s="68">
        <v>13794</v>
      </c>
      <c r="BJ8" s="68">
        <v>2091</v>
      </c>
      <c r="BK8" s="68">
        <v>1480</v>
      </c>
      <c r="BL8" s="68">
        <v>8123</v>
      </c>
      <c r="BM8" s="68">
        <v>4282</v>
      </c>
      <c r="BN8" s="68">
        <v>17792</v>
      </c>
      <c r="BO8" s="68">
        <v>3588</v>
      </c>
      <c r="BP8" s="68">
        <v>7459</v>
      </c>
      <c r="BQ8" s="68">
        <v>4169</v>
      </c>
      <c r="BR8" s="68">
        <v>1779</v>
      </c>
      <c r="BS8" s="68">
        <v>7191</v>
      </c>
      <c r="BT8" s="68">
        <v>7505</v>
      </c>
      <c r="BU8" s="68">
        <v>10576</v>
      </c>
      <c r="BV8" s="68">
        <v>1077</v>
      </c>
      <c r="BW8" s="68">
        <v>31354</v>
      </c>
      <c r="BX8" s="68">
        <v>29527</v>
      </c>
      <c r="BY8" s="68">
        <v>7671</v>
      </c>
      <c r="BZ8" s="68">
        <v>22330</v>
      </c>
      <c r="CA8" s="68">
        <v>10668</v>
      </c>
      <c r="CB8" s="68">
        <v>27587</v>
      </c>
      <c r="CC8" s="68">
        <v>1912</v>
      </c>
      <c r="CD8" s="68">
        <v>1091950</v>
      </c>
      <c r="CE8" s="12">
        <f t="shared" si="0"/>
        <v>727793</v>
      </c>
    </row>
    <row r="9" spans="1:84" s="66" customFormat="1" ht="19" x14ac:dyDescent="0.25">
      <c r="A9" s="63">
        <v>5</v>
      </c>
      <c r="B9" s="64" t="s">
        <v>303</v>
      </c>
      <c r="C9" s="65" t="s">
        <v>211</v>
      </c>
      <c r="D9" s="65" t="s">
        <v>212</v>
      </c>
      <c r="E9" s="65" t="s">
        <v>213</v>
      </c>
      <c r="F9" s="65" t="s">
        <v>214</v>
      </c>
      <c r="G9" s="65" t="s">
        <v>215</v>
      </c>
      <c r="H9" s="65" t="s">
        <v>216</v>
      </c>
      <c r="I9" s="65" t="s">
        <v>217</v>
      </c>
      <c r="J9" s="65" t="s">
        <v>218</v>
      </c>
      <c r="K9" s="65" t="s">
        <v>219</v>
      </c>
      <c r="L9" s="65" t="s">
        <v>220</v>
      </c>
      <c r="M9" s="65" t="s">
        <v>221</v>
      </c>
      <c r="N9" s="65" t="s">
        <v>222</v>
      </c>
      <c r="O9" s="65" t="s">
        <v>223</v>
      </c>
      <c r="P9" s="65" t="s">
        <v>224</v>
      </c>
      <c r="Q9" s="65" t="s">
        <v>225</v>
      </c>
      <c r="R9" s="65" t="s">
        <v>226</v>
      </c>
      <c r="S9" s="65" t="s">
        <v>227</v>
      </c>
      <c r="T9" s="65" t="s">
        <v>228</v>
      </c>
      <c r="U9" s="65" t="s">
        <v>229</v>
      </c>
      <c r="V9" s="65" t="s">
        <v>230</v>
      </c>
      <c r="W9" s="65" t="s">
        <v>231</v>
      </c>
      <c r="X9" s="65" t="s">
        <v>232</v>
      </c>
      <c r="Y9" s="65" t="s">
        <v>233</v>
      </c>
      <c r="Z9" s="65" t="s">
        <v>234</v>
      </c>
      <c r="AA9" s="65" t="s">
        <v>235</v>
      </c>
      <c r="AB9" s="65" t="s">
        <v>236</v>
      </c>
      <c r="AC9" s="65" t="s">
        <v>237</v>
      </c>
      <c r="AD9" s="65" t="s">
        <v>238</v>
      </c>
      <c r="AE9" s="65" t="s">
        <v>239</v>
      </c>
      <c r="AF9" s="65" t="s">
        <v>240</v>
      </c>
      <c r="AG9" s="65" t="s">
        <v>241</v>
      </c>
      <c r="AH9" s="65" t="s">
        <v>242</v>
      </c>
      <c r="AI9" s="65" t="s">
        <v>243</v>
      </c>
      <c r="AJ9" s="65" t="s">
        <v>244</v>
      </c>
      <c r="AK9" s="65" t="s">
        <v>245</v>
      </c>
      <c r="AL9" s="65" t="s">
        <v>246</v>
      </c>
      <c r="AM9" s="65" t="s">
        <v>247</v>
      </c>
      <c r="AN9" s="65" t="s">
        <v>248</v>
      </c>
      <c r="AO9" s="65" t="s">
        <v>249</v>
      </c>
      <c r="AP9" s="65" t="s">
        <v>250</v>
      </c>
      <c r="AQ9" s="65" t="s">
        <v>251</v>
      </c>
      <c r="AR9" s="65" t="s">
        <v>252</v>
      </c>
      <c r="AS9" s="65" t="s">
        <v>253</v>
      </c>
      <c r="AT9" s="65" t="s">
        <v>254</v>
      </c>
      <c r="AU9" s="65" t="s">
        <v>255</v>
      </c>
      <c r="AV9" s="65" t="s">
        <v>256</v>
      </c>
      <c r="AW9" s="65" t="s">
        <v>257</v>
      </c>
      <c r="AX9" s="65" t="s">
        <v>258</v>
      </c>
      <c r="AY9" s="65" t="s">
        <v>259</v>
      </c>
      <c r="AZ9" s="65" t="s">
        <v>260</v>
      </c>
      <c r="BA9" s="65" t="s">
        <v>261</v>
      </c>
      <c r="BB9" s="65" t="s">
        <v>262</v>
      </c>
      <c r="BC9" s="65" t="s">
        <v>263</v>
      </c>
      <c r="BD9" s="65" t="s">
        <v>264</v>
      </c>
      <c r="BE9" s="65" t="s">
        <v>265</v>
      </c>
      <c r="BF9" s="65" t="s">
        <v>266</v>
      </c>
      <c r="BG9" s="65" t="s">
        <v>267</v>
      </c>
      <c r="BH9" s="65" t="s">
        <v>268</v>
      </c>
      <c r="BI9" s="65" t="s">
        <v>269</v>
      </c>
      <c r="BJ9" s="65" t="s">
        <v>270</v>
      </c>
      <c r="BK9" s="65" t="s">
        <v>271</v>
      </c>
      <c r="BL9" s="65" t="s">
        <v>272</v>
      </c>
      <c r="BM9" s="65" t="s">
        <v>273</v>
      </c>
      <c r="BN9" s="65" t="s">
        <v>274</v>
      </c>
      <c r="BO9" s="65" t="s">
        <v>275</v>
      </c>
      <c r="BP9" s="65" t="s">
        <v>276</v>
      </c>
      <c r="BQ9" s="65" t="s">
        <v>277</v>
      </c>
      <c r="BR9" s="65" t="s">
        <v>278</v>
      </c>
      <c r="BS9" s="65" t="s">
        <v>279</v>
      </c>
      <c r="BT9" s="65" t="s">
        <v>280</v>
      </c>
      <c r="BU9" s="65" t="s">
        <v>281</v>
      </c>
      <c r="BV9" s="65" t="s">
        <v>282</v>
      </c>
      <c r="BW9" s="65" t="s">
        <v>283</v>
      </c>
      <c r="BX9" s="65" t="s">
        <v>284</v>
      </c>
      <c r="BY9" s="65" t="s">
        <v>285</v>
      </c>
      <c r="BZ9" s="65" t="s">
        <v>286</v>
      </c>
      <c r="CA9" s="65" t="s">
        <v>287</v>
      </c>
      <c r="CB9" s="65" t="s">
        <v>288</v>
      </c>
      <c r="CC9" s="65" t="s">
        <v>289</v>
      </c>
      <c r="CD9" s="65" t="s">
        <v>290</v>
      </c>
      <c r="CE9" s="65" t="s">
        <v>291</v>
      </c>
      <c r="CF9" s="59"/>
    </row>
    <row r="10" spans="1:84" x14ac:dyDescent="0.25">
      <c r="A10" s="63">
        <v>6</v>
      </c>
      <c r="B10" s="12" t="s">
        <v>17</v>
      </c>
      <c r="C10" s="12">
        <v>1003</v>
      </c>
      <c r="D10" s="12">
        <v>844</v>
      </c>
      <c r="E10" s="12">
        <v>6741</v>
      </c>
      <c r="F10" s="12">
        <v>7475</v>
      </c>
      <c r="G10" s="12">
        <v>2996</v>
      </c>
      <c r="H10" s="12">
        <v>3690</v>
      </c>
      <c r="I10" s="12">
        <v>7416</v>
      </c>
      <c r="J10" s="12">
        <v>1120</v>
      </c>
      <c r="K10" s="12">
        <v>11141</v>
      </c>
      <c r="L10" s="12">
        <v>11851</v>
      </c>
      <c r="M10" s="12">
        <v>521</v>
      </c>
      <c r="N10" s="12">
        <v>2782</v>
      </c>
      <c r="O10" s="12">
        <v>6161</v>
      </c>
      <c r="P10" s="12">
        <v>19457</v>
      </c>
      <c r="Q10" s="12">
        <v>1017</v>
      </c>
      <c r="R10" s="12">
        <v>1574</v>
      </c>
      <c r="S10" s="12">
        <v>1246</v>
      </c>
      <c r="T10" s="12">
        <v>8258</v>
      </c>
      <c r="U10" s="12">
        <v>3525</v>
      </c>
      <c r="V10" s="12">
        <v>8736</v>
      </c>
      <c r="W10" s="12">
        <v>787</v>
      </c>
      <c r="X10" s="12">
        <v>8494</v>
      </c>
      <c r="Y10" s="12">
        <v>1621</v>
      </c>
      <c r="Z10" s="12">
        <v>1674</v>
      </c>
      <c r="AA10" s="12">
        <v>7607</v>
      </c>
      <c r="AB10" s="12">
        <v>8516</v>
      </c>
      <c r="AC10" s="12">
        <v>16020</v>
      </c>
      <c r="AD10" s="12">
        <v>4312</v>
      </c>
      <c r="AE10" s="12">
        <v>1411</v>
      </c>
      <c r="AF10" s="12">
        <v>426</v>
      </c>
      <c r="AG10" s="12">
        <v>5754</v>
      </c>
      <c r="AH10" s="12">
        <v>1356</v>
      </c>
      <c r="AI10" s="12">
        <v>13536</v>
      </c>
      <c r="AJ10" s="12">
        <v>1355</v>
      </c>
      <c r="AK10" s="12">
        <v>9994</v>
      </c>
      <c r="AL10" s="12">
        <v>10617</v>
      </c>
      <c r="AM10" s="12">
        <v>5314</v>
      </c>
      <c r="AN10" s="12">
        <v>609</v>
      </c>
      <c r="AO10" s="12">
        <v>3574</v>
      </c>
      <c r="AP10" s="12">
        <v>8265</v>
      </c>
      <c r="AQ10" s="12">
        <v>754</v>
      </c>
      <c r="AR10" s="12">
        <v>4305</v>
      </c>
      <c r="AS10" s="12">
        <v>7100</v>
      </c>
      <c r="AT10" s="12">
        <v>4930</v>
      </c>
      <c r="AU10" s="12">
        <v>8158</v>
      </c>
      <c r="AV10" s="12">
        <v>3590</v>
      </c>
      <c r="AW10" s="12">
        <v>3059</v>
      </c>
      <c r="AX10" s="12">
        <v>2110</v>
      </c>
      <c r="AY10" s="12">
        <v>10532</v>
      </c>
      <c r="AZ10" s="12">
        <v>7364</v>
      </c>
      <c r="BA10" s="12">
        <v>2410</v>
      </c>
      <c r="BB10" s="12">
        <v>8566</v>
      </c>
      <c r="BC10" s="12">
        <v>11335</v>
      </c>
      <c r="BD10" s="12">
        <v>1570</v>
      </c>
      <c r="BE10" s="12">
        <v>1319</v>
      </c>
      <c r="BF10" s="12">
        <v>1241</v>
      </c>
      <c r="BG10" s="12">
        <v>4714</v>
      </c>
      <c r="BH10" s="12">
        <v>915</v>
      </c>
      <c r="BI10" s="12">
        <v>6211</v>
      </c>
      <c r="BJ10" s="12">
        <v>575</v>
      </c>
      <c r="BK10" s="12">
        <v>255</v>
      </c>
      <c r="BL10" s="12">
        <v>2291</v>
      </c>
      <c r="BM10" s="12">
        <v>1169</v>
      </c>
      <c r="BN10" s="12">
        <v>5595</v>
      </c>
      <c r="BO10" s="12">
        <v>860</v>
      </c>
      <c r="BP10" s="12">
        <v>2414</v>
      </c>
      <c r="BQ10" s="12">
        <v>1444</v>
      </c>
      <c r="BR10" s="12">
        <v>530</v>
      </c>
      <c r="BS10" s="12">
        <v>2017</v>
      </c>
      <c r="BT10" s="12">
        <v>2270</v>
      </c>
      <c r="BU10" s="12">
        <v>3159</v>
      </c>
      <c r="BV10" s="12">
        <v>342</v>
      </c>
      <c r="BW10" s="12">
        <v>9725</v>
      </c>
      <c r="BX10" s="12">
        <v>11858</v>
      </c>
      <c r="BY10" s="12">
        <v>2605</v>
      </c>
      <c r="BZ10" s="12">
        <v>11914</v>
      </c>
      <c r="CA10" s="12">
        <v>4454</v>
      </c>
      <c r="CB10" s="12">
        <v>10326</v>
      </c>
      <c r="CC10" s="12">
        <v>527</v>
      </c>
      <c r="CD10" s="12">
        <v>383301</v>
      </c>
      <c r="CE10" s="12">
        <f t="shared" ref="CE10:CE20" si="1">SUM(F10,I10,K10:L10,O10:P10,T10,V10,X10,AB10,AG10,AI10,AK10:AL10,AP10,AR10:AU10,AY10:AZ10,BB10:BC10,BG10,BI10,BN10,BW10:BX10,BZ10:CB10)</f>
        <v>272758</v>
      </c>
    </row>
    <row r="11" spans="1:84" x14ac:dyDescent="0.25">
      <c r="A11" s="63">
        <v>7</v>
      </c>
      <c r="B11" s="12" t="s">
        <v>18</v>
      </c>
      <c r="C11" s="12">
        <v>1153</v>
      </c>
      <c r="D11" s="12">
        <v>905</v>
      </c>
      <c r="E11" s="12">
        <v>6570</v>
      </c>
      <c r="F11" s="12">
        <v>7385</v>
      </c>
      <c r="G11" s="12">
        <v>3673</v>
      </c>
      <c r="H11" s="12">
        <v>3886</v>
      </c>
      <c r="I11" s="12">
        <v>6626</v>
      </c>
      <c r="J11" s="12">
        <v>1239</v>
      </c>
      <c r="K11" s="12">
        <v>9608</v>
      </c>
      <c r="L11" s="12">
        <v>11259</v>
      </c>
      <c r="M11" s="12">
        <v>536</v>
      </c>
      <c r="N11" s="12">
        <v>2931</v>
      </c>
      <c r="O11" s="12">
        <v>5500</v>
      </c>
      <c r="P11" s="12">
        <v>16748</v>
      </c>
      <c r="Q11" s="12">
        <v>1086</v>
      </c>
      <c r="R11" s="12">
        <v>1646</v>
      </c>
      <c r="S11" s="12">
        <v>1285</v>
      </c>
      <c r="T11" s="12">
        <v>7064</v>
      </c>
      <c r="U11" s="12">
        <v>4229</v>
      </c>
      <c r="V11" s="12">
        <v>8194</v>
      </c>
      <c r="W11" s="12">
        <v>883</v>
      </c>
      <c r="X11" s="12">
        <v>7607</v>
      </c>
      <c r="Y11" s="12">
        <v>1705</v>
      </c>
      <c r="Z11" s="12">
        <v>1566</v>
      </c>
      <c r="AA11" s="12">
        <v>7692</v>
      </c>
      <c r="AB11" s="12">
        <v>8132</v>
      </c>
      <c r="AC11" s="12">
        <v>16140</v>
      </c>
      <c r="AD11" s="12">
        <v>4189</v>
      </c>
      <c r="AE11" s="12">
        <v>1518</v>
      </c>
      <c r="AF11" s="12">
        <v>491</v>
      </c>
      <c r="AG11" s="12">
        <v>5313</v>
      </c>
      <c r="AH11" s="12">
        <v>1399</v>
      </c>
      <c r="AI11" s="12">
        <v>11177</v>
      </c>
      <c r="AJ11" s="12">
        <v>1438</v>
      </c>
      <c r="AK11" s="12">
        <v>9216</v>
      </c>
      <c r="AL11" s="12">
        <v>9913</v>
      </c>
      <c r="AM11" s="12">
        <v>5346</v>
      </c>
      <c r="AN11" s="12">
        <v>781</v>
      </c>
      <c r="AO11" s="12">
        <v>3432</v>
      </c>
      <c r="AP11" s="12">
        <v>7652</v>
      </c>
      <c r="AQ11" s="12">
        <v>941</v>
      </c>
      <c r="AR11" s="12">
        <v>3917</v>
      </c>
      <c r="AS11" s="12">
        <v>6513</v>
      </c>
      <c r="AT11" s="12">
        <v>4309</v>
      </c>
      <c r="AU11" s="12">
        <v>6951</v>
      </c>
      <c r="AV11" s="12">
        <v>3787</v>
      </c>
      <c r="AW11" s="12">
        <v>2863</v>
      </c>
      <c r="AX11" s="12">
        <v>2290</v>
      </c>
      <c r="AY11" s="12">
        <v>9399</v>
      </c>
      <c r="AZ11" s="12">
        <v>6734</v>
      </c>
      <c r="BA11" s="12">
        <v>2227</v>
      </c>
      <c r="BB11" s="12">
        <v>7241</v>
      </c>
      <c r="BC11" s="12">
        <v>11865</v>
      </c>
      <c r="BD11" s="12">
        <v>1728</v>
      </c>
      <c r="BE11" s="12">
        <v>1287</v>
      </c>
      <c r="BF11" s="12">
        <v>1406</v>
      </c>
      <c r="BG11" s="12">
        <v>4572</v>
      </c>
      <c r="BH11" s="12">
        <v>977</v>
      </c>
      <c r="BI11" s="12">
        <v>5389</v>
      </c>
      <c r="BJ11" s="12">
        <v>655</v>
      </c>
      <c r="BK11" s="12">
        <v>324</v>
      </c>
      <c r="BL11" s="12">
        <v>2546</v>
      </c>
      <c r="BM11" s="12">
        <v>1230</v>
      </c>
      <c r="BN11" s="12">
        <v>5086</v>
      </c>
      <c r="BO11" s="12">
        <v>1084</v>
      </c>
      <c r="BP11" s="12">
        <v>2527</v>
      </c>
      <c r="BQ11" s="12">
        <v>1409</v>
      </c>
      <c r="BR11" s="12">
        <v>583</v>
      </c>
      <c r="BS11" s="12">
        <v>2111</v>
      </c>
      <c r="BT11" s="12">
        <v>2322</v>
      </c>
      <c r="BU11" s="12">
        <v>3510</v>
      </c>
      <c r="BV11" s="12">
        <v>351</v>
      </c>
      <c r="BW11" s="12">
        <v>8996</v>
      </c>
      <c r="BX11" s="12">
        <v>10770</v>
      </c>
      <c r="BY11" s="12">
        <v>2434</v>
      </c>
      <c r="BZ11" s="12">
        <v>10100</v>
      </c>
      <c r="CA11" s="12">
        <v>3972</v>
      </c>
      <c r="CB11" s="12">
        <v>9946</v>
      </c>
      <c r="CC11" s="12">
        <v>599</v>
      </c>
      <c r="CD11" s="12">
        <v>362083</v>
      </c>
      <c r="CE11" s="12">
        <f t="shared" si="1"/>
        <v>247154</v>
      </c>
    </row>
    <row r="12" spans="1:84" x14ac:dyDescent="0.25">
      <c r="A12" s="63">
        <v>8</v>
      </c>
      <c r="B12" s="12" t="s">
        <v>19</v>
      </c>
      <c r="C12" s="12">
        <v>1039</v>
      </c>
      <c r="D12" s="12">
        <v>862</v>
      </c>
      <c r="E12" s="12">
        <v>6234</v>
      </c>
      <c r="F12" s="12">
        <v>6537</v>
      </c>
      <c r="G12" s="12">
        <v>3827</v>
      </c>
      <c r="H12" s="12">
        <v>3643</v>
      </c>
      <c r="I12" s="12">
        <v>5631</v>
      </c>
      <c r="J12" s="12">
        <v>1171</v>
      </c>
      <c r="K12" s="12">
        <v>8324</v>
      </c>
      <c r="L12" s="12">
        <v>9878</v>
      </c>
      <c r="M12" s="12">
        <v>485</v>
      </c>
      <c r="N12" s="12">
        <v>2752</v>
      </c>
      <c r="O12" s="12">
        <v>4582</v>
      </c>
      <c r="P12" s="12">
        <v>13197</v>
      </c>
      <c r="Q12" s="12">
        <v>1148</v>
      </c>
      <c r="R12" s="12">
        <v>1639</v>
      </c>
      <c r="S12" s="12">
        <v>1128</v>
      </c>
      <c r="T12" s="12">
        <v>5701</v>
      </c>
      <c r="U12" s="12">
        <v>4345</v>
      </c>
      <c r="V12" s="12">
        <v>6797</v>
      </c>
      <c r="W12" s="12">
        <v>926</v>
      </c>
      <c r="X12" s="12">
        <v>6791</v>
      </c>
      <c r="Y12" s="12">
        <v>1667</v>
      </c>
      <c r="Z12" s="12">
        <v>1433</v>
      </c>
      <c r="AA12" s="12">
        <v>7120</v>
      </c>
      <c r="AB12" s="12">
        <v>7107</v>
      </c>
      <c r="AC12" s="12">
        <v>15470</v>
      </c>
      <c r="AD12" s="12">
        <v>3830</v>
      </c>
      <c r="AE12" s="12">
        <v>1576</v>
      </c>
      <c r="AF12" s="12">
        <v>415</v>
      </c>
      <c r="AG12" s="12">
        <v>4351</v>
      </c>
      <c r="AH12" s="12">
        <v>1191</v>
      </c>
      <c r="AI12" s="12">
        <v>8954</v>
      </c>
      <c r="AJ12" s="12">
        <v>1296</v>
      </c>
      <c r="AK12" s="12">
        <v>8080</v>
      </c>
      <c r="AL12" s="12">
        <v>8618</v>
      </c>
      <c r="AM12" s="12">
        <v>4941</v>
      </c>
      <c r="AN12" s="12">
        <v>679</v>
      </c>
      <c r="AO12" s="12">
        <v>3043</v>
      </c>
      <c r="AP12" s="12">
        <v>6664</v>
      </c>
      <c r="AQ12" s="12">
        <v>873</v>
      </c>
      <c r="AR12" s="12">
        <v>3011</v>
      </c>
      <c r="AS12" s="12">
        <v>5608</v>
      </c>
      <c r="AT12" s="12">
        <v>3535</v>
      </c>
      <c r="AU12" s="12">
        <v>6016</v>
      </c>
      <c r="AV12" s="12">
        <v>3167</v>
      </c>
      <c r="AW12" s="12">
        <v>2427</v>
      </c>
      <c r="AX12" s="12">
        <v>2322</v>
      </c>
      <c r="AY12" s="12">
        <v>8471</v>
      </c>
      <c r="AZ12" s="12">
        <v>5769</v>
      </c>
      <c r="BA12" s="12">
        <v>2020</v>
      </c>
      <c r="BB12" s="12">
        <v>5714</v>
      </c>
      <c r="BC12" s="12">
        <v>11965</v>
      </c>
      <c r="BD12" s="12">
        <v>1794</v>
      </c>
      <c r="BE12" s="12">
        <v>1306</v>
      </c>
      <c r="BF12" s="12">
        <v>1285</v>
      </c>
      <c r="BG12" s="12">
        <v>3725</v>
      </c>
      <c r="BH12" s="12">
        <v>946</v>
      </c>
      <c r="BI12" s="12">
        <v>4289</v>
      </c>
      <c r="BJ12" s="12">
        <v>681</v>
      </c>
      <c r="BK12" s="12">
        <v>426</v>
      </c>
      <c r="BL12" s="12">
        <v>2518</v>
      </c>
      <c r="BM12" s="12">
        <v>1251</v>
      </c>
      <c r="BN12" s="12">
        <v>4579</v>
      </c>
      <c r="BO12" s="12">
        <v>1082</v>
      </c>
      <c r="BP12" s="12">
        <v>2447</v>
      </c>
      <c r="BQ12" s="12">
        <v>1205</v>
      </c>
      <c r="BR12" s="12">
        <v>548</v>
      </c>
      <c r="BS12" s="12">
        <v>2009</v>
      </c>
      <c r="BT12" s="12">
        <v>2157</v>
      </c>
      <c r="BU12" s="12">
        <v>3401</v>
      </c>
      <c r="BV12" s="12">
        <v>321</v>
      </c>
      <c r="BW12" s="12">
        <v>8036</v>
      </c>
      <c r="BX12" s="12">
        <v>9220</v>
      </c>
      <c r="BY12" s="12">
        <v>2416</v>
      </c>
      <c r="BZ12" s="12">
        <v>8124</v>
      </c>
      <c r="CA12" s="12">
        <v>3263</v>
      </c>
      <c r="CB12" s="12">
        <v>8607</v>
      </c>
      <c r="CC12" s="12">
        <v>534</v>
      </c>
      <c r="CD12" s="12">
        <v>320106</v>
      </c>
      <c r="CE12" s="12">
        <f t="shared" si="1"/>
        <v>211144</v>
      </c>
    </row>
    <row r="13" spans="1:84" x14ac:dyDescent="0.25">
      <c r="A13" s="63">
        <v>9</v>
      </c>
      <c r="B13" s="12" t="s">
        <v>20</v>
      </c>
      <c r="C13" s="12">
        <v>941</v>
      </c>
      <c r="D13" s="12">
        <v>779</v>
      </c>
      <c r="E13" s="12">
        <v>5699</v>
      </c>
      <c r="F13" s="12">
        <v>6155</v>
      </c>
      <c r="G13" s="12">
        <v>3353</v>
      </c>
      <c r="H13" s="12">
        <v>3432</v>
      </c>
      <c r="I13" s="12">
        <v>5451</v>
      </c>
      <c r="J13" s="12">
        <v>1171</v>
      </c>
      <c r="K13" s="12">
        <v>7593</v>
      </c>
      <c r="L13" s="12">
        <v>8429</v>
      </c>
      <c r="M13" s="12">
        <v>455</v>
      </c>
      <c r="N13" s="12">
        <v>2392</v>
      </c>
      <c r="O13" s="12">
        <v>4125</v>
      </c>
      <c r="P13" s="12">
        <v>10463</v>
      </c>
      <c r="Q13" s="12">
        <v>1113</v>
      </c>
      <c r="R13" s="12">
        <v>1428</v>
      </c>
      <c r="S13" s="12">
        <v>1020</v>
      </c>
      <c r="T13" s="12">
        <v>4867</v>
      </c>
      <c r="U13" s="12">
        <v>4316</v>
      </c>
      <c r="V13" s="12">
        <v>6124</v>
      </c>
      <c r="W13" s="12">
        <v>824</v>
      </c>
      <c r="X13" s="12">
        <v>6234</v>
      </c>
      <c r="Y13" s="12">
        <v>1393</v>
      </c>
      <c r="Z13" s="12">
        <v>1137</v>
      </c>
      <c r="AA13" s="12">
        <v>6420</v>
      </c>
      <c r="AB13" s="12">
        <v>6259</v>
      </c>
      <c r="AC13" s="12">
        <v>14215</v>
      </c>
      <c r="AD13" s="12">
        <v>3384</v>
      </c>
      <c r="AE13" s="12">
        <v>1308</v>
      </c>
      <c r="AF13" s="12">
        <v>369</v>
      </c>
      <c r="AG13" s="12">
        <v>3699</v>
      </c>
      <c r="AH13" s="12">
        <v>1077</v>
      </c>
      <c r="AI13" s="12">
        <v>7304</v>
      </c>
      <c r="AJ13" s="12">
        <v>1177</v>
      </c>
      <c r="AK13" s="12">
        <v>7307</v>
      </c>
      <c r="AL13" s="12">
        <v>7381</v>
      </c>
      <c r="AM13" s="12">
        <v>4376</v>
      </c>
      <c r="AN13" s="12">
        <v>620</v>
      </c>
      <c r="AO13" s="12">
        <v>2895</v>
      </c>
      <c r="AP13" s="12">
        <v>6399</v>
      </c>
      <c r="AQ13" s="12">
        <v>768</v>
      </c>
      <c r="AR13" s="12">
        <v>2244</v>
      </c>
      <c r="AS13" s="12">
        <v>5152</v>
      </c>
      <c r="AT13" s="12">
        <v>3059</v>
      </c>
      <c r="AU13" s="12">
        <v>4733</v>
      </c>
      <c r="AV13" s="12">
        <v>2967</v>
      </c>
      <c r="AW13" s="12">
        <v>2061</v>
      </c>
      <c r="AX13" s="12">
        <v>2259</v>
      </c>
      <c r="AY13" s="12">
        <v>7804</v>
      </c>
      <c r="AZ13" s="12">
        <v>5103</v>
      </c>
      <c r="BA13" s="12">
        <v>1876</v>
      </c>
      <c r="BB13" s="12">
        <v>4877</v>
      </c>
      <c r="BC13" s="12">
        <v>12153</v>
      </c>
      <c r="BD13" s="12">
        <v>1559</v>
      </c>
      <c r="BE13" s="12">
        <v>1072</v>
      </c>
      <c r="BF13" s="12">
        <v>1123</v>
      </c>
      <c r="BG13" s="12">
        <v>2919</v>
      </c>
      <c r="BH13" s="12">
        <v>859</v>
      </c>
      <c r="BI13" s="12">
        <v>3772</v>
      </c>
      <c r="BJ13" s="12">
        <v>617</v>
      </c>
      <c r="BK13" s="12">
        <v>377</v>
      </c>
      <c r="BL13" s="12">
        <v>2299</v>
      </c>
      <c r="BM13" s="12">
        <v>1089</v>
      </c>
      <c r="BN13" s="12">
        <v>4398</v>
      </c>
      <c r="BO13" s="12">
        <v>1005</v>
      </c>
      <c r="BP13" s="12">
        <v>2181</v>
      </c>
      <c r="BQ13" s="12">
        <v>1050</v>
      </c>
      <c r="BR13" s="12">
        <v>480</v>
      </c>
      <c r="BS13" s="12">
        <v>1853</v>
      </c>
      <c r="BT13" s="12">
        <v>1924</v>
      </c>
      <c r="BU13" s="12">
        <v>3030</v>
      </c>
      <c r="BV13" s="12">
        <v>294</v>
      </c>
      <c r="BW13" s="12">
        <v>7223</v>
      </c>
      <c r="BX13" s="12">
        <v>7969</v>
      </c>
      <c r="BY13" s="12">
        <v>2080</v>
      </c>
      <c r="BZ13" s="12">
        <v>6294</v>
      </c>
      <c r="CA13" s="12">
        <v>2931</v>
      </c>
      <c r="CB13" s="12">
        <v>7750</v>
      </c>
      <c r="CC13" s="12">
        <v>469</v>
      </c>
      <c r="CD13" s="12">
        <v>284778</v>
      </c>
      <c r="CE13" s="12">
        <f t="shared" si="1"/>
        <v>186171</v>
      </c>
    </row>
    <row r="14" spans="1:84" x14ac:dyDescent="0.25">
      <c r="A14" s="63">
        <v>10</v>
      </c>
      <c r="B14" s="12" t="s">
        <v>21</v>
      </c>
      <c r="C14" s="12">
        <v>668</v>
      </c>
      <c r="D14" s="12">
        <v>540</v>
      </c>
      <c r="E14" s="12">
        <v>4041</v>
      </c>
      <c r="F14" s="12">
        <v>4529</v>
      </c>
      <c r="G14" s="12">
        <v>2276</v>
      </c>
      <c r="H14" s="12">
        <v>2373</v>
      </c>
      <c r="I14" s="12">
        <v>4174</v>
      </c>
      <c r="J14" s="12">
        <v>800</v>
      </c>
      <c r="K14" s="12">
        <v>5747</v>
      </c>
      <c r="L14" s="12">
        <v>5803</v>
      </c>
      <c r="M14" s="12">
        <v>284</v>
      </c>
      <c r="N14" s="12">
        <v>1874</v>
      </c>
      <c r="O14" s="12">
        <v>2892</v>
      </c>
      <c r="P14" s="12">
        <v>7110</v>
      </c>
      <c r="Q14" s="12">
        <v>841</v>
      </c>
      <c r="R14" s="12">
        <v>975</v>
      </c>
      <c r="S14" s="12">
        <v>788</v>
      </c>
      <c r="T14" s="12">
        <v>3920</v>
      </c>
      <c r="U14" s="12">
        <v>3039</v>
      </c>
      <c r="V14" s="12">
        <v>4382</v>
      </c>
      <c r="W14" s="12">
        <v>612</v>
      </c>
      <c r="X14" s="12">
        <v>4099</v>
      </c>
      <c r="Y14" s="12">
        <v>898</v>
      </c>
      <c r="Z14" s="12">
        <v>649</v>
      </c>
      <c r="AA14" s="12">
        <v>4372</v>
      </c>
      <c r="AB14" s="12">
        <v>4688</v>
      </c>
      <c r="AC14" s="12">
        <v>9905</v>
      </c>
      <c r="AD14" s="12">
        <v>2486</v>
      </c>
      <c r="AE14" s="12">
        <v>817</v>
      </c>
      <c r="AF14" s="12">
        <v>314</v>
      </c>
      <c r="AG14" s="12">
        <v>2598</v>
      </c>
      <c r="AH14" s="12">
        <v>806</v>
      </c>
      <c r="AI14" s="12">
        <v>4885</v>
      </c>
      <c r="AJ14" s="12">
        <v>773</v>
      </c>
      <c r="AK14" s="12">
        <v>5503</v>
      </c>
      <c r="AL14" s="12">
        <v>5154</v>
      </c>
      <c r="AM14" s="12">
        <v>2986</v>
      </c>
      <c r="AN14" s="12">
        <v>401</v>
      </c>
      <c r="AO14" s="12">
        <v>1925</v>
      </c>
      <c r="AP14" s="12">
        <v>5508</v>
      </c>
      <c r="AQ14" s="12">
        <v>475</v>
      </c>
      <c r="AR14" s="12">
        <v>1462</v>
      </c>
      <c r="AS14" s="12">
        <v>3915</v>
      </c>
      <c r="AT14" s="12">
        <v>1911</v>
      </c>
      <c r="AU14" s="12">
        <v>2768</v>
      </c>
      <c r="AV14" s="12">
        <v>1995</v>
      </c>
      <c r="AW14" s="12">
        <v>1402</v>
      </c>
      <c r="AX14" s="12">
        <v>1616</v>
      </c>
      <c r="AY14" s="12">
        <v>6645</v>
      </c>
      <c r="AZ14" s="12">
        <v>3839</v>
      </c>
      <c r="BA14" s="12">
        <v>1211</v>
      </c>
      <c r="BB14" s="12">
        <v>3817</v>
      </c>
      <c r="BC14" s="12">
        <v>9562</v>
      </c>
      <c r="BD14" s="12">
        <v>1063</v>
      </c>
      <c r="BE14" s="12">
        <v>659</v>
      </c>
      <c r="BF14" s="12">
        <v>783</v>
      </c>
      <c r="BG14" s="12">
        <v>1913</v>
      </c>
      <c r="BH14" s="12">
        <v>644</v>
      </c>
      <c r="BI14" s="12">
        <v>2626</v>
      </c>
      <c r="BJ14" s="12">
        <v>397</v>
      </c>
      <c r="BK14" s="12">
        <v>293</v>
      </c>
      <c r="BL14" s="12">
        <v>1503</v>
      </c>
      <c r="BM14" s="12">
        <v>827</v>
      </c>
      <c r="BN14" s="12">
        <v>3447</v>
      </c>
      <c r="BO14" s="12">
        <v>643</v>
      </c>
      <c r="BP14" s="12">
        <v>1339</v>
      </c>
      <c r="BQ14" s="12">
        <v>743</v>
      </c>
      <c r="BR14" s="12">
        <v>333</v>
      </c>
      <c r="BS14" s="12">
        <v>1388</v>
      </c>
      <c r="BT14" s="12">
        <v>1404</v>
      </c>
      <c r="BU14" s="12">
        <v>1871</v>
      </c>
      <c r="BV14" s="12">
        <v>176</v>
      </c>
      <c r="BW14" s="12">
        <v>5801</v>
      </c>
      <c r="BX14" s="12">
        <v>5329</v>
      </c>
      <c r="BY14" s="12">
        <v>1388</v>
      </c>
      <c r="BZ14" s="12">
        <v>3780</v>
      </c>
      <c r="CA14" s="12">
        <v>1956</v>
      </c>
      <c r="CB14" s="12">
        <v>5380</v>
      </c>
      <c r="CC14" s="12">
        <v>375</v>
      </c>
      <c r="CD14" s="12">
        <v>203070</v>
      </c>
      <c r="CE14" s="12">
        <f t="shared" si="1"/>
        <v>135143</v>
      </c>
    </row>
    <row r="15" spans="1:84" x14ac:dyDescent="0.25">
      <c r="A15" s="63">
        <v>11</v>
      </c>
      <c r="B15" s="12" t="s">
        <v>22</v>
      </c>
      <c r="C15" s="12">
        <v>415</v>
      </c>
      <c r="D15" s="12">
        <v>381</v>
      </c>
      <c r="E15" s="12">
        <v>2705</v>
      </c>
      <c r="F15" s="12">
        <v>3152</v>
      </c>
      <c r="G15" s="12">
        <v>1367</v>
      </c>
      <c r="H15" s="12">
        <v>1572</v>
      </c>
      <c r="I15" s="12">
        <v>2760</v>
      </c>
      <c r="J15" s="12">
        <v>590</v>
      </c>
      <c r="K15" s="12">
        <v>4080</v>
      </c>
      <c r="L15" s="12">
        <v>3914</v>
      </c>
      <c r="M15" s="12">
        <v>268</v>
      </c>
      <c r="N15" s="12">
        <v>1327</v>
      </c>
      <c r="O15" s="12">
        <v>1744</v>
      </c>
      <c r="P15" s="12">
        <v>4605</v>
      </c>
      <c r="Q15" s="12">
        <v>591</v>
      </c>
      <c r="R15" s="12">
        <v>680</v>
      </c>
      <c r="S15" s="12">
        <v>538</v>
      </c>
      <c r="T15" s="12">
        <v>3439</v>
      </c>
      <c r="U15" s="12">
        <v>1836</v>
      </c>
      <c r="V15" s="12">
        <v>2855</v>
      </c>
      <c r="W15" s="12">
        <v>459</v>
      </c>
      <c r="X15" s="12">
        <v>3122</v>
      </c>
      <c r="Y15" s="12">
        <v>645</v>
      </c>
      <c r="Z15" s="12">
        <v>361</v>
      </c>
      <c r="AA15" s="12">
        <v>3126</v>
      </c>
      <c r="AB15" s="12">
        <v>3408</v>
      </c>
      <c r="AC15" s="12">
        <v>6800</v>
      </c>
      <c r="AD15" s="12">
        <v>1773</v>
      </c>
      <c r="AE15" s="12">
        <v>490</v>
      </c>
      <c r="AF15" s="12">
        <v>224</v>
      </c>
      <c r="AG15" s="12">
        <v>1950</v>
      </c>
      <c r="AH15" s="12">
        <v>617</v>
      </c>
      <c r="AI15" s="12">
        <v>3007</v>
      </c>
      <c r="AJ15" s="12">
        <v>458</v>
      </c>
      <c r="AK15" s="12">
        <v>4034</v>
      </c>
      <c r="AL15" s="12">
        <v>3742</v>
      </c>
      <c r="AM15" s="12">
        <v>2078</v>
      </c>
      <c r="AN15" s="12">
        <v>244</v>
      </c>
      <c r="AO15" s="12">
        <v>1070</v>
      </c>
      <c r="AP15" s="12">
        <v>4645</v>
      </c>
      <c r="AQ15" s="12">
        <v>285</v>
      </c>
      <c r="AR15" s="12">
        <v>1217</v>
      </c>
      <c r="AS15" s="12">
        <v>2663</v>
      </c>
      <c r="AT15" s="12">
        <v>1232</v>
      </c>
      <c r="AU15" s="12">
        <v>1551</v>
      </c>
      <c r="AV15" s="12">
        <v>1513</v>
      </c>
      <c r="AW15" s="12">
        <v>786</v>
      </c>
      <c r="AX15" s="12">
        <v>1124</v>
      </c>
      <c r="AY15" s="12">
        <v>5623</v>
      </c>
      <c r="AZ15" s="12">
        <v>3074</v>
      </c>
      <c r="BA15" s="12">
        <v>652</v>
      </c>
      <c r="BB15" s="12">
        <v>3763</v>
      </c>
      <c r="BC15" s="12">
        <v>6271</v>
      </c>
      <c r="BD15" s="12">
        <v>692</v>
      </c>
      <c r="BE15" s="12">
        <v>404</v>
      </c>
      <c r="BF15" s="12">
        <v>420</v>
      </c>
      <c r="BG15" s="12">
        <v>994</v>
      </c>
      <c r="BH15" s="12">
        <v>376</v>
      </c>
      <c r="BI15" s="12">
        <v>1646</v>
      </c>
      <c r="BJ15" s="12">
        <v>208</v>
      </c>
      <c r="BK15" s="12">
        <v>217</v>
      </c>
      <c r="BL15" s="12">
        <v>951</v>
      </c>
      <c r="BM15" s="12">
        <v>526</v>
      </c>
      <c r="BN15" s="12">
        <v>2630</v>
      </c>
      <c r="BO15" s="12">
        <v>425</v>
      </c>
      <c r="BP15" s="12">
        <v>762</v>
      </c>
      <c r="BQ15" s="12">
        <v>576</v>
      </c>
      <c r="BR15" s="12">
        <v>203</v>
      </c>
      <c r="BS15" s="12">
        <v>991</v>
      </c>
      <c r="BT15" s="12">
        <v>959</v>
      </c>
      <c r="BU15" s="12">
        <v>1237</v>
      </c>
      <c r="BV15" s="12">
        <v>151</v>
      </c>
      <c r="BW15" s="12">
        <v>4832</v>
      </c>
      <c r="BX15" s="12">
        <v>3672</v>
      </c>
      <c r="BY15" s="12">
        <v>951</v>
      </c>
      <c r="BZ15" s="12">
        <v>2282</v>
      </c>
      <c r="CA15" s="12">
        <v>1246</v>
      </c>
      <c r="CB15" s="12">
        <v>3168</v>
      </c>
      <c r="CC15" s="12">
        <v>244</v>
      </c>
      <c r="CD15" s="12">
        <v>141559</v>
      </c>
      <c r="CE15" s="12">
        <f t="shared" si="1"/>
        <v>96321</v>
      </c>
    </row>
    <row r="16" spans="1:84" x14ac:dyDescent="0.25">
      <c r="A16" s="63">
        <v>12</v>
      </c>
      <c r="B16" s="12" t="s">
        <v>23</v>
      </c>
      <c r="C16" s="12">
        <v>250</v>
      </c>
      <c r="D16" s="12">
        <v>245</v>
      </c>
      <c r="E16" s="12">
        <v>1697</v>
      </c>
      <c r="F16" s="12">
        <v>2001</v>
      </c>
      <c r="G16" s="12">
        <v>728</v>
      </c>
      <c r="H16" s="12">
        <v>857</v>
      </c>
      <c r="I16" s="12">
        <v>1821</v>
      </c>
      <c r="J16" s="12">
        <v>340</v>
      </c>
      <c r="K16" s="12">
        <v>2736</v>
      </c>
      <c r="L16" s="12">
        <v>2292</v>
      </c>
      <c r="M16" s="12">
        <v>155</v>
      </c>
      <c r="N16" s="12">
        <v>810</v>
      </c>
      <c r="O16" s="12">
        <v>929</v>
      </c>
      <c r="P16" s="12">
        <v>2658</v>
      </c>
      <c r="Q16" s="12">
        <v>316</v>
      </c>
      <c r="R16" s="12">
        <v>416</v>
      </c>
      <c r="S16" s="12">
        <v>340</v>
      </c>
      <c r="T16" s="12">
        <v>2437</v>
      </c>
      <c r="U16" s="12">
        <v>999</v>
      </c>
      <c r="V16" s="12">
        <v>1803</v>
      </c>
      <c r="W16" s="12">
        <v>252</v>
      </c>
      <c r="X16" s="12">
        <v>2169</v>
      </c>
      <c r="Y16" s="12">
        <v>357</v>
      </c>
      <c r="Z16" s="12">
        <v>158</v>
      </c>
      <c r="AA16" s="12">
        <v>1859</v>
      </c>
      <c r="AB16" s="12">
        <v>2070</v>
      </c>
      <c r="AC16" s="12">
        <v>4070</v>
      </c>
      <c r="AD16" s="12">
        <v>1011</v>
      </c>
      <c r="AE16" s="12">
        <v>284</v>
      </c>
      <c r="AF16" s="12">
        <v>163</v>
      </c>
      <c r="AG16" s="12">
        <v>1325</v>
      </c>
      <c r="AH16" s="12">
        <v>400</v>
      </c>
      <c r="AI16" s="12">
        <v>1667</v>
      </c>
      <c r="AJ16" s="12">
        <v>236</v>
      </c>
      <c r="AK16" s="12">
        <v>2608</v>
      </c>
      <c r="AL16" s="12">
        <v>2152</v>
      </c>
      <c r="AM16" s="12">
        <v>1164</v>
      </c>
      <c r="AN16" s="12">
        <v>182</v>
      </c>
      <c r="AO16" s="12">
        <v>554</v>
      </c>
      <c r="AP16" s="12">
        <v>2806</v>
      </c>
      <c r="AQ16" s="12">
        <v>148</v>
      </c>
      <c r="AR16" s="12">
        <v>797</v>
      </c>
      <c r="AS16" s="12">
        <v>1734</v>
      </c>
      <c r="AT16" s="12">
        <v>650</v>
      </c>
      <c r="AU16" s="12">
        <v>743</v>
      </c>
      <c r="AV16" s="12">
        <v>910</v>
      </c>
      <c r="AW16" s="12">
        <v>455</v>
      </c>
      <c r="AX16" s="12">
        <v>643</v>
      </c>
      <c r="AY16" s="12">
        <v>3722</v>
      </c>
      <c r="AZ16" s="12">
        <v>2002</v>
      </c>
      <c r="BA16" s="12">
        <v>380</v>
      </c>
      <c r="BB16" s="12">
        <v>2821</v>
      </c>
      <c r="BC16" s="12">
        <v>3698</v>
      </c>
      <c r="BD16" s="12">
        <v>371</v>
      </c>
      <c r="BE16" s="12">
        <v>214</v>
      </c>
      <c r="BF16" s="12">
        <v>217</v>
      </c>
      <c r="BG16" s="12">
        <v>510</v>
      </c>
      <c r="BH16" s="12">
        <v>220</v>
      </c>
      <c r="BI16" s="12">
        <v>898</v>
      </c>
      <c r="BJ16" s="12">
        <v>132</v>
      </c>
      <c r="BK16" s="12">
        <v>109</v>
      </c>
      <c r="BL16" s="12">
        <v>516</v>
      </c>
      <c r="BM16" s="12">
        <v>350</v>
      </c>
      <c r="BN16" s="12">
        <v>1604</v>
      </c>
      <c r="BO16" s="12">
        <v>250</v>
      </c>
      <c r="BP16" s="12">
        <v>447</v>
      </c>
      <c r="BQ16" s="12">
        <v>362</v>
      </c>
      <c r="BR16" s="12">
        <v>115</v>
      </c>
      <c r="BS16" s="12">
        <v>569</v>
      </c>
      <c r="BT16" s="12">
        <v>656</v>
      </c>
      <c r="BU16" s="12">
        <v>627</v>
      </c>
      <c r="BV16" s="12">
        <v>84</v>
      </c>
      <c r="BW16" s="12">
        <v>3198</v>
      </c>
      <c r="BX16" s="12">
        <v>2217</v>
      </c>
      <c r="BY16" s="12">
        <v>506</v>
      </c>
      <c r="BZ16" s="12">
        <v>1177</v>
      </c>
      <c r="CA16" s="12">
        <v>805</v>
      </c>
      <c r="CB16" s="12">
        <v>1655</v>
      </c>
      <c r="CC16" s="12">
        <v>176</v>
      </c>
      <c r="CD16" s="12">
        <v>85993</v>
      </c>
      <c r="CE16" s="12">
        <f t="shared" si="1"/>
        <v>59705</v>
      </c>
    </row>
    <row r="17" spans="1:84" x14ac:dyDescent="0.25">
      <c r="A17" s="63">
        <v>13</v>
      </c>
      <c r="B17" s="12" t="s">
        <v>24</v>
      </c>
      <c r="C17" s="12">
        <v>116</v>
      </c>
      <c r="D17" s="12">
        <v>109</v>
      </c>
      <c r="E17" s="12">
        <v>888</v>
      </c>
      <c r="F17" s="12">
        <v>1073</v>
      </c>
      <c r="G17" s="12">
        <v>368</v>
      </c>
      <c r="H17" s="12">
        <v>395</v>
      </c>
      <c r="I17" s="12">
        <v>1149</v>
      </c>
      <c r="J17" s="12">
        <v>182</v>
      </c>
      <c r="K17" s="12">
        <v>1608</v>
      </c>
      <c r="L17" s="12">
        <v>1051</v>
      </c>
      <c r="M17" s="12">
        <v>99</v>
      </c>
      <c r="N17" s="12">
        <v>357</v>
      </c>
      <c r="O17" s="12">
        <v>434</v>
      </c>
      <c r="P17" s="12">
        <v>1216</v>
      </c>
      <c r="Q17" s="12">
        <v>143</v>
      </c>
      <c r="R17" s="12">
        <v>187</v>
      </c>
      <c r="S17" s="12">
        <v>145</v>
      </c>
      <c r="T17" s="12">
        <v>1201</v>
      </c>
      <c r="U17" s="12">
        <v>422</v>
      </c>
      <c r="V17" s="12">
        <v>936</v>
      </c>
      <c r="W17" s="12">
        <v>124</v>
      </c>
      <c r="X17" s="12">
        <v>1278</v>
      </c>
      <c r="Y17" s="12">
        <v>196</v>
      </c>
      <c r="Z17" s="12">
        <v>75</v>
      </c>
      <c r="AA17" s="12">
        <v>969</v>
      </c>
      <c r="AB17" s="12">
        <v>1009</v>
      </c>
      <c r="AC17" s="12">
        <v>2128</v>
      </c>
      <c r="AD17" s="12">
        <v>485</v>
      </c>
      <c r="AE17" s="12">
        <v>135</v>
      </c>
      <c r="AF17" s="12">
        <v>87</v>
      </c>
      <c r="AG17" s="12">
        <v>614</v>
      </c>
      <c r="AH17" s="12">
        <v>207</v>
      </c>
      <c r="AI17" s="12">
        <v>660</v>
      </c>
      <c r="AJ17" s="12">
        <v>128</v>
      </c>
      <c r="AK17" s="12">
        <v>1356</v>
      </c>
      <c r="AL17" s="12">
        <v>1051</v>
      </c>
      <c r="AM17" s="12">
        <v>611</v>
      </c>
      <c r="AN17" s="12">
        <v>87</v>
      </c>
      <c r="AO17" s="12">
        <v>253</v>
      </c>
      <c r="AP17" s="12">
        <v>1370</v>
      </c>
      <c r="AQ17" s="12">
        <v>68</v>
      </c>
      <c r="AR17" s="12">
        <v>418</v>
      </c>
      <c r="AS17" s="12">
        <v>866</v>
      </c>
      <c r="AT17" s="12">
        <v>389</v>
      </c>
      <c r="AU17" s="12">
        <v>323</v>
      </c>
      <c r="AV17" s="12">
        <v>442</v>
      </c>
      <c r="AW17" s="12">
        <v>220</v>
      </c>
      <c r="AX17" s="12">
        <v>302</v>
      </c>
      <c r="AY17" s="12">
        <v>1922</v>
      </c>
      <c r="AZ17" s="12">
        <v>955</v>
      </c>
      <c r="BA17" s="12">
        <v>184</v>
      </c>
      <c r="BB17" s="12">
        <v>1468</v>
      </c>
      <c r="BC17" s="12">
        <v>1802</v>
      </c>
      <c r="BD17" s="12">
        <v>197</v>
      </c>
      <c r="BE17" s="12">
        <v>133</v>
      </c>
      <c r="BF17" s="12">
        <v>95</v>
      </c>
      <c r="BG17" s="12">
        <v>277</v>
      </c>
      <c r="BH17" s="12">
        <v>126</v>
      </c>
      <c r="BI17" s="12">
        <v>439</v>
      </c>
      <c r="BJ17" s="12">
        <v>43</v>
      </c>
      <c r="BK17" s="12">
        <v>51</v>
      </c>
      <c r="BL17" s="12">
        <v>259</v>
      </c>
      <c r="BM17" s="12">
        <v>181</v>
      </c>
      <c r="BN17" s="12">
        <v>857</v>
      </c>
      <c r="BO17" s="12">
        <v>146</v>
      </c>
      <c r="BP17" s="12">
        <v>227</v>
      </c>
      <c r="BQ17" s="12">
        <v>175</v>
      </c>
      <c r="BR17" s="12">
        <v>72</v>
      </c>
      <c r="BS17" s="12">
        <v>300</v>
      </c>
      <c r="BT17" s="12">
        <v>322</v>
      </c>
      <c r="BU17" s="12">
        <v>312</v>
      </c>
      <c r="BV17" s="12">
        <v>42</v>
      </c>
      <c r="BW17" s="12">
        <v>1753</v>
      </c>
      <c r="BX17" s="12">
        <v>874</v>
      </c>
      <c r="BY17" s="12">
        <v>267</v>
      </c>
      <c r="BZ17" s="12">
        <v>532</v>
      </c>
      <c r="CA17" s="12">
        <v>356</v>
      </c>
      <c r="CB17" s="12">
        <v>796</v>
      </c>
      <c r="CC17" s="12">
        <v>84</v>
      </c>
      <c r="CD17" s="12">
        <v>43188</v>
      </c>
      <c r="CE17" s="12">
        <f t="shared" si="1"/>
        <v>30033</v>
      </c>
    </row>
    <row r="18" spans="1:84" x14ac:dyDescent="0.25">
      <c r="A18" s="63">
        <v>14</v>
      </c>
      <c r="B18" s="12" t="s">
        <v>25</v>
      </c>
      <c r="C18" s="12">
        <v>25</v>
      </c>
      <c r="D18" s="12">
        <v>18</v>
      </c>
      <c r="E18" s="12">
        <v>265</v>
      </c>
      <c r="F18" s="12">
        <v>302</v>
      </c>
      <c r="G18" s="12">
        <v>107</v>
      </c>
      <c r="H18" s="12">
        <v>89</v>
      </c>
      <c r="I18" s="12">
        <v>405</v>
      </c>
      <c r="J18" s="12">
        <v>37</v>
      </c>
      <c r="K18" s="12">
        <v>548</v>
      </c>
      <c r="L18" s="12">
        <v>286</v>
      </c>
      <c r="M18" s="12">
        <v>31</v>
      </c>
      <c r="N18" s="12">
        <v>101</v>
      </c>
      <c r="O18" s="12">
        <v>124</v>
      </c>
      <c r="P18" s="12">
        <v>296</v>
      </c>
      <c r="Q18" s="12">
        <v>37</v>
      </c>
      <c r="R18" s="12">
        <v>41</v>
      </c>
      <c r="S18" s="12">
        <v>28</v>
      </c>
      <c r="T18" s="12">
        <v>278</v>
      </c>
      <c r="U18" s="12">
        <v>91</v>
      </c>
      <c r="V18" s="12">
        <v>242</v>
      </c>
      <c r="W18" s="12">
        <v>32</v>
      </c>
      <c r="X18" s="12">
        <v>468</v>
      </c>
      <c r="Y18" s="12">
        <v>39</v>
      </c>
      <c r="Z18" s="12">
        <v>22</v>
      </c>
      <c r="AA18" s="12">
        <v>248</v>
      </c>
      <c r="AB18" s="12">
        <v>275</v>
      </c>
      <c r="AC18" s="12">
        <v>591</v>
      </c>
      <c r="AD18" s="12">
        <v>147</v>
      </c>
      <c r="AE18" s="12">
        <v>42</v>
      </c>
      <c r="AF18" s="12">
        <v>28</v>
      </c>
      <c r="AG18" s="12">
        <v>157</v>
      </c>
      <c r="AH18" s="12">
        <v>41</v>
      </c>
      <c r="AI18" s="12">
        <v>124</v>
      </c>
      <c r="AJ18" s="12">
        <v>31</v>
      </c>
      <c r="AK18" s="12">
        <v>372</v>
      </c>
      <c r="AL18" s="12">
        <v>294</v>
      </c>
      <c r="AM18" s="12">
        <v>150</v>
      </c>
      <c r="AN18" s="12">
        <v>36</v>
      </c>
      <c r="AO18" s="12">
        <v>84</v>
      </c>
      <c r="AP18" s="12">
        <v>331</v>
      </c>
      <c r="AQ18" s="12">
        <v>20</v>
      </c>
      <c r="AR18" s="12">
        <v>123</v>
      </c>
      <c r="AS18" s="12">
        <v>253</v>
      </c>
      <c r="AT18" s="12">
        <v>130</v>
      </c>
      <c r="AU18" s="12">
        <v>70</v>
      </c>
      <c r="AV18" s="12">
        <v>151</v>
      </c>
      <c r="AW18" s="12">
        <v>48</v>
      </c>
      <c r="AX18" s="12">
        <v>88</v>
      </c>
      <c r="AY18" s="12">
        <v>503</v>
      </c>
      <c r="AZ18" s="12">
        <v>285</v>
      </c>
      <c r="BA18" s="12">
        <v>62</v>
      </c>
      <c r="BB18" s="12">
        <v>356</v>
      </c>
      <c r="BC18" s="12">
        <v>462</v>
      </c>
      <c r="BD18" s="12">
        <v>76</v>
      </c>
      <c r="BE18" s="12">
        <v>29</v>
      </c>
      <c r="BF18" s="12">
        <v>30</v>
      </c>
      <c r="BG18" s="12">
        <v>86</v>
      </c>
      <c r="BH18" s="12">
        <v>34</v>
      </c>
      <c r="BI18" s="12">
        <v>127</v>
      </c>
      <c r="BJ18" s="12">
        <v>15</v>
      </c>
      <c r="BK18" s="12">
        <v>11</v>
      </c>
      <c r="BL18" s="12">
        <v>67</v>
      </c>
      <c r="BM18" s="12">
        <v>42</v>
      </c>
      <c r="BN18" s="12">
        <v>259</v>
      </c>
      <c r="BO18" s="12">
        <v>35</v>
      </c>
      <c r="BP18" s="12">
        <v>66</v>
      </c>
      <c r="BQ18" s="12">
        <v>61</v>
      </c>
      <c r="BR18" s="12">
        <v>16</v>
      </c>
      <c r="BS18" s="12">
        <v>78</v>
      </c>
      <c r="BT18" s="12">
        <v>82</v>
      </c>
      <c r="BU18" s="12">
        <v>83</v>
      </c>
      <c r="BV18" s="12">
        <v>12</v>
      </c>
      <c r="BW18" s="12">
        <v>476</v>
      </c>
      <c r="BX18" s="12">
        <v>219</v>
      </c>
      <c r="BY18" s="12">
        <v>68</v>
      </c>
      <c r="BZ18" s="12">
        <v>126</v>
      </c>
      <c r="CA18" s="12">
        <v>102</v>
      </c>
      <c r="CB18" s="12">
        <v>200</v>
      </c>
      <c r="CC18" s="12">
        <v>33</v>
      </c>
      <c r="CD18" s="12">
        <v>11830</v>
      </c>
      <c r="CE18" s="12">
        <f t="shared" si="1"/>
        <v>8279</v>
      </c>
    </row>
    <row r="19" spans="1:84" x14ac:dyDescent="0.25">
      <c r="A19" s="63">
        <v>15</v>
      </c>
      <c r="B19" s="12" t="s">
        <v>26</v>
      </c>
      <c r="C19" s="12">
        <v>8</v>
      </c>
      <c r="D19" s="12">
        <v>5</v>
      </c>
      <c r="E19" s="12">
        <v>26</v>
      </c>
      <c r="F19" s="12">
        <v>28</v>
      </c>
      <c r="G19" s="12">
        <v>19</v>
      </c>
      <c r="H19" s="12">
        <v>21</v>
      </c>
      <c r="I19" s="12">
        <v>48</v>
      </c>
      <c r="J19" s="12">
        <v>9</v>
      </c>
      <c r="K19" s="12">
        <v>74</v>
      </c>
      <c r="L19" s="12">
        <v>30</v>
      </c>
      <c r="M19" s="12">
        <v>3</v>
      </c>
      <c r="N19" s="12">
        <v>17</v>
      </c>
      <c r="O19" s="12">
        <v>11</v>
      </c>
      <c r="P19" s="12">
        <v>38</v>
      </c>
      <c r="Q19" s="12">
        <v>0</v>
      </c>
      <c r="R19" s="12">
        <v>7</v>
      </c>
      <c r="S19" s="12">
        <v>0</v>
      </c>
      <c r="T19" s="12">
        <v>31</v>
      </c>
      <c r="U19" s="12">
        <v>5</v>
      </c>
      <c r="V19" s="12">
        <v>34</v>
      </c>
      <c r="W19" s="12">
        <v>7</v>
      </c>
      <c r="X19" s="12">
        <v>57</v>
      </c>
      <c r="Y19" s="12">
        <v>7</v>
      </c>
      <c r="Z19" s="12">
        <v>0</v>
      </c>
      <c r="AA19" s="12">
        <v>16</v>
      </c>
      <c r="AB19" s="12">
        <v>40</v>
      </c>
      <c r="AC19" s="12">
        <v>61</v>
      </c>
      <c r="AD19" s="12">
        <v>12</v>
      </c>
      <c r="AE19" s="12">
        <v>6</v>
      </c>
      <c r="AF19" s="12">
        <v>3</v>
      </c>
      <c r="AG19" s="12">
        <v>15</v>
      </c>
      <c r="AH19" s="12">
        <v>4</v>
      </c>
      <c r="AI19" s="12">
        <v>15</v>
      </c>
      <c r="AJ19" s="12">
        <v>9</v>
      </c>
      <c r="AK19" s="12">
        <v>65</v>
      </c>
      <c r="AL19" s="12">
        <v>46</v>
      </c>
      <c r="AM19" s="12">
        <v>18</v>
      </c>
      <c r="AN19" s="12">
        <v>0</v>
      </c>
      <c r="AO19" s="12">
        <v>10</v>
      </c>
      <c r="AP19" s="12">
        <v>58</v>
      </c>
      <c r="AQ19" s="12">
        <v>3</v>
      </c>
      <c r="AR19" s="12">
        <v>6</v>
      </c>
      <c r="AS19" s="12">
        <v>35</v>
      </c>
      <c r="AT19" s="12">
        <v>13</v>
      </c>
      <c r="AU19" s="12">
        <v>16</v>
      </c>
      <c r="AV19" s="12">
        <v>24</v>
      </c>
      <c r="AW19" s="12">
        <v>3</v>
      </c>
      <c r="AX19" s="12">
        <v>13</v>
      </c>
      <c r="AY19" s="12">
        <v>68</v>
      </c>
      <c r="AZ19" s="12">
        <v>37</v>
      </c>
      <c r="BA19" s="12">
        <v>4</v>
      </c>
      <c r="BB19" s="12">
        <v>33</v>
      </c>
      <c r="BC19" s="12">
        <v>67</v>
      </c>
      <c r="BD19" s="12">
        <v>4</v>
      </c>
      <c r="BE19" s="12">
        <v>5</v>
      </c>
      <c r="BF19" s="12">
        <v>3</v>
      </c>
      <c r="BG19" s="12">
        <v>4</v>
      </c>
      <c r="BH19" s="12">
        <v>8</v>
      </c>
      <c r="BI19" s="12">
        <v>4</v>
      </c>
      <c r="BJ19" s="12">
        <v>0</v>
      </c>
      <c r="BK19" s="12">
        <v>0</v>
      </c>
      <c r="BL19" s="12">
        <v>5</v>
      </c>
      <c r="BM19" s="12">
        <v>9</v>
      </c>
      <c r="BN19" s="12">
        <v>30</v>
      </c>
      <c r="BO19" s="12">
        <v>7</v>
      </c>
      <c r="BP19" s="12">
        <v>3</v>
      </c>
      <c r="BQ19" s="12">
        <v>3</v>
      </c>
      <c r="BR19" s="12">
        <v>5</v>
      </c>
      <c r="BS19" s="12">
        <v>8</v>
      </c>
      <c r="BT19" s="12">
        <v>12</v>
      </c>
      <c r="BU19" s="12">
        <v>13</v>
      </c>
      <c r="BV19" s="12">
        <v>0</v>
      </c>
      <c r="BW19" s="12">
        <v>44</v>
      </c>
      <c r="BX19" s="12">
        <v>20</v>
      </c>
      <c r="BY19" s="12">
        <v>5</v>
      </c>
      <c r="BZ19" s="12">
        <v>19</v>
      </c>
      <c r="CA19" s="12">
        <v>11</v>
      </c>
      <c r="CB19" s="12">
        <v>24</v>
      </c>
      <c r="CC19" s="12">
        <v>0</v>
      </c>
      <c r="CD19" s="12">
        <v>1423</v>
      </c>
      <c r="CE19" s="12">
        <f t="shared" si="1"/>
        <v>1021</v>
      </c>
    </row>
    <row r="20" spans="1:84" x14ac:dyDescent="0.25">
      <c r="A20" s="63">
        <v>16</v>
      </c>
      <c r="B20" s="12" t="s">
        <v>14</v>
      </c>
      <c r="C20" s="12">
        <v>5610</v>
      </c>
      <c r="D20" s="12">
        <v>4682</v>
      </c>
      <c r="E20" s="12">
        <v>34862</v>
      </c>
      <c r="F20" s="12">
        <v>38631</v>
      </c>
      <c r="G20" s="12">
        <v>18711</v>
      </c>
      <c r="H20" s="12">
        <v>19950</v>
      </c>
      <c r="I20" s="12">
        <v>35481</v>
      </c>
      <c r="J20" s="12">
        <v>6641</v>
      </c>
      <c r="K20" s="12">
        <v>51457</v>
      </c>
      <c r="L20" s="12">
        <v>54795</v>
      </c>
      <c r="M20" s="12">
        <v>2834</v>
      </c>
      <c r="N20" s="12">
        <v>15331</v>
      </c>
      <c r="O20" s="12">
        <v>26505</v>
      </c>
      <c r="P20" s="12">
        <v>75785</v>
      </c>
      <c r="Q20" s="12">
        <v>6298</v>
      </c>
      <c r="R20" s="12">
        <v>8602</v>
      </c>
      <c r="S20" s="12">
        <v>6528</v>
      </c>
      <c r="T20" s="12">
        <v>37194</v>
      </c>
      <c r="U20" s="12">
        <v>22809</v>
      </c>
      <c r="V20" s="12">
        <v>40104</v>
      </c>
      <c r="W20" s="12">
        <v>4894</v>
      </c>
      <c r="X20" s="12">
        <v>40326</v>
      </c>
      <c r="Y20" s="12">
        <v>8529</v>
      </c>
      <c r="Z20" s="12">
        <v>7073</v>
      </c>
      <c r="AA20" s="12">
        <v>39436</v>
      </c>
      <c r="AB20" s="12">
        <v>41515</v>
      </c>
      <c r="AC20" s="12">
        <v>85399</v>
      </c>
      <c r="AD20" s="12">
        <v>21625</v>
      </c>
      <c r="AE20" s="12">
        <v>7585</v>
      </c>
      <c r="AF20" s="12">
        <v>2522</v>
      </c>
      <c r="AG20" s="12">
        <v>25787</v>
      </c>
      <c r="AH20" s="12">
        <v>7102</v>
      </c>
      <c r="AI20" s="12">
        <v>51338</v>
      </c>
      <c r="AJ20" s="12">
        <v>6893</v>
      </c>
      <c r="AK20" s="12">
        <v>48530</v>
      </c>
      <c r="AL20" s="12">
        <v>48962</v>
      </c>
      <c r="AM20" s="12">
        <v>26990</v>
      </c>
      <c r="AN20" s="12">
        <v>3643</v>
      </c>
      <c r="AO20" s="12">
        <v>16844</v>
      </c>
      <c r="AP20" s="12">
        <v>43693</v>
      </c>
      <c r="AQ20" s="12">
        <v>4341</v>
      </c>
      <c r="AR20" s="12">
        <v>17498</v>
      </c>
      <c r="AS20" s="12">
        <v>33837</v>
      </c>
      <c r="AT20" s="12">
        <v>20158</v>
      </c>
      <c r="AU20" s="12">
        <v>31326</v>
      </c>
      <c r="AV20" s="12">
        <v>18551</v>
      </c>
      <c r="AW20" s="12">
        <v>13330</v>
      </c>
      <c r="AX20" s="12">
        <v>12770</v>
      </c>
      <c r="AY20" s="12">
        <v>54671</v>
      </c>
      <c r="AZ20" s="12">
        <v>35158</v>
      </c>
      <c r="BA20" s="12">
        <v>11022</v>
      </c>
      <c r="BB20" s="12">
        <v>38666</v>
      </c>
      <c r="BC20" s="12">
        <v>69181</v>
      </c>
      <c r="BD20" s="12">
        <v>9053</v>
      </c>
      <c r="BE20" s="12">
        <v>6426</v>
      </c>
      <c r="BF20" s="12">
        <v>6607</v>
      </c>
      <c r="BG20" s="12">
        <v>19728</v>
      </c>
      <c r="BH20" s="12">
        <v>5103</v>
      </c>
      <c r="BI20" s="12">
        <v>25390</v>
      </c>
      <c r="BJ20" s="12">
        <v>3318</v>
      </c>
      <c r="BK20" s="12">
        <v>2054</v>
      </c>
      <c r="BL20" s="12">
        <v>12965</v>
      </c>
      <c r="BM20" s="12">
        <v>6683</v>
      </c>
      <c r="BN20" s="12">
        <v>28479</v>
      </c>
      <c r="BO20" s="12">
        <v>5530</v>
      </c>
      <c r="BP20" s="12">
        <v>12397</v>
      </c>
      <c r="BQ20" s="12">
        <v>7026</v>
      </c>
      <c r="BR20" s="12">
        <v>2893</v>
      </c>
      <c r="BS20" s="12">
        <v>11325</v>
      </c>
      <c r="BT20" s="12">
        <v>12099</v>
      </c>
      <c r="BU20" s="12">
        <v>17247</v>
      </c>
      <c r="BV20" s="12">
        <v>1766</v>
      </c>
      <c r="BW20" s="12">
        <v>50071</v>
      </c>
      <c r="BX20" s="12">
        <v>52151</v>
      </c>
      <c r="BY20" s="12">
        <v>12714</v>
      </c>
      <c r="BZ20" s="12">
        <v>44346</v>
      </c>
      <c r="CA20" s="12">
        <v>19098</v>
      </c>
      <c r="CB20" s="12">
        <v>47858</v>
      </c>
      <c r="CC20" s="12">
        <v>3034</v>
      </c>
      <c r="CD20" s="12">
        <v>1837335</v>
      </c>
      <c r="CE20" s="12">
        <f t="shared" si="1"/>
        <v>1247719</v>
      </c>
    </row>
    <row r="21" spans="1:84" s="66" customFormat="1" ht="19" x14ac:dyDescent="0.25">
      <c r="A21" s="63">
        <v>17</v>
      </c>
      <c r="B21" s="64" t="s">
        <v>304</v>
      </c>
      <c r="C21" s="65" t="s">
        <v>211</v>
      </c>
      <c r="D21" s="65" t="s">
        <v>212</v>
      </c>
      <c r="E21" s="65" t="s">
        <v>213</v>
      </c>
      <c r="F21" s="65" t="s">
        <v>214</v>
      </c>
      <c r="G21" s="65" t="s">
        <v>215</v>
      </c>
      <c r="H21" s="65" t="s">
        <v>216</v>
      </c>
      <c r="I21" s="65" t="s">
        <v>217</v>
      </c>
      <c r="J21" s="65" t="s">
        <v>218</v>
      </c>
      <c r="K21" s="65" t="s">
        <v>219</v>
      </c>
      <c r="L21" s="65" t="s">
        <v>220</v>
      </c>
      <c r="M21" s="65" t="s">
        <v>221</v>
      </c>
      <c r="N21" s="65" t="s">
        <v>222</v>
      </c>
      <c r="O21" s="65" t="s">
        <v>223</v>
      </c>
      <c r="P21" s="65" t="s">
        <v>224</v>
      </c>
      <c r="Q21" s="65" t="s">
        <v>225</v>
      </c>
      <c r="R21" s="65" t="s">
        <v>226</v>
      </c>
      <c r="S21" s="65" t="s">
        <v>227</v>
      </c>
      <c r="T21" s="65" t="s">
        <v>228</v>
      </c>
      <c r="U21" s="65" t="s">
        <v>229</v>
      </c>
      <c r="V21" s="65" t="s">
        <v>230</v>
      </c>
      <c r="W21" s="65" t="s">
        <v>231</v>
      </c>
      <c r="X21" s="65" t="s">
        <v>232</v>
      </c>
      <c r="Y21" s="65" t="s">
        <v>233</v>
      </c>
      <c r="Z21" s="65" t="s">
        <v>234</v>
      </c>
      <c r="AA21" s="65" t="s">
        <v>235</v>
      </c>
      <c r="AB21" s="65" t="s">
        <v>236</v>
      </c>
      <c r="AC21" s="65" t="s">
        <v>237</v>
      </c>
      <c r="AD21" s="65" t="s">
        <v>238</v>
      </c>
      <c r="AE21" s="65" t="s">
        <v>239</v>
      </c>
      <c r="AF21" s="65" t="s">
        <v>240</v>
      </c>
      <c r="AG21" s="65" t="s">
        <v>241</v>
      </c>
      <c r="AH21" s="65" t="s">
        <v>242</v>
      </c>
      <c r="AI21" s="65" t="s">
        <v>243</v>
      </c>
      <c r="AJ21" s="65" t="s">
        <v>244</v>
      </c>
      <c r="AK21" s="65" t="s">
        <v>245</v>
      </c>
      <c r="AL21" s="65" t="s">
        <v>246</v>
      </c>
      <c r="AM21" s="65" t="s">
        <v>247</v>
      </c>
      <c r="AN21" s="65" t="s">
        <v>248</v>
      </c>
      <c r="AO21" s="65" t="s">
        <v>249</v>
      </c>
      <c r="AP21" s="65" t="s">
        <v>250</v>
      </c>
      <c r="AQ21" s="65" t="s">
        <v>251</v>
      </c>
      <c r="AR21" s="65" t="s">
        <v>252</v>
      </c>
      <c r="AS21" s="65" t="s">
        <v>253</v>
      </c>
      <c r="AT21" s="65" t="s">
        <v>254</v>
      </c>
      <c r="AU21" s="65" t="s">
        <v>255</v>
      </c>
      <c r="AV21" s="65" t="s">
        <v>256</v>
      </c>
      <c r="AW21" s="65" t="s">
        <v>257</v>
      </c>
      <c r="AX21" s="65" t="s">
        <v>258</v>
      </c>
      <c r="AY21" s="65" t="s">
        <v>259</v>
      </c>
      <c r="AZ21" s="65" t="s">
        <v>260</v>
      </c>
      <c r="BA21" s="65" t="s">
        <v>261</v>
      </c>
      <c r="BB21" s="65" t="s">
        <v>262</v>
      </c>
      <c r="BC21" s="65" t="s">
        <v>263</v>
      </c>
      <c r="BD21" s="65" t="s">
        <v>264</v>
      </c>
      <c r="BE21" s="65" t="s">
        <v>265</v>
      </c>
      <c r="BF21" s="65" t="s">
        <v>266</v>
      </c>
      <c r="BG21" s="65" t="s">
        <v>267</v>
      </c>
      <c r="BH21" s="65" t="s">
        <v>268</v>
      </c>
      <c r="BI21" s="65" t="s">
        <v>269</v>
      </c>
      <c r="BJ21" s="65" t="s">
        <v>270</v>
      </c>
      <c r="BK21" s="65" t="s">
        <v>271</v>
      </c>
      <c r="BL21" s="65" t="s">
        <v>272</v>
      </c>
      <c r="BM21" s="65" t="s">
        <v>273</v>
      </c>
      <c r="BN21" s="65" t="s">
        <v>274</v>
      </c>
      <c r="BO21" s="65" t="s">
        <v>275</v>
      </c>
      <c r="BP21" s="65" t="s">
        <v>276</v>
      </c>
      <c r="BQ21" s="65" t="s">
        <v>277</v>
      </c>
      <c r="BR21" s="65" t="s">
        <v>278</v>
      </c>
      <c r="BS21" s="65" t="s">
        <v>279</v>
      </c>
      <c r="BT21" s="65" t="s">
        <v>280</v>
      </c>
      <c r="BU21" s="65" t="s">
        <v>281</v>
      </c>
      <c r="BV21" s="65" t="s">
        <v>282</v>
      </c>
      <c r="BW21" s="65" t="s">
        <v>283</v>
      </c>
      <c r="BX21" s="65" t="s">
        <v>284</v>
      </c>
      <c r="BY21" s="65" t="s">
        <v>285</v>
      </c>
      <c r="BZ21" s="65" t="s">
        <v>286</v>
      </c>
      <c r="CA21" s="65" t="s">
        <v>287</v>
      </c>
      <c r="CB21" s="65" t="s">
        <v>288</v>
      </c>
      <c r="CC21" s="65" t="s">
        <v>289</v>
      </c>
      <c r="CD21" s="65" t="s">
        <v>290</v>
      </c>
      <c r="CE21" s="65" t="s">
        <v>291</v>
      </c>
      <c r="CF21" s="59"/>
    </row>
    <row r="22" spans="1:84" x14ac:dyDescent="0.25">
      <c r="A22" s="63">
        <v>18</v>
      </c>
      <c r="B22" s="67" t="s">
        <v>27</v>
      </c>
      <c r="C22" s="68">
        <v>9</v>
      </c>
      <c r="D22" s="68">
        <v>18</v>
      </c>
      <c r="E22" s="68">
        <v>111</v>
      </c>
      <c r="F22" s="68">
        <v>66</v>
      </c>
      <c r="G22" s="68">
        <v>43</v>
      </c>
      <c r="H22" s="68">
        <v>51</v>
      </c>
      <c r="I22" s="68">
        <v>20</v>
      </c>
      <c r="J22" s="68">
        <v>19</v>
      </c>
      <c r="K22" s="68">
        <v>20</v>
      </c>
      <c r="L22" s="68">
        <v>58</v>
      </c>
      <c r="M22" s="68">
        <v>10</v>
      </c>
      <c r="N22" s="68">
        <v>93</v>
      </c>
      <c r="O22" s="68">
        <v>61</v>
      </c>
      <c r="P22" s="68">
        <v>114</v>
      </c>
      <c r="Q22" s="68">
        <v>33</v>
      </c>
      <c r="R22" s="68">
        <v>22</v>
      </c>
      <c r="S22" s="68">
        <v>20</v>
      </c>
      <c r="T22" s="68">
        <v>93</v>
      </c>
      <c r="U22" s="68">
        <v>131</v>
      </c>
      <c r="V22" s="68">
        <v>108</v>
      </c>
      <c r="W22" s="68">
        <v>28</v>
      </c>
      <c r="X22" s="68">
        <v>31</v>
      </c>
      <c r="Y22" s="68">
        <v>38</v>
      </c>
      <c r="Z22" s="68">
        <v>20</v>
      </c>
      <c r="AA22" s="68">
        <v>172</v>
      </c>
      <c r="AB22" s="68">
        <v>47</v>
      </c>
      <c r="AC22" s="68">
        <v>201</v>
      </c>
      <c r="AD22" s="68">
        <v>181</v>
      </c>
      <c r="AE22" s="68">
        <v>15</v>
      </c>
      <c r="AF22" s="68">
        <v>12</v>
      </c>
      <c r="AG22" s="68">
        <v>48</v>
      </c>
      <c r="AH22" s="68">
        <v>11</v>
      </c>
      <c r="AI22" s="68">
        <v>93</v>
      </c>
      <c r="AJ22" s="68">
        <v>27</v>
      </c>
      <c r="AK22" s="68">
        <v>55</v>
      </c>
      <c r="AL22" s="68">
        <v>62</v>
      </c>
      <c r="AM22" s="68">
        <v>72</v>
      </c>
      <c r="AN22" s="68">
        <v>14</v>
      </c>
      <c r="AO22" s="68">
        <v>31</v>
      </c>
      <c r="AP22" s="68">
        <v>15</v>
      </c>
      <c r="AQ22" s="68">
        <v>18</v>
      </c>
      <c r="AR22" s="68">
        <v>30</v>
      </c>
      <c r="AS22" s="68">
        <v>53</v>
      </c>
      <c r="AT22" s="68">
        <v>21</v>
      </c>
      <c r="AU22" s="68">
        <v>67</v>
      </c>
      <c r="AV22" s="68">
        <v>109</v>
      </c>
      <c r="AW22" s="68">
        <v>39</v>
      </c>
      <c r="AX22" s="68">
        <v>72</v>
      </c>
      <c r="AY22" s="68">
        <v>33</v>
      </c>
      <c r="AZ22" s="68">
        <v>39</v>
      </c>
      <c r="BA22" s="68">
        <v>25</v>
      </c>
      <c r="BB22" s="68">
        <v>63</v>
      </c>
      <c r="BC22" s="68">
        <v>132</v>
      </c>
      <c r="BD22" s="68">
        <v>19</v>
      </c>
      <c r="BE22" s="68">
        <v>20</v>
      </c>
      <c r="BF22" s="68">
        <v>14</v>
      </c>
      <c r="BG22" s="68">
        <v>28</v>
      </c>
      <c r="BH22" s="68">
        <v>14</v>
      </c>
      <c r="BI22" s="68">
        <v>43</v>
      </c>
      <c r="BJ22" s="68">
        <v>8</v>
      </c>
      <c r="BK22" s="68">
        <v>3</v>
      </c>
      <c r="BL22" s="68">
        <v>32</v>
      </c>
      <c r="BM22" s="68">
        <v>31</v>
      </c>
      <c r="BN22" s="68">
        <v>19</v>
      </c>
      <c r="BO22" s="68">
        <v>28</v>
      </c>
      <c r="BP22" s="68">
        <v>22</v>
      </c>
      <c r="BQ22" s="68">
        <v>64</v>
      </c>
      <c r="BR22" s="68">
        <v>15</v>
      </c>
      <c r="BS22" s="68">
        <v>36</v>
      </c>
      <c r="BT22" s="68">
        <v>41</v>
      </c>
      <c r="BU22" s="68">
        <v>55</v>
      </c>
      <c r="BV22" s="68">
        <v>12</v>
      </c>
      <c r="BW22" s="68">
        <v>47</v>
      </c>
      <c r="BX22" s="68">
        <v>99</v>
      </c>
      <c r="BY22" s="68">
        <v>66</v>
      </c>
      <c r="BZ22" s="68">
        <v>99</v>
      </c>
      <c r="CA22" s="68">
        <v>19</v>
      </c>
      <c r="CB22" s="68">
        <v>125</v>
      </c>
      <c r="CC22" s="68">
        <v>10</v>
      </c>
      <c r="CD22" s="68">
        <v>3934</v>
      </c>
      <c r="CE22" s="12">
        <f t="shared" ref="CE22:CE24" si="2">SUM(F22,I22,K22:L22,O22:P22,T22,V22,X22,AB22,AG22,AI22,AK22:AL22,AP22,AR22:AU22,AY22:AZ22,BB22:BC22,BG22,BI22,BN22,BW22:BX22,BZ22:CB22)</f>
        <v>1808</v>
      </c>
    </row>
    <row r="23" spans="1:84" x14ac:dyDescent="0.25">
      <c r="A23" s="63">
        <v>19</v>
      </c>
      <c r="B23" s="67" t="s">
        <v>28</v>
      </c>
      <c r="C23" s="68">
        <v>3218</v>
      </c>
      <c r="D23" s="68">
        <v>2745</v>
      </c>
      <c r="E23" s="68">
        <v>20425</v>
      </c>
      <c r="F23" s="68">
        <v>22912</v>
      </c>
      <c r="G23" s="68">
        <v>11262</v>
      </c>
      <c r="H23" s="68">
        <v>11629</v>
      </c>
      <c r="I23" s="68">
        <v>20573</v>
      </c>
      <c r="J23" s="68">
        <v>3998</v>
      </c>
      <c r="K23" s="68">
        <v>29589</v>
      </c>
      <c r="L23" s="68">
        <v>29941</v>
      </c>
      <c r="M23" s="68">
        <v>1594</v>
      </c>
      <c r="N23" s="68">
        <v>8839</v>
      </c>
      <c r="O23" s="68">
        <v>14014</v>
      </c>
      <c r="P23" s="68">
        <v>37877</v>
      </c>
      <c r="Q23" s="68">
        <v>3913</v>
      </c>
      <c r="R23" s="68">
        <v>5023</v>
      </c>
      <c r="S23" s="68">
        <v>3699</v>
      </c>
      <c r="T23" s="68">
        <v>20780</v>
      </c>
      <c r="U23" s="68">
        <v>13926</v>
      </c>
      <c r="V23" s="68">
        <v>22019</v>
      </c>
      <c r="W23" s="68">
        <v>2970</v>
      </c>
      <c r="X23" s="68">
        <v>23217</v>
      </c>
      <c r="Y23" s="68">
        <v>4826</v>
      </c>
      <c r="Z23" s="68">
        <v>3627</v>
      </c>
      <c r="AA23" s="68">
        <v>22717</v>
      </c>
      <c r="AB23" s="68">
        <v>23787</v>
      </c>
      <c r="AC23" s="68">
        <v>50658</v>
      </c>
      <c r="AD23" s="68">
        <v>12065</v>
      </c>
      <c r="AE23" s="68">
        <v>4320</v>
      </c>
      <c r="AF23" s="68">
        <v>1493</v>
      </c>
      <c r="AG23" s="68">
        <v>14114</v>
      </c>
      <c r="AH23" s="68">
        <v>4139</v>
      </c>
      <c r="AI23" s="68">
        <v>25446</v>
      </c>
      <c r="AJ23" s="68">
        <v>3858</v>
      </c>
      <c r="AK23" s="68">
        <v>28222</v>
      </c>
      <c r="AL23" s="68">
        <v>27467</v>
      </c>
      <c r="AM23" s="68">
        <v>15210</v>
      </c>
      <c r="AN23" s="68">
        <v>1970</v>
      </c>
      <c r="AO23" s="68">
        <v>9301</v>
      </c>
      <c r="AP23" s="68">
        <v>26930</v>
      </c>
      <c r="AQ23" s="68">
        <v>2464</v>
      </c>
      <c r="AR23" s="68">
        <v>8735</v>
      </c>
      <c r="AS23" s="68">
        <v>19581</v>
      </c>
      <c r="AT23" s="68">
        <v>10040</v>
      </c>
      <c r="AU23" s="68">
        <v>15382</v>
      </c>
      <c r="AV23" s="68">
        <v>10303</v>
      </c>
      <c r="AW23" s="68">
        <v>6944</v>
      </c>
      <c r="AX23" s="68">
        <v>7740</v>
      </c>
      <c r="AY23" s="68">
        <v>33473</v>
      </c>
      <c r="AZ23" s="68">
        <v>20255</v>
      </c>
      <c r="BA23" s="68">
        <v>6046</v>
      </c>
      <c r="BB23" s="68">
        <v>21745</v>
      </c>
      <c r="BC23" s="68">
        <v>43542</v>
      </c>
      <c r="BD23" s="68">
        <v>5318</v>
      </c>
      <c r="BE23" s="68">
        <v>3557</v>
      </c>
      <c r="BF23" s="68">
        <v>3669</v>
      </c>
      <c r="BG23" s="68">
        <v>10041</v>
      </c>
      <c r="BH23" s="68">
        <v>2844</v>
      </c>
      <c r="BI23" s="68">
        <v>12858</v>
      </c>
      <c r="BJ23" s="68">
        <v>1931</v>
      </c>
      <c r="BK23" s="68">
        <v>1372</v>
      </c>
      <c r="BL23" s="68">
        <v>7576</v>
      </c>
      <c r="BM23" s="68">
        <v>4000</v>
      </c>
      <c r="BN23" s="68">
        <v>16905</v>
      </c>
      <c r="BO23" s="68">
        <v>3302</v>
      </c>
      <c r="BP23" s="68">
        <v>6983</v>
      </c>
      <c r="BQ23" s="68">
        <v>3790</v>
      </c>
      <c r="BR23" s="68">
        <v>1585</v>
      </c>
      <c r="BS23" s="68">
        <v>6745</v>
      </c>
      <c r="BT23" s="68">
        <v>7110</v>
      </c>
      <c r="BU23" s="68">
        <v>9852</v>
      </c>
      <c r="BV23" s="68">
        <v>969</v>
      </c>
      <c r="BW23" s="68">
        <v>30214</v>
      </c>
      <c r="BX23" s="68">
        <v>27955</v>
      </c>
      <c r="BY23" s="68">
        <v>7273</v>
      </c>
      <c r="BZ23" s="68">
        <v>21154</v>
      </c>
      <c r="CA23" s="68">
        <v>10126</v>
      </c>
      <c r="CB23" s="68">
        <v>26457</v>
      </c>
      <c r="CC23" s="68">
        <v>1738</v>
      </c>
      <c r="CD23" s="68">
        <v>1035874</v>
      </c>
      <c r="CE23" s="12">
        <f t="shared" si="2"/>
        <v>695351</v>
      </c>
    </row>
    <row r="24" spans="1:84" x14ac:dyDescent="0.25">
      <c r="A24" s="63">
        <v>20</v>
      </c>
      <c r="B24" s="67" t="s">
        <v>14</v>
      </c>
      <c r="C24" s="68">
        <v>3225</v>
      </c>
      <c r="D24" s="68">
        <v>2757</v>
      </c>
      <c r="E24" s="68">
        <v>20532</v>
      </c>
      <c r="F24" s="68">
        <v>22982</v>
      </c>
      <c r="G24" s="68">
        <v>11304</v>
      </c>
      <c r="H24" s="68">
        <v>11677</v>
      </c>
      <c r="I24" s="68">
        <v>20593</v>
      </c>
      <c r="J24" s="68">
        <v>4019</v>
      </c>
      <c r="K24" s="68">
        <v>29608</v>
      </c>
      <c r="L24" s="68">
        <v>29996</v>
      </c>
      <c r="M24" s="68">
        <v>1605</v>
      </c>
      <c r="N24" s="68">
        <v>8931</v>
      </c>
      <c r="O24" s="68">
        <v>14075</v>
      </c>
      <c r="P24" s="68">
        <v>37990</v>
      </c>
      <c r="Q24" s="68">
        <v>3944</v>
      </c>
      <c r="R24" s="68">
        <v>5043</v>
      </c>
      <c r="S24" s="68">
        <v>3720</v>
      </c>
      <c r="T24" s="68">
        <v>20871</v>
      </c>
      <c r="U24" s="68">
        <v>14056</v>
      </c>
      <c r="V24" s="68">
        <v>22130</v>
      </c>
      <c r="W24" s="68">
        <v>2997</v>
      </c>
      <c r="X24" s="68">
        <v>23247</v>
      </c>
      <c r="Y24" s="68">
        <v>4867</v>
      </c>
      <c r="Z24" s="68">
        <v>3652</v>
      </c>
      <c r="AA24" s="68">
        <v>22885</v>
      </c>
      <c r="AB24" s="68">
        <v>23836</v>
      </c>
      <c r="AC24" s="68">
        <v>50859</v>
      </c>
      <c r="AD24" s="68">
        <v>12245</v>
      </c>
      <c r="AE24" s="68">
        <v>4334</v>
      </c>
      <c r="AF24" s="68">
        <v>1511</v>
      </c>
      <c r="AG24" s="68">
        <v>14161</v>
      </c>
      <c r="AH24" s="68">
        <v>4151</v>
      </c>
      <c r="AI24" s="68">
        <v>25536</v>
      </c>
      <c r="AJ24" s="68">
        <v>3883</v>
      </c>
      <c r="AK24" s="68">
        <v>28279</v>
      </c>
      <c r="AL24" s="68">
        <v>27526</v>
      </c>
      <c r="AM24" s="68">
        <v>15280</v>
      </c>
      <c r="AN24" s="68">
        <v>1985</v>
      </c>
      <c r="AO24" s="68">
        <v>9332</v>
      </c>
      <c r="AP24" s="68">
        <v>26947</v>
      </c>
      <c r="AQ24" s="68">
        <v>2478</v>
      </c>
      <c r="AR24" s="68">
        <v>8762</v>
      </c>
      <c r="AS24" s="68">
        <v>19639</v>
      </c>
      <c r="AT24" s="68">
        <v>10055</v>
      </c>
      <c r="AU24" s="68">
        <v>15451</v>
      </c>
      <c r="AV24" s="68">
        <v>10415</v>
      </c>
      <c r="AW24" s="68">
        <v>6986</v>
      </c>
      <c r="AX24" s="68">
        <v>7817</v>
      </c>
      <c r="AY24" s="68">
        <v>33501</v>
      </c>
      <c r="AZ24" s="68">
        <v>20295</v>
      </c>
      <c r="BA24" s="68">
        <v>6075</v>
      </c>
      <c r="BB24" s="68">
        <v>21807</v>
      </c>
      <c r="BC24" s="68">
        <v>43673</v>
      </c>
      <c r="BD24" s="68">
        <v>5336</v>
      </c>
      <c r="BE24" s="68">
        <v>3578</v>
      </c>
      <c r="BF24" s="68">
        <v>3680</v>
      </c>
      <c r="BG24" s="68">
        <v>10071</v>
      </c>
      <c r="BH24" s="68">
        <v>2865</v>
      </c>
      <c r="BI24" s="68">
        <v>12904</v>
      </c>
      <c r="BJ24" s="68">
        <v>1939</v>
      </c>
      <c r="BK24" s="68">
        <v>1375</v>
      </c>
      <c r="BL24" s="68">
        <v>7612</v>
      </c>
      <c r="BM24" s="68">
        <v>4034</v>
      </c>
      <c r="BN24" s="68">
        <v>16918</v>
      </c>
      <c r="BO24" s="68">
        <v>3322</v>
      </c>
      <c r="BP24" s="68">
        <v>7009</v>
      </c>
      <c r="BQ24" s="68">
        <v>3856</v>
      </c>
      <c r="BR24" s="68">
        <v>1608</v>
      </c>
      <c r="BS24" s="68">
        <v>6781</v>
      </c>
      <c r="BT24" s="68">
        <v>7150</v>
      </c>
      <c r="BU24" s="68">
        <v>9905</v>
      </c>
      <c r="BV24" s="68">
        <v>979</v>
      </c>
      <c r="BW24" s="68">
        <v>30259</v>
      </c>
      <c r="BX24" s="68">
        <v>28062</v>
      </c>
      <c r="BY24" s="68">
        <v>7337</v>
      </c>
      <c r="BZ24" s="68">
        <v>21251</v>
      </c>
      <c r="CA24" s="68">
        <v>10146</v>
      </c>
      <c r="CB24" s="68">
        <v>26580</v>
      </c>
      <c r="CC24" s="68">
        <v>1749</v>
      </c>
      <c r="CD24" s="68">
        <v>1039812</v>
      </c>
      <c r="CE24" s="12">
        <f t="shared" si="2"/>
        <v>697151</v>
      </c>
    </row>
    <row r="25" spans="1:84" s="66" customFormat="1" ht="19" x14ac:dyDescent="0.25">
      <c r="A25" s="63">
        <v>21</v>
      </c>
      <c r="B25" s="64" t="s">
        <v>305</v>
      </c>
      <c r="C25" s="65" t="s">
        <v>211</v>
      </c>
      <c r="D25" s="65" t="s">
        <v>212</v>
      </c>
      <c r="E25" s="65" t="s">
        <v>213</v>
      </c>
      <c r="F25" s="65" t="s">
        <v>214</v>
      </c>
      <c r="G25" s="65" t="s">
        <v>215</v>
      </c>
      <c r="H25" s="65" t="s">
        <v>216</v>
      </c>
      <c r="I25" s="65" t="s">
        <v>217</v>
      </c>
      <c r="J25" s="65" t="s">
        <v>218</v>
      </c>
      <c r="K25" s="65" t="s">
        <v>219</v>
      </c>
      <c r="L25" s="65" t="s">
        <v>220</v>
      </c>
      <c r="M25" s="65" t="s">
        <v>221</v>
      </c>
      <c r="N25" s="65" t="s">
        <v>222</v>
      </c>
      <c r="O25" s="65" t="s">
        <v>223</v>
      </c>
      <c r="P25" s="65" t="s">
        <v>224</v>
      </c>
      <c r="Q25" s="65" t="s">
        <v>225</v>
      </c>
      <c r="R25" s="65" t="s">
        <v>226</v>
      </c>
      <c r="S25" s="65" t="s">
        <v>227</v>
      </c>
      <c r="T25" s="65" t="s">
        <v>228</v>
      </c>
      <c r="U25" s="65" t="s">
        <v>229</v>
      </c>
      <c r="V25" s="65" t="s">
        <v>230</v>
      </c>
      <c r="W25" s="65" t="s">
        <v>231</v>
      </c>
      <c r="X25" s="65" t="s">
        <v>232</v>
      </c>
      <c r="Y25" s="65" t="s">
        <v>233</v>
      </c>
      <c r="Z25" s="65" t="s">
        <v>234</v>
      </c>
      <c r="AA25" s="65" t="s">
        <v>235</v>
      </c>
      <c r="AB25" s="65" t="s">
        <v>236</v>
      </c>
      <c r="AC25" s="65" t="s">
        <v>237</v>
      </c>
      <c r="AD25" s="65" t="s">
        <v>238</v>
      </c>
      <c r="AE25" s="65" t="s">
        <v>239</v>
      </c>
      <c r="AF25" s="65" t="s">
        <v>240</v>
      </c>
      <c r="AG25" s="65" t="s">
        <v>241</v>
      </c>
      <c r="AH25" s="65" t="s">
        <v>242</v>
      </c>
      <c r="AI25" s="65" t="s">
        <v>243</v>
      </c>
      <c r="AJ25" s="65" t="s">
        <v>244</v>
      </c>
      <c r="AK25" s="65" t="s">
        <v>245</v>
      </c>
      <c r="AL25" s="65" t="s">
        <v>246</v>
      </c>
      <c r="AM25" s="65" t="s">
        <v>247</v>
      </c>
      <c r="AN25" s="65" t="s">
        <v>248</v>
      </c>
      <c r="AO25" s="65" t="s">
        <v>249</v>
      </c>
      <c r="AP25" s="65" t="s">
        <v>250</v>
      </c>
      <c r="AQ25" s="65" t="s">
        <v>251</v>
      </c>
      <c r="AR25" s="65" t="s">
        <v>252</v>
      </c>
      <c r="AS25" s="65" t="s">
        <v>253</v>
      </c>
      <c r="AT25" s="65" t="s">
        <v>254</v>
      </c>
      <c r="AU25" s="65" t="s">
        <v>255</v>
      </c>
      <c r="AV25" s="65" t="s">
        <v>256</v>
      </c>
      <c r="AW25" s="65" t="s">
        <v>257</v>
      </c>
      <c r="AX25" s="65" t="s">
        <v>258</v>
      </c>
      <c r="AY25" s="65" t="s">
        <v>259</v>
      </c>
      <c r="AZ25" s="65" t="s">
        <v>260</v>
      </c>
      <c r="BA25" s="65" t="s">
        <v>261</v>
      </c>
      <c r="BB25" s="65" t="s">
        <v>262</v>
      </c>
      <c r="BC25" s="65" t="s">
        <v>263</v>
      </c>
      <c r="BD25" s="65" t="s">
        <v>264</v>
      </c>
      <c r="BE25" s="65" t="s">
        <v>265</v>
      </c>
      <c r="BF25" s="65" t="s">
        <v>266</v>
      </c>
      <c r="BG25" s="65" t="s">
        <v>267</v>
      </c>
      <c r="BH25" s="65" t="s">
        <v>268</v>
      </c>
      <c r="BI25" s="65" t="s">
        <v>269</v>
      </c>
      <c r="BJ25" s="65" t="s">
        <v>270</v>
      </c>
      <c r="BK25" s="65" t="s">
        <v>271</v>
      </c>
      <c r="BL25" s="65" t="s">
        <v>272</v>
      </c>
      <c r="BM25" s="65" t="s">
        <v>273</v>
      </c>
      <c r="BN25" s="65" t="s">
        <v>274</v>
      </c>
      <c r="BO25" s="65" t="s">
        <v>275</v>
      </c>
      <c r="BP25" s="65" t="s">
        <v>276</v>
      </c>
      <c r="BQ25" s="65" t="s">
        <v>277</v>
      </c>
      <c r="BR25" s="65" t="s">
        <v>278</v>
      </c>
      <c r="BS25" s="65" t="s">
        <v>279</v>
      </c>
      <c r="BT25" s="65" t="s">
        <v>280</v>
      </c>
      <c r="BU25" s="65" t="s">
        <v>281</v>
      </c>
      <c r="BV25" s="65" t="s">
        <v>282</v>
      </c>
      <c r="BW25" s="65" t="s">
        <v>283</v>
      </c>
      <c r="BX25" s="65" t="s">
        <v>284</v>
      </c>
      <c r="BY25" s="65" t="s">
        <v>285</v>
      </c>
      <c r="BZ25" s="65" t="s">
        <v>286</v>
      </c>
      <c r="CA25" s="65" t="s">
        <v>287</v>
      </c>
      <c r="CB25" s="65" t="s">
        <v>288</v>
      </c>
      <c r="CC25" s="65" t="s">
        <v>289</v>
      </c>
      <c r="CD25" s="65" t="s">
        <v>290</v>
      </c>
      <c r="CE25" s="65" t="s">
        <v>291</v>
      </c>
      <c r="CF25" s="59"/>
    </row>
    <row r="26" spans="1:84" x14ac:dyDescent="0.25">
      <c r="A26" s="63">
        <v>22</v>
      </c>
      <c r="B26" s="67" t="s">
        <v>29</v>
      </c>
      <c r="C26" s="68">
        <v>2334</v>
      </c>
      <c r="D26" s="68">
        <v>2344</v>
      </c>
      <c r="E26" s="68">
        <v>16710</v>
      </c>
      <c r="F26" s="68">
        <v>14391</v>
      </c>
      <c r="G26" s="68">
        <v>8049</v>
      </c>
      <c r="H26" s="68">
        <v>8791</v>
      </c>
      <c r="I26" s="68">
        <v>13384</v>
      </c>
      <c r="J26" s="68">
        <v>3293</v>
      </c>
      <c r="K26" s="68">
        <v>17611</v>
      </c>
      <c r="L26" s="68">
        <v>6204</v>
      </c>
      <c r="M26" s="68">
        <v>1413</v>
      </c>
      <c r="N26" s="68">
        <v>7628</v>
      </c>
      <c r="O26" s="68">
        <v>8787</v>
      </c>
      <c r="P26" s="68">
        <v>15653</v>
      </c>
      <c r="Q26" s="68">
        <v>3167</v>
      </c>
      <c r="R26" s="68">
        <v>4255</v>
      </c>
      <c r="S26" s="68">
        <v>3257</v>
      </c>
      <c r="T26" s="68">
        <v>7180</v>
      </c>
      <c r="U26" s="68">
        <v>10767</v>
      </c>
      <c r="V26" s="68">
        <v>13203</v>
      </c>
      <c r="W26" s="68">
        <v>2685</v>
      </c>
      <c r="X26" s="68">
        <v>10415</v>
      </c>
      <c r="Y26" s="68">
        <v>4055</v>
      </c>
      <c r="Z26" s="68">
        <v>2706</v>
      </c>
      <c r="AA26" s="68">
        <v>19766</v>
      </c>
      <c r="AB26" s="68">
        <v>5679</v>
      </c>
      <c r="AC26" s="68">
        <v>35594</v>
      </c>
      <c r="AD26" s="68">
        <v>9508</v>
      </c>
      <c r="AE26" s="68">
        <v>3233</v>
      </c>
      <c r="AF26" s="68">
        <v>1305</v>
      </c>
      <c r="AG26" s="68">
        <v>6260</v>
      </c>
      <c r="AH26" s="68">
        <v>3687</v>
      </c>
      <c r="AI26" s="68">
        <v>9557</v>
      </c>
      <c r="AJ26" s="68">
        <v>3207</v>
      </c>
      <c r="AK26" s="68">
        <v>14366</v>
      </c>
      <c r="AL26" s="68">
        <v>13952</v>
      </c>
      <c r="AM26" s="68">
        <v>10434</v>
      </c>
      <c r="AN26" s="68">
        <v>1650</v>
      </c>
      <c r="AO26" s="68">
        <v>6883</v>
      </c>
      <c r="AP26" s="68">
        <v>11081</v>
      </c>
      <c r="AQ26" s="68">
        <v>1963</v>
      </c>
      <c r="AR26" s="68">
        <v>2861</v>
      </c>
      <c r="AS26" s="68">
        <v>12451</v>
      </c>
      <c r="AT26" s="68">
        <v>5472</v>
      </c>
      <c r="AU26" s="68">
        <v>6276</v>
      </c>
      <c r="AV26" s="68">
        <v>8393</v>
      </c>
      <c r="AW26" s="68">
        <v>5180</v>
      </c>
      <c r="AX26" s="68">
        <v>6412</v>
      </c>
      <c r="AY26" s="68">
        <v>12908</v>
      </c>
      <c r="AZ26" s="68">
        <v>9394</v>
      </c>
      <c r="BA26" s="68">
        <v>4281</v>
      </c>
      <c r="BB26" s="68">
        <v>7630</v>
      </c>
      <c r="BC26" s="68">
        <v>29564</v>
      </c>
      <c r="BD26" s="68">
        <v>4282</v>
      </c>
      <c r="BE26" s="68">
        <v>3086</v>
      </c>
      <c r="BF26" s="68">
        <v>2836</v>
      </c>
      <c r="BG26" s="68">
        <v>7059</v>
      </c>
      <c r="BH26" s="68">
        <v>2471</v>
      </c>
      <c r="BI26" s="68">
        <v>7357</v>
      </c>
      <c r="BJ26" s="68">
        <v>1549</v>
      </c>
      <c r="BK26" s="68">
        <v>1170</v>
      </c>
      <c r="BL26" s="68">
        <v>5720</v>
      </c>
      <c r="BM26" s="68">
        <v>3471</v>
      </c>
      <c r="BN26" s="68">
        <v>10024</v>
      </c>
      <c r="BO26" s="68">
        <v>2741</v>
      </c>
      <c r="BP26" s="68">
        <v>5599</v>
      </c>
      <c r="BQ26" s="68">
        <v>3241</v>
      </c>
      <c r="BR26" s="68">
        <v>1361</v>
      </c>
      <c r="BS26" s="68">
        <v>5556</v>
      </c>
      <c r="BT26" s="68">
        <v>6211</v>
      </c>
      <c r="BU26" s="68">
        <v>7760</v>
      </c>
      <c r="BV26" s="68">
        <v>853</v>
      </c>
      <c r="BW26" s="68">
        <v>15497</v>
      </c>
      <c r="BX26" s="68">
        <v>9506</v>
      </c>
      <c r="BY26" s="68">
        <v>5758</v>
      </c>
      <c r="BZ26" s="68">
        <v>9030</v>
      </c>
      <c r="CA26" s="68">
        <v>5405</v>
      </c>
      <c r="CB26" s="68">
        <v>17379</v>
      </c>
      <c r="CC26" s="68">
        <v>1503</v>
      </c>
      <c r="CD26" s="68">
        <v>603654</v>
      </c>
      <c r="CE26" s="12">
        <f t="shared" ref="CE26:CE76" si="3">SUM(F26,I26,K26:L26,O26:P26,T26,V26,X26,AB26,AG26,AI26,AK26:AL26,AP26,AR26:AU26,AY26:AZ26,BB26:BC26,BG26,BI26,BN26,BW26:BX26,BZ26:CB26)</f>
        <v>335536</v>
      </c>
    </row>
    <row r="27" spans="1:84" x14ac:dyDescent="0.25">
      <c r="A27" s="63">
        <v>23</v>
      </c>
      <c r="B27" s="67" t="s">
        <v>30</v>
      </c>
      <c r="C27" s="68">
        <v>226</v>
      </c>
      <c r="D27" s="68">
        <v>131</v>
      </c>
      <c r="E27" s="68">
        <v>1121</v>
      </c>
      <c r="F27" s="68">
        <v>1175</v>
      </c>
      <c r="G27" s="68">
        <v>1246</v>
      </c>
      <c r="H27" s="68">
        <v>956</v>
      </c>
      <c r="I27" s="68">
        <v>1629</v>
      </c>
      <c r="J27" s="68">
        <v>227</v>
      </c>
      <c r="K27" s="68">
        <v>1454</v>
      </c>
      <c r="L27" s="68">
        <v>590</v>
      </c>
      <c r="M27" s="68">
        <v>63</v>
      </c>
      <c r="N27" s="68">
        <v>381</v>
      </c>
      <c r="O27" s="68">
        <v>1625</v>
      </c>
      <c r="P27" s="68">
        <v>3031</v>
      </c>
      <c r="Q27" s="68">
        <v>306</v>
      </c>
      <c r="R27" s="68">
        <v>253</v>
      </c>
      <c r="S27" s="68">
        <v>147</v>
      </c>
      <c r="T27" s="68">
        <v>513</v>
      </c>
      <c r="U27" s="68">
        <v>1184</v>
      </c>
      <c r="V27" s="68">
        <v>2969</v>
      </c>
      <c r="W27" s="68">
        <v>101</v>
      </c>
      <c r="X27" s="68">
        <v>1087</v>
      </c>
      <c r="Y27" s="68">
        <v>290</v>
      </c>
      <c r="Z27" s="68">
        <v>351</v>
      </c>
      <c r="AA27" s="68">
        <v>975</v>
      </c>
      <c r="AB27" s="68">
        <v>837</v>
      </c>
      <c r="AC27" s="68">
        <v>3888</v>
      </c>
      <c r="AD27" s="68">
        <v>438</v>
      </c>
      <c r="AE27" s="68">
        <v>370</v>
      </c>
      <c r="AF27" s="68">
        <v>57</v>
      </c>
      <c r="AG27" s="68">
        <v>882</v>
      </c>
      <c r="AH27" s="68">
        <v>101</v>
      </c>
      <c r="AI27" s="68">
        <v>1131</v>
      </c>
      <c r="AJ27" s="68">
        <v>262</v>
      </c>
      <c r="AK27" s="68">
        <v>1855</v>
      </c>
      <c r="AL27" s="68">
        <v>2336</v>
      </c>
      <c r="AM27" s="68">
        <v>1249</v>
      </c>
      <c r="AN27" s="68">
        <v>102</v>
      </c>
      <c r="AO27" s="68">
        <v>834</v>
      </c>
      <c r="AP27" s="68">
        <v>979</v>
      </c>
      <c r="AQ27" s="68">
        <v>172</v>
      </c>
      <c r="AR27" s="68">
        <v>238</v>
      </c>
      <c r="AS27" s="68">
        <v>1944</v>
      </c>
      <c r="AT27" s="68">
        <v>560</v>
      </c>
      <c r="AU27" s="68">
        <v>933</v>
      </c>
      <c r="AV27" s="68">
        <v>322</v>
      </c>
      <c r="AW27" s="68">
        <v>467</v>
      </c>
      <c r="AX27" s="68">
        <v>386</v>
      </c>
      <c r="AY27" s="68">
        <v>1309</v>
      </c>
      <c r="AZ27" s="68">
        <v>614</v>
      </c>
      <c r="BA27" s="68">
        <v>520</v>
      </c>
      <c r="BB27" s="68">
        <v>509</v>
      </c>
      <c r="BC27" s="68">
        <v>5361</v>
      </c>
      <c r="BD27" s="68">
        <v>405</v>
      </c>
      <c r="BE27" s="68">
        <v>171</v>
      </c>
      <c r="BF27" s="68">
        <v>308</v>
      </c>
      <c r="BG27" s="68">
        <v>775</v>
      </c>
      <c r="BH27" s="68">
        <v>129</v>
      </c>
      <c r="BI27" s="68">
        <v>803</v>
      </c>
      <c r="BJ27" s="68">
        <v>139</v>
      </c>
      <c r="BK27" s="68">
        <v>74</v>
      </c>
      <c r="BL27" s="68">
        <v>666</v>
      </c>
      <c r="BM27" s="68">
        <v>176</v>
      </c>
      <c r="BN27" s="68">
        <v>819</v>
      </c>
      <c r="BO27" s="68">
        <v>176</v>
      </c>
      <c r="BP27" s="68">
        <v>432</v>
      </c>
      <c r="BQ27" s="68">
        <v>81</v>
      </c>
      <c r="BR27" s="68">
        <v>65</v>
      </c>
      <c r="BS27" s="68">
        <v>282</v>
      </c>
      <c r="BT27" s="68">
        <v>284</v>
      </c>
      <c r="BU27" s="68">
        <v>704</v>
      </c>
      <c r="BV27" s="68">
        <v>41</v>
      </c>
      <c r="BW27" s="68">
        <v>1409</v>
      </c>
      <c r="BX27" s="68">
        <v>809</v>
      </c>
      <c r="BY27" s="68">
        <v>340</v>
      </c>
      <c r="BZ27" s="68">
        <v>1413</v>
      </c>
      <c r="CA27" s="68">
        <v>524</v>
      </c>
      <c r="CB27" s="68">
        <v>3335</v>
      </c>
      <c r="CC27" s="68">
        <v>61</v>
      </c>
      <c r="CD27" s="68">
        <v>65125</v>
      </c>
      <c r="CE27" s="12">
        <f t="shared" si="3"/>
        <v>43448</v>
      </c>
    </row>
    <row r="28" spans="1:84" x14ac:dyDescent="0.25">
      <c r="A28" s="63">
        <v>24</v>
      </c>
      <c r="B28" s="67" t="s">
        <v>31</v>
      </c>
      <c r="C28" s="68">
        <v>205</v>
      </c>
      <c r="D28" s="68">
        <v>14</v>
      </c>
      <c r="E28" s="68">
        <v>118</v>
      </c>
      <c r="F28" s="68">
        <v>1568</v>
      </c>
      <c r="G28" s="68">
        <v>205</v>
      </c>
      <c r="H28" s="68">
        <v>138</v>
      </c>
      <c r="I28" s="68">
        <v>460</v>
      </c>
      <c r="J28" s="68">
        <v>21</v>
      </c>
      <c r="K28" s="68">
        <v>1026</v>
      </c>
      <c r="L28" s="68">
        <v>2073</v>
      </c>
      <c r="M28" s="68">
        <v>4</v>
      </c>
      <c r="N28" s="68">
        <v>118</v>
      </c>
      <c r="O28" s="68">
        <v>238</v>
      </c>
      <c r="P28" s="68">
        <v>1132</v>
      </c>
      <c r="Q28" s="68">
        <v>18</v>
      </c>
      <c r="R28" s="68">
        <v>49</v>
      </c>
      <c r="S28" s="68">
        <v>6</v>
      </c>
      <c r="T28" s="68">
        <v>4181</v>
      </c>
      <c r="U28" s="68">
        <v>131</v>
      </c>
      <c r="V28" s="68">
        <v>374</v>
      </c>
      <c r="W28" s="68">
        <v>11</v>
      </c>
      <c r="X28" s="68">
        <v>636</v>
      </c>
      <c r="Y28" s="68">
        <v>15</v>
      </c>
      <c r="Z28" s="68">
        <v>23</v>
      </c>
      <c r="AA28" s="68">
        <v>118</v>
      </c>
      <c r="AB28" s="68">
        <v>1213</v>
      </c>
      <c r="AC28" s="68">
        <v>1195</v>
      </c>
      <c r="AD28" s="68">
        <v>624</v>
      </c>
      <c r="AE28" s="68">
        <v>29</v>
      </c>
      <c r="AF28" s="68">
        <v>0</v>
      </c>
      <c r="AG28" s="68">
        <v>959</v>
      </c>
      <c r="AH28" s="68">
        <v>41</v>
      </c>
      <c r="AI28" s="68">
        <v>2144</v>
      </c>
      <c r="AJ28" s="68">
        <v>22</v>
      </c>
      <c r="AK28" s="68">
        <v>1034</v>
      </c>
      <c r="AL28" s="68">
        <v>735</v>
      </c>
      <c r="AM28" s="68">
        <v>434</v>
      </c>
      <c r="AN28" s="68">
        <v>16</v>
      </c>
      <c r="AO28" s="68">
        <v>127</v>
      </c>
      <c r="AP28" s="68">
        <v>2392</v>
      </c>
      <c r="AQ28" s="68">
        <v>13</v>
      </c>
      <c r="AR28" s="68">
        <v>547</v>
      </c>
      <c r="AS28" s="68">
        <v>349</v>
      </c>
      <c r="AT28" s="68">
        <v>347</v>
      </c>
      <c r="AU28" s="68">
        <v>569</v>
      </c>
      <c r="AV28" s="68">
        <v>432</v>
      </c>
      <c r="AW28" s="68">
        <v>167</v>
      </c>
      <c r="AX28" s="68">
        <v>164</v>
      </c>
      <c r="AY28" s="68">
        <v>1843</v>
      </c>
      <c r="AZ28" s="68">
        <v>3538</v>
      </c>
      <c r="BA28" s="68">
        <v>70</v>
      </c>
      <c r="BB28" s="68">
        <v>5095</v>
      </c>
      <c r="BC28" s="68">
        <v>944</v>
      </c>
      <c r="BD28" s="68">
        <v>24</v>
      </c>
      <c r="BE28" s="68">
        <v>5</v>
      </c>
      <c r="BF28" s="68">
        <v>34</v>
      </c>
      <c r="BG28" s="68">
        <v>380</v>
      </c>
      <c r="BH28" s="68">
        <v>9</v>
      </c>
      <c r="BI28" s="68">
        <v>294</v>
      </c>
      <c r="BJ28" s="68">
        <v>6</v>
      </c>
      <c r="BK28" s="68">
        <v>10</v>
      </c>
      <c r="BL28" s="68">
        <v>150</v>
      </c>
      <c r="BM28" s="68">
        <v>4</v>
      </c>
      <c r="BN28" s="68">
        <v>336</v>
      </c>
      <c r="BO28" s="68">
        <v>19</v>
      </c>
      <c r="BP28" s="68">
        <v>79</v>
      </c>
      <c r="BQ28" s="68">
        <v>178</v>
      </c>
      <c r="BR28" s="68">
        <v>5</v>
      </c>
      <c r="BS28" s="68">
        <v>250</v>
      </c>
      <c r="BT28" s="68">
        <v>16</v>
      </c>
      <c r="BU28" s="68">
        <v>82</v>
      </c>
      <c r="BV28" s="68">
        <v>0</v>
      </c>
      <c r="BW28" s="68">
        <v>1002</v>
      </c>
      <c r="BX28" s="68">
        <v>4042</v>
      </c>
      <c r="BY28" s="68">
        <v>44</v>
      </c>
      <c r="BZ28" s="68">
        <v>1047</v>
      </c>
      <c r="CA28" s="68">
        <v>441</v>
      </c>
      <c r="CB28" s="68">
        <v>617</v>
      </c>
      <c r="CC28" s="68">
        <v>0</v>
      </c>
      <c r="CD28" s="68">
        <v>46970</v>
      </c>
      <c r="CE28" s="12">
        <f t="shared" si="3"/>
        <v>41556</v>
      </c>
    </row>
    <row r="29" spans="1:84" x14ac:dyDescent="0.25">
      <c r="A29" s="63">
        <v>25</v>
      </c>
      <c r="B29" s="67" t="s">
        <v>32</v>
      </c>
      <c r="C29" s="68">
        <v>0</v>
      </c>
      <c r="D29" s="68">
        <v>3</v>
      </c>
      <c r="E29" s="68">
        <v>59</v>
      </c>
      <c r="F29" s="68">
        <v>743</v>
      </c>
      <c r="G29" s="68">
        <v>70</v>
      </c>
      <c r="H29" s="68">
        <v>23</v>
      </c>
      <c r="I29" s="68">
        <v>483</v>
      </c>
      <c r="J29" s="68">
        <v>5</v>
      </c>
      <c r="K29" s="68">
        <v>1222</v>
      </c>
      <c r="L29" s="68">
        <v>1523</v>
      </c>
      <c r="M29" s="68">
        <v>0</v>
      </c>
      <c r="N29" s="68">
        <v>15</v>
      </c>
      <c r="O29" s="68">
        <v>53</v>
      </c>
      <c r="P29" s="68">
        <v>497</v>
      </c>
      <c r="Q29" s="68">
        <v>15</v>
      </c>
      <c r="R29" s="68">
        <v>14</v>
      </c>
      <c r="S29" s="68">
        <v>4</v>
      </c>
      <c r="T29" s="68">
        <v>3256</v>
      </c>
      <c r="U29" s="68">
        <v>32</v>
      </c>
      <c r="V29" s="68">
        <v>269</v>
      </c>
      <c r="W29" s="68">
        <v>4</v>
      </c>
      <c r="X29" s="68">
        <v>1569</v>
      </c>
      <c r="Y29" s="68">
        <v>9</v>
      </c>
      <c r="Z29" s="68">
        <v>10</v>
      </c>
      <c r="AA29" s="68">
        <v>36</v>
      </c>
      <c r="AB29" s="68">
        <v>1222</v>
      </c>
      <c r="AC29" s="68">
        <v>376</v>
      </c>
      <c r="AD29" s="68">
        <v>112</v>
      </c>
      <c r="AE29" s="68">
        <v>16</v>
      </c>
      <c r="AF29" s="68">
        <v>0</v>
      </c>
      <c r="AG29" s="68">
        <v>782</v>
      </c>
      <c r="AH29" s="68">
        <v>7</v>
      </c>
      <c r="AI29" s="68">
        <v>674</v>
      </c>
      <c r="AJ29" s="68">
        <v>3</v>
      </c>
      <c r="AK29" s="68">
        <v>2074</v>
      </c>
      <c r="AL29" s="68">
        <v>358</v>
      </c>
      <c r="AM29" s="68">
        <v>66</v>
      </c>
      <c r="AN29" s="68">
        <v>3</v>
      </c>
      <c r="AO29" s="68">
        <v>34</v>
      </c>
      <c r="AP29" s="68">
        <v>2297</v>
      </c>
      <c r="AQ29" s="68">
        <v>9</v>
      </c>
      <c r="AR29" s="68">
        <v>572</v>
      </c>
      <c r="AS29" s="68">
        <v>133</v>
      </c>
      <c r="AT29" s="68">
        <v>117</v>
      </c>
      <c r="AU29" s="68">
        <v>198</v>
      </c>
      <c r="AV29" s="68">
        <v>99</v>
      </c>
      <c r="AW29" s="68">
        <v>32</v>
      </c>
      <c r="AX29" s="68">
        <v>11</v>
      </c>
      <c r="AY29" s="68">
        <v>3238</v>
      </c>
      <c r="AZ29" s="68">
        <v>1025</v>
      </c>
      <c r="BA29" s="68">
        <v>31</v>
      </c>
      <c r="BB29" s="68">
        <v>2415</v>
      </c>
      <c r="BC29" s="68">
        <v>536</v>
      </c>
      <c r="BD29" s="68">
        <v>20</v>
      </c>
      <c r="BE29" s="68">
        <v>0</v>
      </c>
      <c r="BF29" s="68">
        <v>13</v>
      </c>
      <c r="BG29" s="68">
        <v>115</v>
      </c>
      <c r="BH29" s="68">
        <v>3</v>
      </c>
      <c r="BI29" s="68">
        <v>794</v>
      </c>
      <c r="BJ29" s="68">
        <v>0</v>
      </c>
      <c r="BK29" s="68">
        <v>4</v>
      </c>
      <c r="BL29" s="68">
        <v>13</v>
      </c>
      <c r="BM29" s="68">
        <v>3</v>
      </c>
      <c r="BN29" s="68">
        <v>1254</v>
      </c>
      <c r="BO29" s="68">
        <v>12</v>
      </c>
      <c r="BP29" s="68">
        <v>29</v>
      </c>
      <c r="BQ29" s="68">
        <v>20</v>
      </c>
      <c r="BR29" s="68">
        <v>0</v>
      </c>
      <c r="BS29" s="68">
        <v>11</v>
      </c>
      <c r="BT29" s="68">
        <v>4</v>
      </c>
      <c r="BU29" s="68">
        <v>21</v>
      </c>
      <c r="BV29" s="68">
        <v>0</v>
      </c>
      <c r="BW29" s="68">
        <v>1261</v>
      </c>
      <c r="BX29" s="68">
        <v>2513</v>
      </c>
      <c r="BY29" s="68">
        <v>8</v>
      </c>
      <c r="BZ29" s="68">
        <v>288</v>
      </c>
      <c r="CA29" s="68">
        <v>790</v>
      </c>
      <c r="CB29" s="68">
        <v>101</v>
      </c>
      <c r="CC29" s="68">
        <v>8</v>
      </c>
      <c r="CD29" s="68">
        <v>33641</v>
      </c>
      <c r="CE29" s="12">
        <f t="shared" si="3"/>
        <v>32372</v>
      </c>
    </row>
    <row r="30" spans="1:84" x14ac:dyDescent="0.25">
      <c r="A30" s="63">
        <v>26</v>
      </c>
      <c r="B30" s="67" t="s">
        <v>437</v>
      </c>
      <c r="C30" s="68">
        <v>0</v>
      </c>
      <c r="D30" s="68">
        <v>0</v>
      </c>
      <c r="E30" s="68">
        <v>68</v>
      </c>
      <c r="F30" s="68">
        <v>471</v>
      </c>
      <c r="G30" s="68">
        <v>14</v>
      </c>
      <c r="H30" s="68">
        <v>13</v>
      </c>
      <c r="I30" s="68">
        <v>244</v>
      </c>
      <c r="J30" s="68">
        <v>6</v>
      </c>
      <c r="K30" s="68">
        <v>1541</v>
      </c>
      <c r="L30" s="68">
        <v>380</v>
      </c>
      <c r="M30" s="68">
        <v>0</v>
      </c>
      <c r="N30" s="68">
        <v>9</v>
      </c>
      <c r="O30" s="68">
        <v>72</v>
      </c>
      <c r="P30" s="68">
        <v>753</v>
      </c>
      <c r="Q30" s="68">
        <v>5</v>
      </c>
      <c r="R30" s="68">
        <v>9</v>
      </c>
      <c r="S30" s="68">
        <v>0</v>
      </c>
      <c r="T30" s="68">
        <v>597</v>
      </c>
      <c r="U30" s="68">
        <v>11</v>
      </c>
      <c r="V30" s="68">
        <v>158</v>
      </c>
      <c r="W30" s="68">
        <v>0</v>
      </c>
      <c r="X30" s="68">
        <v>637</v>
      </c>
      <c r="Y30" s="68">
        <v>0</v>
      </c>
      <c r="Z30" s="68">
        <v>0</v>
      </c>
      <c r="AA30" s="68">
        <v>26</v>
      </c>
      <c r="AB30" s="68">
        <v>990</v>
      </c>
      <c r="AC30" s="68">
        <v>207</v>
      </c>
      <c r="AD30" s="68">
        <v>27</v>
      </c>
      <c r="AE30" s="68">
        <v>5</v>
      </c>
      <c r="AF30" s="68">
        <v>0</v>
      </c>
      <c r="AG30" s="68">
        <v>162</v>
      </c>
      <c r="AH30" s="68">
        <v>0</v>
      </c>
      <c r="AI30" s="68">
        <v>144</v>
      </c>
      <c r="AJ30" s="68">
        <v>7</v>
      </c>
      <c r="AK30" s="68">
        <v>579</v>
      </c>
      <c r="AL30" s="68">
        <v>1054</v>
      </c>
      <c r="AM30" s="68">
        <v>29</v>
      </c>
      <c r="AN30" s="68">
        <v>4</v>
      </c>
      <c r="AO30" s="68">
        <v>20</v>
      </c>
      <c r="AP30" s="68">
        <v>2273</v>
      </c>
      <c r="AQ30" s="68">
        <v>5</v>
      </c>
      <c r="AR30" s="68">
        <v>319</v>
      </c>
      <c r="AS30" s="68">
        <v>532</v>
      </c>
      <c r="AT30" s="68">
        <v>688</v>
      </c>
      <c r="AU30" s="68">
        <v>135</v>
      </c>
      <c r="AV30" s="68">
        <v>17</v>
      </c>
      <c r="AW30" s="68">
        <v>14</v>
      </c>
      <c r="AX30" s="68">
        <v>3</v>
      </c>
      <c r="AY30" s="68">
        <v>2648</v>
      </c>
      <c r="AZ30" s="68">
        <v>343</v>
      </c>
      <c r="BA30" s="68">
        <v>5</v>
      </c>
      <c r="BB30" s="68">
        <v>332</v>
      </c>
      <c r="BC30" s="68">
        <v>67</v>
      </c>
      <c r="BD30" s="68">
        <v>4</v>
      </c>
      <c r="BE30" s="68">
        <v>8</v>
      </c>
      <c r="BF30" s="68">
        <v>3</v>
      </c>
      <c r="BG30" s="68">
        <v>44</v>
      </c>
      <c r="BH30" s="68">
        <v>3</v>
      </c>
      <c r="BI30" s="68">
        <v>170</v>
      </c>
      <c r="BJ30" s="68">
        <v>0</v>
      </c>
      <c r="BK30" s="68">
        <v>0</v>
      </c>
      <c r="BL30" s="68">
        <v>9</v>
      </c>
      <c r="BM30" s="68">
        <v>0</v>
      </c>
      <c r="BN30" s="68">
        <v>395</v>
      </c>
      <c r="BO30" s="68">
        <v>0</v>
      </c>
      <c r="BP30" s="68">
        <v>6</v>
      </c>
      <c r="BQ30" s="68">
        <v>11</v>
      </c>
      <c r="BR30" s="68">
        <v>0</v>
      </c>
      <c r="BS30" s="68">
        <v>4</v>
      </c>
      <c r="BT30" s="68">
        <v>9</v>
      </c>
      <c r="BU30" s="68">
        <v>9</v>
      </c>
      <c r="BV30" s="68">
        <v>0</v>
      </c>
      <c r="BW30" s="68">
        <v>2840</v>
      </c>
      <c r="BX30" s="68">
        <v>504</v>
      </c>
      <c r="BY30" s="68">
        <v>12</v>
      </c>
      <c r="BZ30" s="68">
        <v>777</v>
      </c>
      <c r="CA30" s="68">
        <v>386</v>
      </c>
      <c r="CB30" s="68">
        <v>105</v>
      </c>
      <c r="CC30" s="68">
        <v>0</v>
      </c>
      <c r="CD30" s="68">
        <v>20910</v>
      </c>
      <c r="CE30" s="12">
        <f t="shared" si="3"/>
        <v>20340</v>
      </c>
    </row>
    <row r="31" spans="1:84" x14ac:dyDescent="0.25">
      <c r="A31" s="63">
        <v>27</v>
      </c>
      <c r="B31" s="67" t="s">
        <v>39</v>
      </c>
      <c r="C31" s="68">
        <v>0</v>
      </c>
      <c r="D31" s="68">
        <v>0</v>
      </c>
      <c r="E31" s="68">
        <v>8</v>
      </c>
      <c r="F31" s="68">
        <v>96</v>
      </c>
      <c r="G31" s="68">
        <v>10</v>
      </c>
      <c r="H31" s="68">
        <v>6</v>
      </c>
      <c r="I31" s="68">
        <v>24</v>
      </c>
      <c r="J31" s="68">
        <v>0</v>
      </c>
      <c r="K31" s="68">
        <v>294</v>
      </c>
      <c r="L31" s="68">
        <v>3410</v>
      </c>
      <c r="M31" s="68">
        <v>0</v>
      </c>
      <c r="N31" s="68">
        <v>0</v>
      </c>
      <c r="O31" s="68">
        <v>17</v>
      </c>
      <c r="P31" s="68">
        <v>247</v>
      </c>
      <c r="Q31" s="68">
        <v>0</v>
      </c>
      <c r="R31" s="68">
        <v>0</v>
      </c>
      <c r="S31" s="68">
        <v>0</v>
      </c>
      <c r="T31" s="68">
        <v>445</v>
      </c>
      <c r="U31" s="68">
        <v>3</v>
      </c>
      <c r="V31" s="68">
        <v>14</v>
      </c>
      <c r="W31" s="68">
        <v>0</v>
      </c>
      <c r="X31" s="68">
        <v>102</v>
      </c>
      <c r="Y31" s="68">
        <v>0</v>
      </c>
      <c r="Z31" s="68">
        <v>0</v>
      </c>
      <c r="AA31" s="68">
        <v>5</v>
      </c>
      <c r="AB31" s="68">
        <v>2565</v>
      </c>
      <c r="AC31" s="68">
        <v>54</v>
      </c>
      <c r="AD31" s="68">
        <v>3</v>
      </c>
      <c r="AE31" s="68">
        <v>0</v>
      </c>
      <c r="AF31" s="68">
        <v>0</v>
      </c>
      <c r="AG31" s="68">
        <v>305</v>
      </c>
      <c r="AH31" s="68">
        <v>0</v>
      </c>
      <c r="AI31" s="68">
        <v>226</v>
      </c>
      <c r="AJ31" s="68">
        <v>5</v>
      </c>
      <c r="AK31" s="68">
        <v>365</v>
      </c>
      <c r="AL31" s="68">
        <v>256</v>
      </c>
      <c r="AM31" s="68">
        <v>8</v>
      </c>
      <c r="AN31" s="68">
        <v>0</v>
      </c>
      <c r="AO31" s="68">
        <v>0</v>
      </c>
      <c r="AP31" s="68">
        <v>270</v>
      </c>
      <c r="AQ31" s="68">
        <v>0</v>
      </c>
      <c r="AR31" s="68">
        <v>1659</v>
      </c>
      <c r="AS31" s="68">
        <v>112</v>
      </c>
      <c r="AT31" s="68">
        <v>254</v>
      </c>
      <c r="AU31" s="68">
        <v>230</v>
      </c>
      <c r="AV31" s="68">
        <v>41</v>
      </c>
      <c r="AW31" s="68">
        <v>7</v>
      </c>
      <c r="AX31" s="68">
        <v>0</v>
      </c>
      <c r="AY31" s="68">
        <v>554</v>
      </c>
      <c r="AZ31" s="68">
        <v>589</v>
      </c>
      <c r="BA31" s="68">
        <v>9</v>
      </c>
      <c r="BB31" s="68">
        <v>184</v>
      </c>
      <c r="BC31" s="68">
        <v>10</v>
      </c>
      <c r="BD31" s="68">
        <v>0</v>
      </c>
      <c r="BE31" s="68">
        <v>0</v>
      </c>
      <c r="BF31" s="68">
        <v>0</v>
      </c>
      <c r="BG31" s="68">
        <v>0</v>
      </c>
      <c r="BH31" s="68">
        <v>0</v>
      </c>
      <c r="BI31" s="68">
        <v>31</v>
      </c>
      <c r="BJ31" s="68">
        <v>0</v>
      </c>
      <c r="BK31" s="68">
        <v>0</v>
      </c>
      <c r="BL31" s="68">
        <v>0</v>
      </c>
      <c r="BM31" s="68">
        <v>6</v>
      </c>
      <c r="BN31" s="68">
        <v>97</v>
      </c>
      <c r="BO31" s="68">
        <v>0</v>
      </c>
      <c r="BP31" s="68">
        <v>0</v>
      </c>
      <c r="BQ31" s="68">
        <v>37</v>
      </c>
      <c r="BR31" s="68">
        <v>0</v>
      </c>
      <c r="BS31" s="68">
        <v>0</v>
      </c>
      <c r="BT31" s="68">
        <v>4</v>
      </c>
      <c r="BU31" s="68">
        <v>8</v>
      </c>
      <c r="BV31" s="68">
        <v>0</v>
      </c>
      <c r="BW31" s="68">
        <v>630</v>
      </c>
      <c r="BX31" s="68">
        <v>535</v>
      </c>
      <c r="BY31" s="68">
        <v>3</v>
      </c>
      <c r="BZ31" s="68">
        <v>249</v>
      </c>
      <c r="CA31" s="68">
        <v>625</v>
      </c>
      <c r="CB31" s="68">
        <v>9</v>
      </c>
      <c r="CC31" s="68">
        <v>0</v>
      </c>
      <c r="CD31" s="68">
        <v>14635</v>
      </c>
      <c r="CE31" s="12">
        <f t="shared" si="3"/>
        <v>14404</v>
      </c>
    </row>
    <row r="32" spans="1:84" x14ac:dyDescent="0.25">
      <c r="A32" s="63">
        <v>28</v>
      </c>
      <c r="B32" s="67" t="s">
        <v>37</v>
      </c>
      <c r="C32" s="68">
        <v>0</v>
      </c>
      <c r="D32" s="68">
        <v>4</v>
      </c>
      <c r="E32" s="68">
        <v>62</v>
      </c>
      <c r="F32" s="68">
        <v>182</v>
      </c>
      <c r="G32" s="68">
        <v>36</v>
      </c>
      <c r="H32" s="68">
        <v>31</v>
      </c>
      <c r="I32" s="68">
        <v>185</v>
      </c>
      <c r="J32" s="68">
        <v>3</v>
      </c>
      <c r="K32" s="68">
        <v>427</v>
      </c>
      <c r="L32" s="68">
        <v>604</v>
      </c>
      <c r="M32" s="68">
        <v>0</v>
      </c>
      <c r="N32" s="68">
        <v>4</v>
      </c>
      <c r="O32" s="68">
        <v>220</v>
      </c>
      <c r="P32" s="68">
        <v>1875</v>
      </c>
      <c r="Q32" s="68">
        <v>5</v>
      </c>
      <c r="R32" s="68">
        <v>5</v>
      </c>
      <c r="S32" s="68">
        <v>8</v>
      </c>
      <c r="T32" s="68">
        <v>154</v>
      </c>
      <c r="U32" s="68">
        <v>23</v>
      </c>
      <c r="V32" s="68">
        <v>198</v>
      </c>
      <c r="W32" s="68">
        <v>7</v>
      </c>
      <c r="X32" s="68">
        <v>375</v>
      </c>
      <c r="Y32" s="68">
        <v>11</v>
      </c>
      <c r="Z32" s="68">
        <v>6</v>
      </c>
      <c r="AA32" s="68">
        <v>52</v>
      </c>
      <c r="AB32" s="68">
        <v>955</v>
      </c>
      <c r="AC32" s="68">
        <v>173</v>
      </c>
      <c r="AD32" s="68">
        <v>100</v>
      </c>
      <c r="AE32" s="68">
        <v>11</v>
      </c>
      <c r="AF32" s="68">
        <v>3</v>
      </c>
      <c r="AG32" s="68">
        <v>137</v>
      </c>
      <c r="AH32" s="68">
        <v>3</v>
      </c>
      <c r="AI32" s="68">
        <v>824</v>
      </c>
      <c r="AJ32" s="68">
        <v>6</v>
      </c>
      <c r="AK32" s="68">
        <v>675</v>
      </c>
      <c r="AL32" s="68">
        <v>573</v>
      </c>
      <c r="AM32" s="68">
        <v>34</v>
      </c>
      <c r="AN32" s="68">
        <v>0</v>
      </c>
      <c r="AO32" s="68">
        <v>31</v>
      </c>
      <c r="AP32" s="68">
        <v>358</v>
      </c>
      <c r="AQ32" s="68">
        <v>3</v>
      </c>
      <c r="AR32" s="68">
        <v>78</v>
      </c>
      <c r="AS32" s="68">
        <v>200</v>
      </c>
      <c r="AT32" s="68">
        <v>130</v>
      </c>
      <c r="AU32" s="68">
        <v>618</v>
      </c>
      <c r="AV32" s="68">
        <v>34</v>
      </c>
      <c r="AW32" s="68">
        <v>44</v>
      </c>
      <c r="AX32" s="68">
        <v>16</v>
      </c>
      <c r="AY32" s="68">
        <v>1010</v>
      </c>
      <c r="AZ32" s="68">
        <v>282</v>
      </c>
      <c r="BA32" s="68">
        <v>30</v>
      </c>
      <c r="BB32" s="68">
        <v>178</v>
      </c>
      <c r="BC32" s="68">
        <v>126</v>
      </c>
      <c r="BD32" s="68">
        <v>10</v>
      </c>
      <c r="BE32" s="68">
        <v>7</v>
      </c>
      <c r="BF32" s="68">
        <v>15</v>
      </c>
      <c r="BG32" s="68">
        <v>64</v>
      </c>
      <c r="BH32" s="68">
        <v>9</v>
      </c>
      <c r="BI32" s="68">
        <v>113</v>
      </c>
      <c r="BJ32" s="68">
        <v>0</v>
      </c>
      <c r="BK32" s="68">
        <v>0</v>
      </c>
      <c r="BL32" s="68">
        <v>18</v>
      </c>
      <c r="BM32" s="68">
        <v>4</v>
      </c>
      <c r="BN32" s="68">
        <v>164</v>
      </c>
      <c r="BO32" s="68">
        <v>6</v>
      </c>
      <c r="BP32" s="68">
        <v>16</v>
      </c>
      <c r="BQ32" s="68">
        <v>5</v>
      </c>
      <c r="BR32" s="68">
        <v>0</v>
      </c>
      <c r="BS32" s="68">
        <v>4</v>
      </c>
      <c r="BT32" s="68">
        <v>5</v>
      </c>
      <c r="BU32" s="68">
        <v>13</v>
      </c>
      <c r="BV32" s="68">
        <v>0</v>
      </c>
      <c r="BW32" s="68">
        <v>525</v>
      </c>
      <c r="BX32" s="68">
        <v>664</v>
      </c>
      <c r="BY32" s="68">
        <v>26</v>
      </c>
      <c r="BZ32" s="68">
        <v>1424</v>
      </c>
      <c r="CA32" s="68">
        <v>41</v>
      </c>
      <c r="CB32" s="68">
        <v>141</v>
      </c>
      <c r="CC32" s="68">
        <v>0</v>
      </c>
      <c r="CD32" s="68">
        <v>14399</v>
      </c>
      <c r="CE32" s="12">
        <f t="shared" si="3"/>
        <v>13500</v>
      </c>
    </row>
    <row r="33" spans="1:83" x14ac:dyDescent="0.25">
      <c r="A33" s="63">
        <v>29</v>
      </c>
      <c r="B33" s="67" t="s">
        <v>33</v>
      </c>
      <c r="C33" s="68">
        <v>80</v>
      </c>
      <c r="D33" s="68">
        <v>30</v>
      </c>
      <c r="E33" s="68">
        <v>203</v>
      </c>
      <c r="F33" s="68">
        <v>290</v>
      </c>
      <c r="G33" s="68">
        <v>148</v>
      </c>
      <c r="H33" s="68">
        <v>179</v>
      </c>
      <c r="I33" s="68">
        <v>333</v>
      </c>
      <c r="J33" s="68">
        <v>64</v>
      </c>
      <c r="K33" s="68">
        <v>307</v>
      </c>
      <c r="L33" s="68">
        <v>586</v>
      </c>
      <c r="M33" s="68">
        <v>5</v>
      </c>
      <c r="N33" s="68">
        <v>48</v>
      </c>
      <c r="O33" s="68">
        <v>242</v>
      </c>
      <c r="P33" s="68">
        <v>520</v>
      </c>
      <c r="Q33" s="68">
        <v>26</v>
      </c>
      <c r="R33" s="68">
        <v>38</v>
      </c>
      <c r="S33" s="68">
        <v>27</v>
      </c>
      <c r="T33" s="68">
        <v>120</v>
      </c>
      <c r="U33" s="68">
        <v>210</v>
      </c>
      <c r="V33" s="68">
        <v>398</v>
      </c>
      <c r="W33" s="68">
        <v>12</v>
      </c>
      <c r="X33" s="68">
        <v>450</v>
      </c>
      <c r="Y33" s="68">
        <v>34</v>
      </c>
      <c r="Z33" s="68">
        <v>77</v>
      </c>
      <c r="AA33" s="68">
        <v>151</v>
      </c>
      <c r="AB33" s="68">
        <v>282</v>
      </c>
      <c r="AC33" s="68">
        <v>936</v>
      </c>
      <c r="AD33" s="68">
        <v>70</v>
      </c>
      <c r="AE33" s="68">
        <v>68</v>
      </c>
      <c r="AF33" s="68">
        <v>3</v>
      </c>
      <c r="AG33" s="68">
        <v>225</v>
      </c>
      <c r="AH33" s="68">
        <v>19</v>
      </c>
      <c r="AI33" s="68">
        <v>292</v>
      </c>
      <c r="AJ33" s="68">
        <v>61</v>
      </c>
      <c r="AK33" s="68">
        <v>355</v>
      </c>
      <c r="AL33" s="68">
        <v>734</v>
      </c>
      <c r="AM33" s="68">
        <v>365</v>
      </c>
      <c r="AN33" s="68">
        <v>20</v>
      </c>
      <c r="AO33" s="68">
        <v>188</v>
      </c>
      <c r="AP33" s="68">
        <v>324</v>
      </c>
      <c r="AQ33" s="68">
        <v>66</v>
      </c>
      <c r="AR33" s="68">
        <v>99</v>
      </c>
      <c r="AS33" s="68">
        <v>350</v>
      </c>
      <c r="AT33" s="68">
        <v>128</v>
      </c>
      <c r="AU33" s="68">
        <v>287</v>
      </c>
      <c r="AV33" s="68">
        <v>79</v>
      </c>
      <c r="AW33" s="68">
        <v>102</v>
      </c>
      <c r="AX33" s="68">
        <v>67</v>
      </c>
      <c r="AY33" s="68">
        <v>385</v>
      </c>
      <c r="AZ33" s="68">
        <v>229</v>
      </c>
      <c r="BA33" s="68">
        <v>117</v>
      </c>
      <c r="BB33" s="68">
        <v>203</v>
      </c>
      <c r="BC33" s="68">
        <v>598</v>
      </c>
      <c r="BD33" s="68">
        <v>56</v>
      </c>
      <c r="BE33" s="68">
        <v>22</v>
      </c>
      <c r="BF33" s="68">
        <v>60</v>
      </c>
      <c r="BG33" s="68">
        <v>166</v>
      </c>
      <c r="BH33" s="68">
        <v>24</v>
      </c>
      <c r="BI33" s="68">
        <v>178</v>
      </c>
      <c r="BJ33" s="68">
        <v>18</v>
      </c>
      <c r="BK33" s="68">
        <v>9</v>
      </c>
      <c r="BL33" s="68">
        <v>103</v>
      </c>
      <c r="BM33" s="68">
        <v>22</v>
      </c>
      <c r="BN33" s="68">
        <v>221</v>
      </c>
      <c r="BO33" s="68">
        <v>35</v>
      </c>
      <c r="BP33" s="68">
        <v>91</v>
      </c>
      <c r="BQ33" s="68">
        <v>11</v>
      </c>
      <c r="BR33" s="68">
        <v>25</v>
      </c>
      <c r="BS33" s="68">
        <v>74</v>
      </c>
      <c r="BT33" s="68">
        <v>27</v>
      </c>
      <c r="BU33" s="68">
        <v>139</v>
      </c>
      <c r="BV33" s="68">
        <v>13</v>
      </c>
      <c r="BW33" s="68">
        <v>371</v>
      </c>
      <c r="BX33" s="68">
        <v>179</v>
      </c>
      <c r="BY33" s="68">
        <v>216</v>
      </c>
      <c r="BZ33" s="68">
        <v>273</v>
      </c>
      <c r="CA33" s="68">
        <v>100</v>
      </c>
      <c r="CB33" s="68">
        <v>611</v>
      </c>
      <c r="CC33" s="68">
        <v>12</v>
      </c>
      <c r="CD33" s="68">
        <v>14292</v>
      </c>
      <c r="CE33" s="12">
        <f t="shared" si="3"/>
        <v>9836</v>
      </c>
    </row>
    <row r="34" spans="1:83" x14ac:dyDescent="0.25">
      <c r="A34" s="63">
        <v>30</v>
      </c>
      <c r="B34" s="67" t="s">
        <v>34</v>
      </c>
      <c r="C34" s="68">
        <v>57</v>
      </c>
      <c r="D34" s="68">
        <v>31</v>
      </c>
      <c r="E34" s="68">
        <v>423</v>
      </c>
      <c r="F34" s="68">
        <v>136</v>
      </c>
      <c r="G34" s="68">
        <v>229</v>
      </c>
      <c r="H34" s="68">
        <v>312</v>
      </c>
      <c r="I34" s="68">
        <v>141</v>
      </c>
      <c r="J34" s="68">
        <v>52</v>
      </c>
      <c r="K34" s="68">
        <v>147</v>
      </c>
      <c r="L34" s="68">
        <v>117</v>
      </c>
      <c r="M34" s="68">
        <v>6</v>
      </c>
      <c r="N34" s="68">
        <v>70</v>
      </c>
      <c r="O34" s="68">
        <v>444</v>
      </c>
      <c r="P34" s="68">
        <v>799</v>
      </c>
      <c r="Q34" s="68">
        <v>69</v>
      </c>
      <c r="R34" s="68">
        <v>57</v>
      </c>
      <c r="S34" s="68">
        <v>65</v>
      </c>
      <c r="T34" s="68">
        <v>55</v>
      </c>
      <c r="U34" s="68">
        <v>248</v>
      </c>
      <c r="V34" s="68">
        <v>433</v>
      </c>
      <c r="W34" s="68">
        <v>30</v>
      </c>
      <c r="X34" s="68">
        <v>85</v>
      </c>
      <c r="Y34" s="68">
        <v>83</v>
      </c>
      <c r="Z34" s="68">
        <v>81</v>
      </c>
      <c r="AA34" s="68">
        <v>206</v>
      </c>
      <c r="AB34" s="68">
        <v>262</v>
      </c>
      <c r="AC34" s="68">
        <v>1069</v>
      </c>
      <c r="AD34" s="68">
        <v>142</v>
      </c>
      <c r="AE34" s="68">
        <v>88</v>
      </c>
      <c r="AF34" s="68">
        <v>10</v>
      </c>
      <c r="AG34" s="68">
        <v>83</v>
      </c>
      <c r="AH34" s="68">
        <v>38</v>
      </c>
      <c r="AI34" s="68">
        <v>154</v>
      </c>
      <c r="AJ34" s="68">
        <v>41</v>
      </c>
      <c r="AK34" s="68">
        <v>222</v>
      </c>
      <c r="AL34" s="68">
        <v>569</v>
      </c>
      <c r="AM34" s="68">
        <v>515</v>
      </c>
      <c r="AN34" s="68">
        <v>23</v>
      </c>
      <c r="AO34" s="68">
        <v>97</v>
      </c>
      <c r="AP34" s="68">
        <v>176</v>
      </c>
      <c r="AQ34" s="68">
        <v>27</v>
      </c>
      <c r="AR34" s="68">
        <v>27</v>
      </c>
      <c r="AS34" s="68">
        <v>394</v>
      </c>
      <c r="AT34" s="68">
        <v>56</v>
      </c>
      <c r="AU34" s="68">
        <v>142</v>
      </c>
      <c r="AV34" s="68">
        <v>59</v>
      </c>
      <c r="AW34" s="68">
        <v>73</v>
      </c>
      <c r="AX34" s="68">
        <v>93</v>
      </c>
      <c r="AY34" s="68">
        <v>191</v>
      </c>
      <c r="AZ34" s="68">
        <v>98</v>
      </c>
      <c r="BA34" s="68">
        <v>103</v>
      </c>
      <c r="BB34" s="68">
        <v>62</v>
      </c>
      <c r="BC34" s="68">
        <v>659</v>
      </c>
      <c r="BD34" s="68">
        <v>58</v>
      </c>
      <c r="BE34" s="68">
        <v>33</v>
      </c>
      <c r="BF34" s="68">
        <v>58</v>
      </c>
      <c r="BG34" s="68">
        <v>97</v>
      </c>
      <c r="BH34" s="68">
        <v>33</v>
      </c>
      <c r="BI34" s="68">
        <v>81</v>
      </c>
      <c r="BJ34" s="68">
        <v>33</v>
      </c>
      <c r="BK34" s="68">
        <v>12</v>
      </c>
      <c r="BL34" s="68">
        <v>187</v>
      </c>
      <c r="BM34" s="68">
        <v>39</v>
      </c>
      <c r="BN34" s="68">
        <v>78</v>
      </c>
      <c r="BO34" s="68">
        <v>29</v>
      </c>
      <c r="BP34" s="68">
        <v>100</v>
      </c>
      <c r="BQ34" s="68">
        <v>23</v>
      </c>
      <c r="BR34" s="68">
        <v>29</v>
      </c>
      <c r="BS34" s="68">
        <v>89</v>
      </c>
      <c r="BT34" s="68">
        <v>86</v>
      </c>
      <c r="BU34" s="68">
        <v>201</v>
      </c>
      <c r="BV34" s="68">
        <v>5</v>
      </c>
      <c r="BW34" s="68">
        <v>241</v>
      </c>
      <c r="BX34" s="68">
        <v>113</v>
      </c>
      <c r="BY34" s="68">
        <v>115</v>
      </c>
      <c r="BZ34" s="68">
        <v>157</v>
      </c>
      <c r="CA34" s="68">
        <v>52</v>
      </c>
      <c r="CB34" s="68">
        <v>1032</v>
      </c>
      <c r="CC34" s="68">
        <v>13</v>
      </c>
      <c r="CD34" s="68">
        <v>12851</v>
      </c>
      <c r="CE34" s="12">
        <f t="shared" si="3"/>
        <v>7303</v>
      </c>
    </row>
    <row r="35" spans="1:83" x14ac:dyDescent="0.25">
      <c r="A35" s="63">
        <v>31</v>
      </c>
      <c r="B35" s="67" t="s">
        <v>35</v>
      </c>
      <c r="C35" s="68">
        <v>3</v>
      </c>
      <c r="D35" s="68">
        <v>4</v>
      </c>
      <c r="E35" s="68">
        <v>55</v>
      </c>
      <c r="F35" s="68">
        <v>161</v>
      </c>
      <c r="G35" s="68">
        <v>59</v>
      </c>
      <c r="H35" s="68">
        <v>29</v>
      </c>
      <c r="I35" s="68">
        <v>57</v>
      </c>
      <c r="J35" s="68">
        <v>11</v>
      </c>
      <c r="K35" s="68">
        <v>67</v>
      </c>
      <c r="L35" s="68">
        <v>3326</v>
      </c>
      <c r="M35" s="68">
        <v>0</v>
      </c>
      <c r="N35" s="68">
        <v>17</v>
      </c>
      <c r="O35" s="68">
        <v>67</v>
      </c>
      <c r="P35" s="68">
        <v>278</v>
      </c>
      <c r="Q35" s="68">
        <v>13</v>
      </c>
      <c r="R35" s="68">
        <v>9</v>
      </c>
      <c r="S35" s="68">
        <v>5</v>
      </c>
      <c r="T35" s="68">
        <v>239</v>
      </c>
      <c r="U35" s="68">
        <v>43</v>
      </c>
      <c r="V35" s="68">
        <v>69</v>
      </c>
      <c r="W35" s="68">
        <v>6</v>
      </c>
      <c r="X35" s="68">
        <v>47</v>
      </c>
      <c r="Y35" s="68">
        <v>16</v>
      </c>
      <c r="Z35" s="68">
        <v>29</v>
      </c>
      <c r="AA35" s="68">
        <v>55</v>
      </c>
      <c r="AB35" s="68">
        <v>229</v>
      </c>
      <c r="AC35" s="68">
        <v>322</v>
      </c>
      <c r="AD35" s="68">
        <v>17</v>
      </c>
      <c r="AE35" s="68">
        <v>20</v>
      </c>
      <c r="AF35" s="68">
        <v>0</v>
      </c>
      <c r="AG35" s="68">
        <v>853</v>
      </c>
      <c r="AH35" s="68">
        <v>0</v>
      </c>
      <c r="AI35" s="68">
        <v>878</v>
      </c>
      <c r="AJ35" s="68">
        <v>0</v>
      </c>
      <c r="AK35" s="68">
        <v>117</v>
      </c>
      <c r="AL35" s="68">
        <v>119</v>
      </c>
      <c r="AM35" s="68">
        <v>261</v>
      </c>
      <c r="AN35" s="68">
        <v>7</v>
      </c>
      <c r="AO35" s="68">
        <v>113</v>
      </c>
      <c r="AP35" s="68">
        <v>163</v>
      </c>
      <c r="AQ35" s="68">
        <v>4</v>
      </c>
      <c r="AR35" s="68">
        <v>113</v>
      </c>
      <c r="AS35" s="68">
        <v>78</v>
      </c>
      <c r="AT35" s="68">
        <v>61</v>
      </c>
      <c r="AU35" s="68">
        <v>1291</v>
      </c>
      <c r="AV35" s="68">
        <v>12</v>
      </c>
      <c r="AW35" s="68">
        <v>93</v>
      </c>
      <c r="AX35" s="68">
        <v>30</v>
      </c>
      <c r="AY35" s="68">
        <v>104</v>
      </c>
      <c r="AZ35" s="68">
        <v>518</v>
      </c>
      <c r="BA35" s="68">
        <v>117</v>
      </c>
      <c r="BB35" s="68">
        <v>564</v>
      </c>
      <c r="BC35" s="68">
        <v>172</v>
      </c>
      <c r="BD35" s="68">
        <v>10</v>
      </c>
      <c r="BE35" s="68">
        <v>5</v>
      </c>
      <c r="BF35" s="68">
        <v>11</v>
      </c>
      <c r="BG35" s="68">
        <v>65</v>
      </c>
      <c r="BH35" s="68">
        <v>9</v>
      </c>
      <c r="BI35" s="68">
        <v>63</v>
      </c>
      <c r="BJ35" s="68">
        <v>13</v>
      </c>
      <c r="BK35" s="68">
        <v>0</v>
      </c>
      <c r="BL35" s="68">
        <v>11</v>
      </c>
      <c r="BM35" s="68">
        <v>3</v>
      </c>
      <c r="BN35" s="68">
        <v>31</v>
      </c>
      <c r="BO35" s="68">
        <v>12</v>
      </c>
      <c r="BP35" s="68">
        <v>40</v>
      </c>
      <c r="BQ35" s="68">
        <v>3</v>
      </c>
      <c r="BR35" s="68">
        <v>0</v>
      </c>
      <c r="BS35" s="68">
        <v>0</v>
      </c>
      <c r="BT35" s="68">
        <v>13</v>
      </c>
      <c r="BU35" s="68">
        <v>15</v>
      </c>
      <c r="BV35" s="68">
        <v>3</v>
      </c>
      <c r="BW35" s="68">
        <v>94</v>
      </c>
      <c r="BX35" s="68">
        <v>701</v>
      </c>
      <c r="BY35" s="68">
        <v>9</v>
      </c>
      <c r="BZ35" s="68">
        <v>651</v>
      </c>
      <c r="CA35" s="68">
        <v>41</v>
      </c>
      <c r="CB35" s="68">
        <v>73</v>
      </c>
      <c r="CC35" s="68">
        <v>0</v>
      </c>
      <c r="CD35" s="68">
        <v>12790</v>
      </c>
      <c r="CE35" s="12">
        <f t="shared" si="3"/>
        <v>11290</v>
      </c>
    </row>
    <row r="36" spans="1:83" x14ac:dyDescent="0.25">
      <c r="A36" s="63">
        <v>32</v>
      </c>
      <c r="B36" s="67" t="s">
        <v>38</v>
      </c>
      <c r="C36" s="68">
        <v>32</v>
      </c>
      <c r="D36" s="68">
        <v>31</v>
      </c>
      <c r="E36" s="68">
        <v>204</v>
      </c>
      <c r="F36" s="68">
        <v>199</v>
      </c>
      <c r="G36" s="68">
        <v>198</v>
      </c>
      <c r="H36" s="68">
        <v>162</v>
      </c>
      <c r="I36" s="68">
        <v>322</v>
      </c>
      <c r="J36" s="68">
        <v>35</v>
      </c>
      <c r="K36" s="68">
        <v>439</v>
      </c>
      <c r="L36" s="68">
        <v>118</v>
      </c>
      <c r="M36" s="68">
        <v>9</v>
      </c>
      <c r="N36" s="68">
        <v>94</v>
      </c>
      <c r="O36" s="68">
        <v>203</v>
      </c>
      <c r="P36" s="68">
        <v>523</v>
      </c>
      <c r="Q36" s="68">
        <v>43</v>
      </c>
      <c r="R36" s="68">
        <v>52</v>
      </c>
      <c r="S36" s="68">
        <v>39</v>
      </c>
      <c r="T36" s="68">
        <v>161</v>
      </c>
      <c r="U36" s="68">
        <v>189</v>
      </c>
      <c r="V36" s="68">
        <v>435</v>
      </c>
      <c r="W36" s="68">
        <v>11</v>
      </c>
      <c r="X36" s="68">
        <v>299</v>
      </c>
      <c r="Y36" s="68">
        <v>61</v>
      </c>
      <c r="Z36" s="68">
        <v>49</v>
      </c>
      <c r="AA36" s="68">
        <v>173</v>
      </c>
      <c r="AB36" s="68">
        <v>170</v>
      </c>
      <c r="AC36" s="68">
        <v>507</v>
      </c>
      <c r="AD36" s="68">
        <v>130</v>
      </c>
      <c r="AE36" s="68">
        <v>60</v>
      </c>
      <c r="AF36" s="68">
        <v>8</v>
      </c>
      <c r="AG36" s="68">
        <v>158</v>
      </c>
      <c r="AH36" s="68">
        <v>22</v>
      </c>
      <c r="AI36" s="68">
        <v>202</v>
      </c>
      <c r="AJ36" s="68">
        <v>37</v>
      </c>
      <c r="AK36" s="68">
        <v>339</v>
      </c>
      <c r="AL36" s="68">
        <v>306</v>
      </c>
      <c r="AM36" s="68">
        <v>176</v>
      </c>
      <c r="AN36" s="68">
        <v>26</v>
      </c>
      <c r="AO36" s="68">
        <v>122</v>
      </c>
      <c r="AP36" s="68">
        <v>197</v>
      </c>
      <c r="AQ36" s="68">
        <v>27</v>
      </c>
      <c r="AR36" s="68">
        <v>91</v>
      </c>
      <c r="AS36" s="68">
        <v>214</v>
      </c>
      <c r="AT36" s="68">
        <v>181</v>
      </c>
      <c r="AU36" s="68">
        <v>173</v>
      </c>
      <c r="AV36" s="68">
        <v>80</v>
      </c>
      <c r="AW36" s="68">
        <v>118</v>
      </c>
      <c r="AX36" s="68">
        <v>79</v>
      </c>
      <c r="AY36" s="68">
        <v>305</v>
      </c>
      <c r="AZ36" s="68">
        <v>141</v>
      </c>
      <c r="BA36" s="68">
        <v>87</v>
      </c>
      <c r="BB36" s="68">
        <v>157</v>
      </c>
      <c r="BC36" s="68">
        <v>694</v>
      </c>
      <c r="BD36" s="68">
        <v>65</v>
      </c>
      <c r="BE36" s="68">
        <v>47</v>
      </c>
      <c r="BF36" s="68">
        <v>57</v>
      </c>
      <c r="BG36" s="68">
        <v>116</v>
      </c>
      <c r="BH36" s="68">
        <v>13</v>
      </c>
      <c r="BI36" s="68">
        <v>263</v>
      </c>
      <c r="BJ36" s="68">
        <v>26</v>
      </c>
      <c r="BK36" s="68">
        <v>27</v>
      </c>
      <c r="BL36" s="68">
        <v>109</v>
      </c>
      <c r="BM36" s="68">
        <v>43</v>
      </c>
      <c r="BN36" s="68">
        <v>300</v>
      </c>
      <c r="BO36" s="68">
        <v>48</v>
      </c>
      <c r="BP36" s="68">
        <v>79</v>
      </c>
      <c r="BQ36" s="68">
        <v>20</v>
      </c>
      <c r="BR36" s="68">
        <v>17</v>
      </c>
      <c r="BS36" s="68">
        <v>53</v>
      </c>
      <c r="BT36" s="68">
        <v>74</v>
      </c>
      <c r="BU36" s="68">
        <v>132</v>
      </c>
      <c r="BV36" s="68">
        <v>9</v>
      </c>
      <c r="BW36" s="68">
        <v>284</v>
      </c>
      <c r="BX36" s="68">
        <v>143</v>
      </c>
      <c r="BY36" s="68">
        <v>92</v>
      </c>
      <c r="BZ36" s="68">
        <v>379</v>
      </c>
      <c r="CA36" s="68">
        <v>172</v>
      </c>
      <c r="CB36" s="68">
        <v>332</v>
      </c>
      <c r="CC36" s="68">
        <v>17</v>
      </c>
      <c r="CD36" s="68">
        <v>11798</v>
      </c>
      <c r="CE36" s="12">
        <f t="shared" si="3"/>
        <v>8016</v>
      </c>
    </row>
    <row r="37" spans="1:83" x14ac:dyDescent="0.25">
      <c r="A37" s="63">
        <v>33</v>
      </c>
      <c r="B37" s="67" t="s">
        <v>36</v>
      </c>
      <c r="C37" s="68">
        <v>30</v>
      </c>
      <c r="D37" s="68">
        <v>18</v>
      </c>
      <c r="E37" s="68">
        <v>209</v>
      </c>
      <c r="F37" s="68">
        <v>252</v>
      </c>
      <c r="G37" s="68">
        <v>144</v>
      </c>
      <c r="H37" s="68">
        <v>177</v>
      </c>
      <c r="I37" s="68">
        <v>275</v>
      </c>
      <c r="J37" s="68">
        <v>27</v>
      </c>
      <c r="K37" s="68">
        <v>243</v>
      </c>
      <c r="L37" s="68">
        <v>176</v>
      </c>
      <c r="M37" s="68">
        <v>6</v>
      </c>
      <c r="N37" s="68">
        <v>66</v>
      </c>
      <c r="O37" s="68">
        <v>283</v>
      </c>
      <c r="P37" s="68">
        <v>678</v>
      </c>
      <c r="Q37" s="68">
        <v>32</v>
      </c>
      <c r="R37" s="68">
        <v>38</v>
      </c>
      <c r="S37" s="68">
        <v>31</v>
      </c>
      <c r="T37" s="68">
        <v>100</v>
      </c>
      <c r="U37" s="68">
        <v>150</v>
      </c>
      <c r="V37" s="68">
        <v>541</v>
      </c>
      <c r="W37" s="68">
        <v>8</v>
      </c>
      <c r="X37" s="68">
        <v>191</v>
      </c>
      <c r="Y37" s="68">
        <v>42</v>
      </c>
      <c r="Z37" s="68">
        <v>57</v>
      </c>
      <c r="AA37" s="68">
        <v>177</v>
      </c>
      <c r="AB37" s="68">
        <v>207</v>
      </c>
      <c r="AC37" s="68">
        <v>753</v>
      </c>
      <c r="AD37" s="68">
        <v>76</v>
      </c>
      <c r="AE37" s="68">
        <v>38</v>
      </c>
      <c r="AF37" s="68">
        <v>6</v>
      </c>
      <c r="AG37" s="68">
        <v>226</v>
      </c>
      <c r="AH37" s="68">
        <v>27</v>
      </c>
      <c r="AI37" s="68">
        <v>284</v>
      </c>
      <c r="AJ37" s="68">
        <v>34</v>
      </c>
      <c r="AK37" s="68">
        <v>382</v>
      </c>
      <c r="AL37" s="68">
        <v>350</v>
      </c>
      <c r="AM37" s="68">
        <v>328</v>
      </c>
      <c r="AN37" s="68">
        <v>9</v>
      </c>
      <c r="AO37" s="68">
        <v>113</v>
      </c>
      <c r="AP37" s="68">
        <v>173</v>
      </c>
      <c r="AQ37" s="68">
        <v>26</v>
      </c>
      <c r="AR37" s="68">
        <v>58</v>
      </c>
      <c r="AS37" s="68">
        <v>316</v>
      </c>
      <c r="AT37" s="68">
        <v>99</v>
      </c>
      <c r="AU37" s="68">
        <v>214</v>
      </c>
      <c r="AV37" s="68">
        <v>51</v>
      </c>
      <c r="AW37" s="68">
        <v>86</v>
      </c>
      <c r="AX37" s="68">
        <v>74</v>
      </c>
      <c r="AY37" s="68">
        <v>270</v>
      </c>
      <c r="AZ37" s="68">
        <v>125</v>
      </c>
      <c r="BA37" s="68">
        <v>117</v>
      </c>
      <c r="BB37" s="68">
        <v>101</v>
      </c>
      <c r="BC37" s="68">
        <v>800</v>
      </c>
      <c r="BD37" s="68">
        <v>49</v>
      </c>
      <c r="BE37" s="68">
        <v>8</v>
      </c>
      <c r="BF37" s="68">
        <v>35</v>
      </c>
      <c r="BG37" s="68">
        <v>113</v>
      </c>
      <c r="BH37" s="68">
        <v>16</v>
      </c>
      <c r="BI37" s="68">
        <v>135</v>
      </c>
      <c r="BJ37" s="68">
        <v>23</v>
      </c>
      <c r="BK37" s="68">
        <v>17</v>
      </c>
      <c r="BL37" s="68">
        <v>95</v>
      </c>
      <c r="BM37" s="68">
        <v>31</v>
      </c>
      <c r="BN37" s="68">
        <v>132</v>
      </c>
      <c r="BO37" s="68">
        <v>26</v>
      </c>
      <c r="BP37" s="68">
        <v>82</v>
      </c>
      <c r="BQ37" s="68">
        <v>10</v>
      </c>
      <c r="BR37" s="68">
        <v>13</v>
      </c>
      <c r="BS37" s="68">
        <v>49</v>
      </c>
      <c r="BT37" s="68">
        <v>66</v>
      </c>
      <c r="BU37" s="68">
        <v>91</v>
      </c>
      <c r="BV37" s="68">
        <v>4</v>
      </c>
      <c r="BW37" s="68">
        <v>293</v>
      </c>
      <c r="BX37" s="68">
        <v>166</v>
      </c>
      <c r="BY37" s="68">
        <v>71</v>
      </c>
      <c r="BZ37" s="68">
        <v>346</v>
      </c>
      <c r="CA37" s="68">
        <v>89</v>
      </c>
      <c r="CB37" s="68">
        <v>419</v>
      </c>
      <c r="CC37" s="68">
        <v>10</v>
      </c>
      <c r="CD37" s="68">
        <v>11679</v>
      </c>
      <c r="CE37" s="12">
        <f t="shared" si="3"/>
        <v>8037</v>
      </c>
    </row>
    <row r="38" spans="1:83" x14ac:dyDescent="0.25">
      <c r="A38" s="63">
        <v>34</v>
      </c>
      <c r="B38" s="67" t="s">
        <v>41</v>
      </c>
      <c r="C38" s="68">
        <v>0</v>
      </c>
      <c r="D38" s="68">
        <v>0</v>
      </c>
      <c r="E38" s="68">
        <v>16</v>
      </c>
      <c r="F38" s="68">
        <v>218</v>
      </c>
      <c r="G38" s="68">
        <v>29</v>
      </c>
      <c r="H38" s="68">
        <v>24</v>
      </c>
      <c r="I38" s="68">
        <v>110</v>
      </c>
      <c r="J38" s="68">
        <v>0</v>
      </c>
      <c r="K38" s="68">
        <v>290</v>
      </c>
      <c r="L38" s="68">
        <v>213</v>
      </c>
      <c r="M38" s="68">
        <v>0</v>
      </c>
      <c r="N38" s="68">
        <v>6</v>
      </c>
      <c r="O38" s="68">
        <v>179</v>
      </c>
      <c r="P38" s="68">
        <v>1664</v>
      </c>
      <c r="Q38" s="68">
        <v>3</v>
      </c>
      <c r="R38" s="68">
        <v>8</v>
      </c>
      <c r="S38" s="68">
        <v>3</v>
      </c>
      <c r="T38" s="68">
        <v>118</v>
      </c>
      <c r="U38" s="68">
        <v>12</v>
      </c>
      <c r="V38" s="68">
        <v>168</v>
      </c>
      <c r="W38" s="68">
        <v>0</v>
      </c>
      <c r="X38" s="68">
        <v>275</v>
      </c>
      <c r="Y38" s="68">
        <v>0</v>
      </c>
      <c r="Z38" s="68">
        <v>0</v>
      </c>
      <c r="AA38" s="68">
        <v>31</v>
      </c>
      <c r="AB38" s="68">
        <v>1230</v>
      </c>
      <c r="AC38" s="68">
        <v>82</v>
      </c>
      <c r="AD38" s="68">
        <v>4</v>
      </c>
      <c r="AE38" s="68">
        <v>3</v>
      </c>
      <c r="AF38" s="68">
        <v>0</v>
      </c>
      <c r="AG38" s="68">
        <v>36</v>
      </c>
      <c r="AH38" s="68">
        <v>0</v>
      </c>
      <c r="AI38" s="68">
        <v>403</v>
      </c>
      <c r="AJ38" s="68">
        <v>0</v>
      </c>
      <c r="AK38" s="68">
        <v>559</v>
      </c>
      <c r="AL38" s="68">
        <v>764</v>
      </c>
      <c r="AM38" s="68">
        <v>20</v>
      </c>
      <c r="AN38" s="68">
        <v>0</v>
      </c>
      <c r="AO38" s="68">
        <v>16</v>
      </c>
      <c r="AP38" s="68">
        <v>230</v>
      </c>
      <c r="AQ38" s="68">
        <v>0</v>
      </c>
      <c r="AR38" s="68">
        <v>32</v>
      </c>
      <c r="AS38" s="68">
        <v>142</v>
      </c>
      <c r="AT38" s="68">
        <v>54</v>
      </c>
      <c r="AU38" s="68">
        <v>178</v>
      </c>
      <c r="AV38" s="68">
        <v>9</v>
      </c>
      <c r="AW38" s="68">
        <v>18</v>
      </c>
      <c r="AX38" s="68">
        <v>5</v>
      </c>
      <c r="AY38" s="68">
        <v>1259</v>
      </c>
      <c r="AZ38" s="68">
        <v>130</v>
      </c>
      <c r="BA38" s="68">
        <v>10</v>
      </c>
      <c r="BB38" s="68">
        <v>107</v>
      </c>
      <c r="BC38" s="68">
        <v>107</v>
      </c>
      <c r="BD38" s="68">
        <v>9</v>
      </c>
      <c r="BE38" s="68">
        <v>0</v>
      </c>
      <c r="BF38" s="68">
        <v>4</v>
      </c>
      <c r="BG38" s="68">
        <v>47</v>
      </c>
      <c r="BH38" s="68">
        <v>0</v>
      </c>
      <c r="BI38" s="68">
        <v>32</v>
      </c>
      <c r="BJ38" s="68">
        <v>0</v>
      </c>
      <c r="BK38" s="68">
        <v>0</v>
      </c>
      <c r="BL38" s="68">
        <v>10</v>
      </c>
      <c r="BM38" s="68">
        <v>0</v>
      </c>
      <c r="BN38" s="68">
        <v>132</v>
      </c>
      <c r="BO38" s="68">
        <v>0</v>
      </c>
      <c r="BP38" s="68">
        <v>9</v>
      </c>
      <c r="BQ38" s="68">
        <v>0</v>
      </c>
      <c r="BR38" s="68">
        <v>0</v>
      </c>
      <c r="BS38" s="68">
        <v>0</v>
      </c>
      <c r="BT38" s="68">
        <v>8</v>
      </c>
      <c r="BU38" s="68">
        <v>14</v>
      </c>
      <c r="BV38" s="68">
        <v>0</v>
      </c>
      <c r="BW38" s="68">
        <v>482</v>
      </c>
      <c r="BX38" s="68">
        <v>444</v>
      </c>
      <c r="BY38" s="68">
        <v>6</v>
      </c>
      <c r="BZ38" s="68">
        <v>198</v>
      </c>
      <c r="CA38" s="68">
        <v>23</v>
      </c>
      <c r="CB38" s="68">
        <v>91</v>
      </c>
      <c r="CC38" s="68">
        <v>0</v>
      </c>
      <c r="CD38" s="68">
        <v>10280</v>
      </c>
      <c r="CE38" s="12">
        <f t="shared" si="3"/>
        <v>9915</v>
      </c>
    </row>
    <row r="39" spans="1:83" x14ac:dyDescent="0.25">
      <c r="A39" s="63">
        <v>35</v>
      </c>
      <c r="B39" s="67" t="s">
        <v>43</v>
      </c>
      <c r="C39" s="68">
        <v>6</v>
      </c>
      <c r="D39" s="68">
        <v>0</v>
      </c>
      <c r="E39" s="68">
        <v>34</v>
      </c>
      <c r="F39" s="68">
        <v>253</v>
      </c>
      <c r="G39" s="68">
        <v>10</v>
      </c>
      <c r="H39" s="68">
        <v>10</v>
      </c>
      <c r="I39" s="68">
        <v>118</v>
      </c>
      <c r="J39" s="68">
        <v>0</v>
      </c>
      <c r="K39" s="68">
        <v>949</v>
      </c>
      <c r="L39" s="68">
        <v>124</v>
      </c>
      <c r="M39" s="68">
        <v>0</v>
      </c>
      <c r="N39" s="68">
        <v>4</v>
      </c>
      <c r="O39" s="68">
        <v>28</v>
      </c>
      <c r="P39" s="68">
        <v>323</v>
      </c>
      <c r="Q39" s="68">
        <v>0</v>
      </c>
      <c r="R39" s="68">
        <v>0</v>
      </c>
      <c r="S39" s="68">
        <v>0</v>
      </c>
      <c r="T39" s="68">
        <v>143</v>
      </c>
      <c r="U39" s="68">
        <v>10</v>
      </c>
      <c r="V39" s="68">
        <v>80</v>
      </c>
      <c r="W39" s="68">
        <v>0</v>
      </c>
      <c r="X39" s="68">
        <v>209</v>
      </c>
      <c r="Y39" s="68">
        <v>3</v>
      </c>
      <c r="Z39" s="68">
        <v>4</v>
      </c>
      <c r="AA39" s="68">
        <v>32</v>
      </c>
      <c r="AB39" s="68">
        <v>183</v>
      </c>
      <c r="AC39" s="68">
        <v>84</v>
      </c>
      <c r="AD39" s="68">
        <v>14</v>
      </c>
      <c r="AE39" s="68">
        <v>10</v>
      </c>
      <c r="AF39" s="68">
        <v>0</v>
      </c>
      <c r="AG39" s="68">
        <v>54</v>
      </c>
      <c r="AH39" s="68">
        <v>0</v>
      </c>
      <c r="AI39" s="68">
        <v>85</v>
      </c>
      <c r="AJ39" s="68">
        <v>0</v>
      </c>
      <c r="AK39" s="68">
        <v>182</v>
      </c>
      <c r="AL39" s="68">
        <v>788</v>
      </c>
      <c r="AM39" s="68">
        <v>17</v>
      </c>
      <c r="AN39" s="68">
        <v>0</v>
      </c>
      <c r="AO39" s="68">
        <v>10</v>
      </c>
      <c r="AP39" s="68">
        <v>1061</v>
      </c>
      <c r="AQ39" s="68">
        <v>0</v>
      </c>
      <c r="AR39" s="68">
        <v>64</v>
      </c>
      <c r="AS39" s="68">
        <v>177</v>
      </c>
      <c r="AT39" s="68">
        <v>258</v>
      </c>
      <c r="AU39" s="68">
        <v>66</v>
      </c>
      <c r="AV39" s="68">
        <v>13</v>
      </c>
      <c r="AW39" s="68">
        <v>5</v>
      </c>
      <c r="AX39" s="68">
        <v>6</v>
      </c>
      <c r="AY39" s="68">
        <v>1337</v>
      </c>
      <c r="AZ39" s="68">
        <v>130</v>
      </c>
      <c r="BA39" s="68">
        <v>4</v>
      </c>
      <c r="BB39" s="68">
        <v>116</v>
      </c>
      <c r="BC39" s="68">
        <v>83</v>
      </c>
      <c r="BD39" s="68">
        <v>8</v>
      </c>
      <c r="BE39" s="68">
        <v>3</v>
      </c>
      <c r="BF39" s="68">
        <v>0</v>
      </c>
      <c r="BG39" s="68">
        <v>78</v>
      </c>
      <c r="BH39" s="68">
        <v>0</v>
      </c>
      <c r="BI39" s="68">
        <v>111</v>
      </c>
      <c r="BJ39" s="68">
        <v>3</v>
      </c>
      <c r="BK39" s="68">
        <v>0</v>
      </c>
      <c r="BL39" s="68">
        <v>8</v>
      </c>
      <c r="BM39" s="68">
        <v>6</v>
      </c>
      <c r="BN39" s="68">
        <v>225</v>
      </c>
      <c r="BO39" s="68">
        <v>0</v>
      </c>
      <c r="BP39" s="68">
        <v>7</v>
      </c>
      <c r="BQ39" s="68">
        <v>3</v>
      </c>
      <c r="BR39" s="68">
        <v>0</v>
      </c>
      <c r="BS39" s="68">
        <v>0</v>
      </c>
      <c r="BT39" s="68">
        <v>3</v>
      </c>
      <c r="BU39" s="68">
        <v>12</v>
      </c>
      <c r="BV39" s="68">
        <v>0</v>
      </c>
      <c r="BW39" s="68">
        <v>970</v>
      </c>
      <c r="BX39" s="68">
        <v>225</v>
      </c>
      <c r="BY39" s="68">
        <v>13</v>
      </c>
      <c r="BZ39" s="68">
        <v>263</v>
      </c>
      <c r="CA39" s="68">
        <v>109</v>
      </c>
      <c r="CB39" s="68">
        <v>63</v>
      </c>
      <c r="CC39" s="68">
        <v>0</v>
      </c>
      <c r="CD39" s="68">
        <v>9226</v>
      </c>
      <c r="CE39" s="12">
        <f t="shared" si="3"/>
        <v>8855</v>
      </c>
    </row>
    <row r="40" spans="1:83" x14ac:dyDescent="0.25">
      <c r="A40" s="63">
        <v>36</v>
      </c>
      <c r="B40" s="67" t="s">
        <v>40</v>
      </c>
      <c r="C40" s="68">
        <v>15</v>
      </c>
      <c r="D40" s="68">
        <v>4</v>
      </c>
      <c r="E40" s="68">
        <v>92</v>
      </c>
      <c r="F40" s="68">
        <v>220</v>
      </c>
      <c r="G40" s="68">
        <v>30</v>
      </c>
      <c r="H40" s="68">
        <v>28</v>
      </c>
      <c r="I40" s="68">
        <v>92</v>
      </c>
      <c r="J40" s="68">
        <v>0</v>
      </c>
      <c r="K40" s="68">
        <v>90</v>
      </c>
      <c r="L40" s="68">
        <v>1294</v>
      </c>
      <c r="M40" s="68">
        <v>0</v>
      </c>
      <c r="N40" s="68">
        <v>7</v>
      </c>
      <c r="O40" s="68">
        <v>82</v>
      </c>
      <c r="P40" s="68">
        <v>512</v>
      </c>
      <c r="Q40" s="68">
        <v>3</v>
      </c>
      <c r="R40" s="68">
        <v>4</v>
      </c>
      <c r="S40" s="68">
        <v>0</v>
      </c>
      <c r="T40" s="68">
        <v>211</v>
      </c>
      <c r="U40" s="68">
        <v>10</v>
      </c>
      <c r="V40" s="68">
        <v>109</v>
      </c>
      <c r="W40" s="68">
        <v>0</v>
      </c>
      <c r="X40" s="68">
        <v>108</v>
      </c>
      <c r="Y40" s="68">
        <v>3</v>
      </c>
      <c r="Z40" s="68">
        <v>24</v>
      </c>
      <c r="AA40" s="68">
        <v>37</v>
      </c>
      <c r="AB40" s="68">
        <v>372</v>
      </c>
      <c r="AC40" s="68">
        <v>821</v>
      </c>
      <c r="AD40" s="68">
        <v>30</v>
      </c>
      <c r="AE40" s="68">
        <v>15</v>
      </c>
      <c r="AF40" s="68">
        <v>0</v>
      </c>
      <c r="AG40" s="68">
        <v>341</v>
      </c>
      <c r="AH40" s="68">
        <v>5</v>
      </c>
      <c r="AI40" s="68">
        <v>392</v>
      </c>
      <c r="AJ40" s="68">
        <v>11</v>
      </c>
      <c r="AK40" s="68">
        <v>260</v>
      </c>
      <c r="AL40" s="68">
        <v>138</v>
      </c>
      <c r="AM40" s="68">
        <v>56</v>
      </c>
      <c r="AN40" s="68">
        <v>3</v>
      </c>
      <c r="AO40" s="68">
        <v>43</v>
      </c>
      <c r="AP40" s="68">
        <v>229</v>
      </c>
      <c r="AQ40" s="68">
        <v>9</v>
      </c>
      <c r="AR40" s="68">
        <v>198</v>
      </c>
      <c r="AS40" s="68">
        <v>82</v>
      </c>
      <c r="AT40" s="68">
        <v>39</v>
      </c>
      <c r="AU40" s="68">
        <v>337</v>
      </c>
      <c r="AV40" s="68">
        <v>62</v>
      </c>
      <c r="AW40" s="68">
        <v>18</v>
      </c>
      <c r="AX40" s="68">
        <v>21</v>
      </c>
      <c r="AY40" s="68">
        <v>264</v>
      </c>
      <c r="AZ40" s="68">
        <v>375</v>
      </c>
      <c r="BA40" s="68">
        <v>30</v>
      </c>
      <c r="BB40" s="68">
        <v>225</v>
      </c>
      <c r="BC40" s="68">
        <v>195</v>
      </c>
      <c r="BD40" s="68">
        <v>9</v>
      </c>
      <c r="BE40" s="68">
        <v>0</v>
      </c>
      <c r="BF40" s="68">
        <v>3</v>
      </c>
      <c r="BG40" s="68">
        <v>58</v>
      </c>
      <c r="BH40" s="68">
        <v>3</v>
      </c>
      <c r="BI40" s="68">
        <v>58</v>
      </c>
      <c r="BJ40" s="68">
        <v>8</v>
      </c>
      <c r="BK40" s="68">
        <v>0</v>
      </c>
      <c r="BL40" s="68">
        <v>13</v>
      </c>
      <c r="BM40" s="68">
        <v>0</v>
      </c>
      <c r="BN40" s="68">
        <v>50</v>
      </c>
      <c r="BO40" s="68">
        <v>3</v>
      </c>
      <c r="BP40" s="68">
        <v>11</v>
      </c>
      <c r="BQ40" s="68">
        <v>3</v>
      </c>
      <c r="BR40" s="68">
        <v>0</v>
      </c>
      <c r="BS40" s="68">
        <v>15</v>
      </c>
      <c r="BT40" s="68">
        <v>0</v>
      </c>
      <c r="BU40" s="68">
        <v>26</v>
      </c>
      <c r="BV40" s="68">
        <v>0</v>
      </c>
      <c r="BW40" s="68">
        <v>145</v>
      </c>
      <c r="BX40" s="68">
        <v>347</v>
      </c>
      <c r="BY40" s="68">
        <v>79</v>
      </c>
      <c r="BZ40" s="68">
        <v>189</v>
      </c>
      <c r="CA40" s="68">
        <v>62</v>
      </c>
      <c r="CB40" s="68">
        <v>70</v>
      </c>
      <c r="CC40" s="68">
        <v>3</v>
      </c>
      <c r="CD40" s="68">
        <v>8686</v>
      </c>
      <c r="CE40" s="12">
        <f t="shared" si="3"/>
        <v>7144</v>
      </c>
    </row>
    <row r="41" spans="1:83" x14ac:dyDescent="0.25">
      <c r="A41" s="63">
        <v>37</v>
      </c>
      <c r="B41" s="67" t="s">
        <v>438</v>
      </c>
      <c r="C41" s="68">
        <v>0</v>
      </c>
      <c r="D41" s="68">
        <v>0</v>
      </c>
      <c r="E41" s="68">
        <v>0</v>
      </c>
      <c r="F41" s="68">
        <v>207</v>
      </c>
      <c r="G41" s="68">
        <v>3</v>
      </c>
      <c r="H41" s="68">
        <v>4</v>
      </c>
      <c r="I41" s="68">
        <v>21</v>
      </c>
      <c r="J41" s="68">
        <v>0</v>
      </c>
      <c r="K41" s="68">
        <v>44</v>
      </c>
      <c r="L41" s="68">
        <v>1626</v>
      </c>
      <c r="M41" s="68">
        <v>0</v>
      </c>
      <c r="N41" s="68">
        <v>5</v>
      </c>
      <c r="O41" s="68">
        <v>6</v>
      </c>
      <c r="P41" s="68">
        <v>156</v>
      </c>
      <c r="Q41" s="68">
        <v>0</v>
      </c>
      <c r="R41" s="68">
        <v>4</v>
      </c>
      <c r="S41" s="68">
        <v>0</v>
      </c>
      <c r="T41" s="68">
        <v>630</v>
      </c>
      <c r="U41" s="68">
        <v>0</v>
      </c>
      <c r="V41" s="68">
        <v>15</v>
      </c>
      <c r="W41" s="68">
        <v>0</v>
      </c>
      <c r="X41" s="68">
        <v>13</v>
      </c>
      <c r="Y41" s="68">
        <v>4</v>
      </c>
      <c r="Z41" s="68">
        <v>0</v>
      </c>
      <c r="AA41" s="68">
        <v>7</v>
      </c>
      <c r="AB41" s="68">
        <v>289</v>
      </c>
      <c r="AC41" s="68">
        <v>397</v>
      </c>
      <c r="AD41" s="68">
        <v>57</v>
      </c>
      <c r="AE41" s="68">
        <v>10</v>
      </c>
      <c r="AF41" s="68">
        <v>0</v>
      </c>
      <c r="AG41" s="68">
        <v>367</v>
      </c>
      <c r="AH41" s="68">
        <v>0</v>
      </c>
      <c r="AI41" s="68">
        <v>116</v>
      </c>
      <c r="AJ41" s="68">
        <v>0</v>
      </c>
      <c r="AK41" s="68">
        <v>34</v>
      </c>
      <c r="AL41" s="68">
        <v>31</v>
      </c>
      <c r="AM41" s="68">
        <v>9</v>
      </c>
      <c r="AN41" s="68">
        <v>0</v>
      </c>
      <c r="AO41" s="68">
        <v>7</v>
      </c>
      <c r="AP41" s="68">
        <v>157</v>
      </c>
      <c r="AQ41" s="68">
        <v>0</v>
      </c>
      <c r="AR41" s="68">
        <v>284</v>
      </c>
      <c r="AS41" s="68">
        <v>20</v>
      </c>
      <c r="AT41" s="68">
        <v>15</v>
      </c>
      <c r="AU41" s="68">
        <v>436</v>
      </c>
      <c r="AV41" s="68">
        <v>5</v>
      </c>
      <c r="AW41" s="68">
        <v>22</v>
      </c>
      <c r="AX41" s="68">
        <v>4</v>
      </c>
      <c r="AY41" s="68">
        <v>56</v>
      </c>
      <c r="AZ41" s="68">
        <v>147</v>
      </c>
      <c r="BA41" s="68">
        <v>13</v>
      </c>
      <c r="BB41" s="68">
        <v>79</v>
      </c>
      <c r="BC41" s="68">
        <v>30</v>
      </c>
      <c r="BD41" s="68">
        <v>3</v>
      </c>
      <c r="BE41" s="68">
        <v>0</v>
      </c>
      <c r="BF41" s="68">
        <v>7</v>
      </c>
      <c r="BG41" s="68">
        <v>49</v>
      </c>
      <c r="BH41" s="68">
        <v>0</v>
      </c>
      <c r="BI41" s="68">
        <v>13</v>
      </c>
      <c r="BJ41" s="68">
        <v>0</v>
      </c>
      <c r="BK41" s="68">
        <v>0</v>
      </c>
      <c r="BL41" s="68">
        <v>0</v>
      </c>
      <c r="BM41" s="68">
        <v>0</v>
      </c>
      <c r="BN41" s="68">
        <v>15</v>
      </c>
      <c r="BO41" s="68">
        <v>0</v>
      </c>
      <c r="BP41" s="68">
        <v>8</v>
      </c>
      <c r="BQ41" s="68">
        <v>0</v>
      </c>
      <c r="BR41" s="68">
        <v>0</v>
      </c>
      <c r="BS41" s="68">
        <v>0</v>
      </c>
      <c r="BT41" s="68">
        <v>0</v>
      </c>
      <c r="BU41" s="68">
        <v>0</v>
      </c>
      <c r="BV41" s="68">
        <v>0</v>
      </c>
      <c r="BW41" s="68">
        <v>51</v>
      </c>
      <c r="BX41" s="68">
        <v>2547</v>
      </c>
      <c r="BY41" s="68">
        <v>9</v>
      </c>
      <c r="BZ41" s="68">
        <v>227</v>
      </c>
      <c r="CA41" s="68">
        <v>39</v>
      </c>
      <c r="CB41" s="68">
        <v>17</v>
      </c>
      <c r="CC41" s="68">
        <v>0</v>
      </c>
      <c r="CD41" s="68">
        <v>8334</v>
      </c>
      <c r="CE41" s="12">
        <f t="shared" si="3"/>
        <v>7737</v>
      </c>
    </row>
    <row r="42" spans="1:83" x14ac:dyDescent="0.25">
      <c r="A42" s="63">
        <v>38</v>
      </c>
      <c r="B42" s="67" t="s">
        <v>45</v>
      </c>
      <c r="C42" s="68">
        <v>5</v>
      </c>
      <c r="D42" s="68">
        <v>6</v>
      </c>
      <c r="E42" s="68">
        <v>48</v>
      </c>
      <c r="F42" s="68">
        <v>97</v>
      </c>
      <c r="G42" s="68">
        <v>19</v>
      </c>
      <c r="H42" s="68">
        <v>17</v>
      </c>
      <c r="I42" s="68">
        <v>40</v>
      </c>
      <c r="J42" s="68">
        <v>6</v>
      </c>
      <c r="K42" s="68">
        <v>63</v>
      </c>
      <c r="L42" s="68">
        <v>948</v>
      </c>
      <c r="M42" s="68">
        <v>9</v>
      </c>
      <c r="N42" s="68">
        <v>18</v>
      </c>
      <c r="O42" s="68">
        <v>54</v>
      </c>
      <c r="P42" s="68">
        <v>512</v>
      </c>
      <c r="Q42" s="68">
        <v>11</v>
      </c>
      <c r="R42" s="68">
        <v>11</v>
      </c>
      <c r="S42" s="68">
        <v>3</v>
      </c>
      <c r="T42" s="68">
        <v>130</v>
      </c>
      <c r="U42" s="68">
        <v>34</v>
      </c>
      <c r="V42" s="68">
        <v>145</v>
      </c>
      <c r="W42" s="68">
        <v>10</v>
      </c>
      <c r="X42" s="68">
        <v>78</v>
      </c>
      <c r="Y42" s="68">
        <v>12</v>
      </c>
      <c r="Z42" s="68">
        <v>8</v>
      </c>
      <c r="AA42" s="68">
        <v>54</v>
      </c>
      <c r="AB42" s="68">
        <v>266</v>
      </c>
      <c r="AC42" s="68">
        <v>183</v>
      </c>
      <c r="AD42" s="68">
        <v>54</v>
      </c>
      <c r="AE42" s="68">
        <v>4</v>
      </c>
      <c r="AF42" s="68">
        <v>8</v>
      </c>
      <c r="AG42" s="68">
        <v>174</v>
      </c>
      <c r="AH42" s="68">
        <v>7</v>
      </c>
      <c r="AI42" s="68">
        <v>394</v>
      </c>
      <c r="AJ42" s="68">
        <v>8</v>
      </c>
      <c r="AK42" s="68">
        <v>236</v>
      </c>
      <c r="AL42" s="68">
        <v>225</v>
      </c>
      <c r="AM42" s="68">
        <v>89</v>
      </c>
      <c r="AN42" s="68">
        <v>0</v>
      </c>
      <c r="AO42" s="68">
        <v>17</v>
      </c>
      <c r="AP42" s="68">
        <v>97</v>
      </c>
      <c r="AQ42" s="68">
        <v>0</v>
      </c>
      <c r="AR42" s="68">
        <v>167</v>
      </c>
      <c r="AS42" s="68">
        <v>72</v>
      </c>
      <c r="AT42" s="68">
        <v>62</v>
      </c>
      <c r="AU42" s="68">
        <v>461</v>
      </c>
      <c r="AV42" s="68">
        <v>27</v>
      </c>
      <c r="AW42" s="68">
        <v>23</v>
      </c>
      <c r="AX42" s="68">
        <v>16</v>
      </c>
      <c r="AY42" s="68">
        <v>159</v>
      </c>
      <c r="AZ42" s="68">
        <v>117</v>
      </c>
      <c r="BA42" s="68">
        <v>13</v>
      </c>
      <c r="BB42" s="68">
        <v>150</v>
      </c>
      <c r="BC42" s="68">
        <v>64</v>
      </c>
      <c r="BD42" s="68">
        <v>8</v>
      </c>
      <c r="BE42" s="68">
        <v>0</v>
      </c>
      <c r="BF42" s="68">
        <v>0</v>
      </c>
      <c r="BG42" s="68">
        <v>20</v>
      </c>
      <c r="BH42" s="68">
        <v>4</v>
      </c>
      <c r="BI42" s="68">
        <v>40</v>
      </c>
      <c r="BJ42" s="68">
        <v>6</v>
      </c>
      <c r="BK42" s="68">
        <v>0</v>
      </c>
      <c r="BL42" s="68">
        <v>12</v>
      </c>
      <c r="BM42" s="68">
        <v>3</v>
      </c>
      <c r="BN42" s="68">
        <v>47</v>
      </c>
      <c r="BO42" s="68">
        <v>9</v>
      </c>
      <c r="BP42" s="68">
        <v>3</v>
      </c>
      <c r="BQ42" s="68">
        <v>12</v>
      </c>
      <c r="BR42" s="68">
        <v>0</v>
      </c>
      <c r="BS42" s="68">
        <v>19</v>
      </c>
      <c r="BT42" s="68">
        <v>10</v>
      </c>
      <c r="BU42" s="68">
        <v>23</v>
      </c>
      <c r="BV42" s="68">
        <v>3</v>
      </c>
      <c r="BW42" s="68">
        <v>133</v>
      </c>
      <c r="BX42" s="68">
        <v>373</v>
      </c>
      <c r="BY42" s="68">
        <v>24</v>
      </c>
      <c r="BZ42" s="68">
        <v>561</v>
      </c>
      <c r="CA42" s="68">
        <v>33</v>
      </c>
      <c r="CB42" s="68">
        <v>70</v>
      </c>
      <c r="CC42" s="68">
        <v>8</v>
      </c>
      <c r="CD42" s="68">
        <v>6843</v>
      </c>
      <c r="CE42" s="12">
        <f t="shared" si="3"/>
        <v>5988</v>
      </c>
    </row>
    <row r="43" spans="1:83" x14ac:dyDescent="0.25">
      <c r="A43" s="63">
        <v>39</v>
      </c>
      <c r="B43" s="67" t="s">
        <v>42</v>
      </c>
      <c r="C43" s="68">
        <v>8</v>
      </c>
      <c r="D43" s="68">
        <v>0</v>
      </c>
      <c r="E43" s="68">
        <v>20</v>
      </c>
      <c r="F43" s="68">
        <v>99</v>
      </c>
      <c r="G43" s="68">
        <v>20</v>
      </c>
      <c r="H43" s="68">
        <v>36</v>
      </c>
      <c r="I43" s="68">
        <v>261</v>
      </c>
      <c r="J43" s="68">
        <v>6</v>
      </c>
      <c r="K43" s="68">
        <v>178</v>
      </c>
      <c r="L43" s="68">
        <v>507</v>
      </c>
      <c r="M43" s="68">
        <v>3</v>
      </c>
      <c r="N43" s="68">
        <v>0</v>
      </c>
      <c r="O43" s="68">
        <v>56</v>
      </c>
      <c r="P43" s="68">
        <v>498</v>
      </c>
      <c r="Q43" s="68">
        <v>5</v>
      </c>
      <c r="R43" s="68">
        <v>0</v>
      </c>
      <c r="S43" s="68">
        <v>0</v>
      </c>
      <c r="T43" s="68">
        <v>75</v>
      </c>
      <c r="U43" s="68">
        <v>22</v>
      </c>
      <c r="V43" s="68">
        <v>147</v>
      </c>
      <c r="W43" s="68">
        <v>0</v>
      </c>
      <c r="X43" s="68">
        <v>826</v>
      </c>
      <c r="Y43" s="68">
        <v>4</v>
      </c>
      <c r="Z43" s="68">
        <v>8</v>
      </c>
      <c r="AA43" s="68">
        <v>21</v>
      </c>
      <c r="AB43" s="68">
        <v>344</v>
      </c>
      <c r="AC43" s="68">
        <v>223</v>
      </c>
      <c r="AD43" s="68">
        <v>8</v>
      </c>
      <c r="AE43" s="68">
        <v>6</v>
      </c>
      <c r="AF43" s="68">
        <v>0</v>
      </c>
      <c r="AG43" s="68">
        <v>141</v>
      </c>
      <c r="AH43" s="68">
        <v>10</v>
      </c>
      <c r="AI43" s="68">
        <v>150</v>
      </c>
      <c r="AJ43" s="68">
        <v>0</v>
      </c>
      <c r="AK43" s="68">
        <v>263</v>
      </c>
      <c r="AL43" s="68">
        <v>218</v>
      </c>
      <c r="AM43" s="68">
        <v>51</v>
      </c>
      <c r="AN43" s="68">
        <v>0</v>
      </c>
      <c r="AO43" s="68">
        <v>25</v>
      </c>
      <c r="AP43" s="68">
        <v>125</v>
      </c>
      <c r="AQ43" s="68">
        <v>9</v>
      </c>
      <c r="AR43" s="68">
        <v>91</v>
      </c>
      <c r="AS43" s="68">
        <v>97</v>
      </c>
      <c r="AT43" s="68">
        <v>61</v>
      </c>
      <c r="AU43" s="68">
        <v>133</v>
      </c>
      <c r="AV43" s="68">
        <v>4</v>
      </c>
      <c r="AW43" s="68">
        <v>20</v>
      </c>
      <c r="AX43" s="68">
        <v>9</v>
      </c>
      <c r="AY43" s="68">
        <v>314</v>
      </c>
      <c r="AZ43" s="68">
        <v>138</v>
      </c>
      <c r="BA43" s="68">
        <v>10</v>
      </c>
      <c r="BB43" s="68">
        <v>163</v>
      </c>
      <c r="BC43" s="68">
        <v>134</v>
      </c>
      <c r="BD43" s="68">
        <v>5</v>
      </c>
      <c r="BE43" s="68">
        <v>4</v>
      </c>
      <c r="BF43" s="68">
        <v>4</v>
      </c>
      <c r="BG43" s="68">
        <v>20</v>
      </c>
      <c r="BH43" s="68">
        <v>3</v>
      </c>
      <c r="BI43" s="68">
        <v>219</v>
      </c>
      <c r="BJ43" s="68">
        <v>4</v>
      </c>
      <c r="BK43" s="68">
        <v>0</v>
      </c>
      <c r="BL43" s="68">
        <v>11</v>
      </c>
      <c r="BM43" s="68">
        <v>0</v>
      </c>
      <c r="BN43" s="68">
        <v>245</v>
      </c>
      <c r="BO43" s="68">
        <v>4</v>
      </c>
      <c r="BP43" s="68">
        <v>12</v>
      </c>
      <c r="BQ43" s="68">
        <v>0</v>
      </c>
      <c r="BR43" s="68">
        <v>3</v>
      </c>
      <c r="BS43" s="68">
        <v>0</v>
      </c>
      <c r="BT43" s="68">
        <v>0</v>
      </c>
      <c r="BU43" s="68">
        <v>25</v>
      </c>
      <c r="BV43" s="68">
        <v>0</v>
      </c>
      <c r="BW43" s="68">
        <v>180</v>
      </c>
      <c r="BX43" s="68">
        <v>116</v>
      </c>
      <c r="BY43" s="68">
        <v>22</v>
      </c>
      <c r="BZ43" s="68">
        <v>189</v>
      </c>
      <c r="CA43" s="68">
        <v>39</v>
      </c>
      <c r="CB43" s="68">
        <v>126</v>
      </c>
      <c r="CC43" s="68">
        <v>5</v>
      </c>
      <c r="CD43" s="68">
        <v>6785</v>
      </c>
      <c r="CE43" s="12">
        <f t="shared" si="3"/>
        <v>6153</v>
      </c>
    </row>
    <row r="44" spans="1:83" x14ac:dyDescent="0.25">
      <c r="A44" s="63">
        <v>40</v>
      </c>
      <c r="B44" s="67" t="s">
        <v>44</v>
      </c>
      <c r="C44" s="68">
        <v>0</v>
      </c>
      <c r="D44" s="68">
        <v>0</v>
      </c>
      <c r="E44" s="68">
        <v>16</v>
      </c>
      <c r="F44" s="68">
        <v>129</v>
      </c>
      <c r="G44" s="68">
        <v>13</v>
      </c>
      <c r="H44" s="68">
        <v>7</v>
      </c>
      <c r="I44" s="68">
        <v>137</v>
      </c>
      <c r="J44" s="68">
        <v>0</v>
      </c>
      <c r="K44" s="68">
        <v>127</v>
      </c>
      <c r="L44" s="68">
        <v>379</v>
      </c>
      <c r="M44" s="68">
        <v>0</v>
      </c>
      <c r="N44" s="68">
        <v>3</v>
      </c>
      <c r="O44" s="68">
        <v>37</v>
      </c>
      <c r="P44" s="68">
        <v>321</v>
      </c>
      <c r="Q44" s="68">
        <v>0</v>
      </c>
      <c r="R44" s="68">
        <v>6</v>
      </c>
      <c r="S44" s="68">
        <v>0</v>
      </c>
      <c r="T44" s="68">
        <v>158</v>
      </c>
      <c r="U44" s="68">
        <v>12</v>
      </c>
      <c r="V44" s="68">
        <v>81</v>
      </c>
      <c r="W44" s="68">
        <v>5</v>
      </c>
      <c r="X44" s="68">
        <v>190</v>
      </c>
      <c r="Y44" s="68">
        <v>0</v>
      </c>
      <c r="Z44" s="68">
        <v>3</v>
      </c>
      <c r="AA44" s="68">
        <v>18</v>
      </c>
      <c r="AB44" s="68">
        <v>166</v>
      </c>
      <c r="AC44" s="68">
        <v>68</v>
      </c>
      <c r="AD44" s="68">
        <v>3</v>
      </c>
      <c r="AE44" s="68">
        <v>6</v>
      </c>
      <c r="AF44" s="68">
        <v>0</v>
      </c>
      <c r="AG44" s="68">
        <v>83</v>
      </c>
      <c r="AH44" s="68">
        <v>0</v>
      </c>
      <c r="AI44" s="68">
        <v>376</v>
      </c>
      <c r="AJ44" s="68">
        <v>0</v>
      </c>
      <c r="AK44" s="68">
        <v>248</v>
      </c>
      <c r="AL44" s="68">
        <v>226</v>
      </c>
      <c r="AM44" s="68">
        <v>8</v>
      </c>
      <c r="AN44" s="68">
        <v>0</v>
      </c>
      <c r="AO44" s="68">
        <v>20</v>
      </c>
      <c r="AP44" s="68">
        <v>286</v>
      </c>
      <c r="AQ44" s="68">
        <v>0</v>
      </c>
      <c r="AR44" s="68">
        <v>47</v>
      </c>
      <c r="AS44" s="68">
        <v>63</v>
      </c>
      <c r="AT44" s="68">
        <v>59</v>
      </c>
      <c r="AU44" s="68">
        <v>202</v>
      </c>
      <c r="AV44" s="68">
        <v>8</v>
      </c>
      <c r="AW44" s="68">
        <v>13</v>
      </c>
      <c r="AX44" s="68">
        <v>5</v>
      </c>
      <c r="AY44" s="68">
        <v>356</v>
      </c>
      <c r="AZ44" s="68">
        <v>229</v>
      </c>
      <c r="BA44" s="68">
        <v>10</v>
      </c>
      <c r="BB44" s="68">
        <v>270</v>
      </c>
      <c r="BC44" s="68">
        <v>157</v>
      </c>
      <c r="BD44" s="68">
        <v>3</v>
      </c>
      <c r="BE44" s="68">
        <v>0</v>
      </c>
      <c r="BF44" s="68">
        <v>3</v>
      </c>
      <c r="BG44" s="68">
        <v>37</v>
      </c>
      <c r="BH44" s="68">
        <v>0</v>
      </c>
      <c r="BI44" s="68">
        <v>88</v>
      </c>
      <c r="BJ44" s="68">
        <v>0</v>
      </c>
      <c r="BK44" s="68">
        <v>0</v>
      </c>
      <c r="BL44" s="68">
        <v>8</v>
      </c>
      <c r="BM44" s="68">
        <v>0</v>
      </c>
      <c r="BN44" s="68">
        <v>90</v>
      </c>
      <c r="BO44" s="68">
        <v>0</v>
      </c>
      <c r="BP44" s="68">
        <v>6</v>
      </c>
      <c r="BQ44" s="68">
        <v>0</v>
      </c>
      <c r="BR44" s="68">
        <v>0</v>
      </c>
      <c r="BS44" s="68">
        <v>0</v>
      </c>
      <c r="BT44" s="68">
        <v>7</v>
      </c>
      <c r="BU44" s="68">
        <v>11</v>
      </c>
      <c r="BV44" s="68">
        <v>0</v>
      </c>
      <c r="BW44" s="68">
        <v>147</v>
      </c>
      <c r="BX44" s="68">
        <v>351</v>
      </c>
      <c r="BY44" s="68">
        <v>4</v>
      </c>
      <c r="BZ44" s="68">
        <v>85</v>
      </c>
      <c r="CA44" s="68">
        <v>43</v>
      </c>
      <c r="CB44" s="68">
        <v>35</v>
      </c>
      <c r="CC44" s="68">
        <v>0</v>
      </c>
      <c r="CD44" s="68">
        <v>5476</v>
      </c>
      <c r="CE44" s="12">
        <f t="shared" si="3"/>
        <v>5203</v>
      </c>
    </row>
    <row r="45" spans="1:83" x14ac:dyDescent="0.25">
      <c r="A45" s="63">
        <v>41</v>
      </c>
      <c r="B45" s="67" t="s">
        <v>46</v>
      </c>
      <c r="C45" s="68">
        <v>4</v>
      </c>
      <c r="D45" s="68">
        <v>0</v>
      </c>
      <c r="E45" s="68">
        <v>39</v>
      </c>
      <c r="F45" s="68">
        <v>80</v>
      </c>
      <c r="G45" s="68">
        <v>33</v>
      </c>
      <c r="H45" s="68">
        <v>40</v>
      </c>
      <c r="I45" s="68">
        <v>224</v>
      </c>
      <c r="J45" s="68">
        <v>12</v>
      </c>
      <c r="K45" s="68">
        <v>199</v>
      </c>
      <c r="L45" s="68">
        <v>33</v>
      </c>
      <c r="M45" s="68">
        <v>7</v>
      </c>
      <c r="N45" s="68">
        <v>7</v>
      </c>
      <c r="O45" s="68">
        <v>69</v>
      </c>
      <c r="P45" s="68">
        <v>389</v>
      </c>
      <c r="Q45" s="68">
        <v>7</v>
      </c>
      <c r="R45" s="68">
        <v>4</v>
      </c>
      <c r="S45" s="68">
        <v>3</v>
      </c>
      <c r="T45" s="68">
        <v>31</v>
      </c>
      <c r="U45" s="68">
        <v>51</v>
      </c>
      <c r="V45" s="68">
        <v>144</v>
      </c>
      <c r="W45" s="68">
        <v>5</v>
      </c>
      <c r="X45" s="68">
        <v>762</v>
      </c>
      <c r="Y45" s="68">
        <v>4</v>
      </c>
      <c r="Z45" s="68">
        <v>5</v>
      </c>
      <c r="AA45" s="68">
        <v>44</v>
      </c>
      <c r="AB45" s="68">
        <v>150</v>
      </c>
      <c r="AC45" s="68">
        <v>168</v>
      </c>
      <c r="AD45" s="68">
        <v>12</v>
      </c>
      <c r="AE45" s="68">
        <v>14</v>
      </c>
      <c r="AF45" s="68">
        <v>5</v>
      </c>
      <c r="AG45" s="68">
        <v>44</v>
      </c>
      <c r="AH45" s="68">
        <v>7</v>
      </c>
      <c r="AI45" s="68">
        <v>68</v>
      </c>
      <c r="AJ45" s="68">
        <v>5</v>
      </c>
      <c r="AK45" s="68">
        <v>218</v>
      </c>
      <c r="AL45" s="68">
        <v>267</v>
      </c>
      <c r="AM45" s="68">
        <v>27</v>
      </c>
      <c r="AN45" s="68">
        <v>5</v>
      </c>
      <c r="AO45" s="68">
        <v>24</v>
      </c>
      <c r="AP45" s="68">
        <v>199</v>
      </c>
      <c r="AQ45" s="68">
        <v>4</v>
      </c>
      <c r="AR45" s="68">
        <v>11</v>
      </c>
      <c r="AS45" s="68">
        <v>154</v>
      </c>
      <c r="AT45" s="68">
        <v>54</v>
      </c>
      <c r="AU45" s="68">
        <v>43</v>
      </c>
      <c r="AV45" s="68">
        <v>11</v>
      </c>
      <c r="AW45" s="68">
        <v>14</v>
      </c>
      <c r="AX45" s="68">
        <v>9</v>
      </c>
      <c r="AY45" s="68">
        <v>193</v>
      </c>
      <c r="AZ45" s="68">
        <v>30</v>
      </c>
      <c r="BA45" s="68">
        <v>18</v>
      </c>
      <c r="BB45" s="68">
        <v>40</v>
      </c>
      <c r="BC45" s="68">
        <v>227</v>
      </c>
      <c r="BD45" s="68">
        <v>19</v>
      </c>
      <c r="BE45" s="68">
        <v>3</v>
      </c>
      <c r="BF45" s="68">
        <v>18</v>
      </c>
      <c r="BG45" s="68">
        <v>37</v>
      </c>
      <c r="BH45" s="68">
        <v>0</v>
      </c>
      <c r="BI45" s="68">
        <v>104</v>
      </c>
      <c r="BJ45" s="68">
        <v>0</v>
      </c>
      <c r="BK45" s="68">
        <v>0</v>
      </c>
      <c r="BL45" s="68">
        <v>24</v>
      </c>
      <c r="BM45" s="68">
        <v>10</v>
      </c>
      <c r="BN45" s="68">
        <v>200</v>
      </c>
      <c r="BO45" s="68">
        <v>3</v>
      </c>
      <c r="BP45" s="68">
        <v>27</v>
      </c>
      <c r="BQ45" s="68">
        <v>3</v>
      </c>
      <c r="BR45" s="68">
        <v>0</v>
      </c>
      <c r="BS45" s="68">
        <v>6</v>
      </c>
      <c r="BT45" s="68">
        <v>9</v>
      </c>
      <c r="BU45" s="68">
        <v>16</v>
      </c>
      <c r="BV45" s="68">
        <v>0</v>
      </c>
      <c r="BW45" s="68">
        <v>138</v>
      </c>
      <c r="BX45" s="68">
        <v>48</v>
      </c>
      <c r="BY45" s="68">
        <v>6</v>
      </c>
      <c r="BZ45" s="68">
        <v>115</v>
      </c>
      <c r="CA45" s="68">
        <v>38</v>
      </c>
      <c r="CB45" s="68">
        <v>166</v>
      </c>
      <c r="CC45" s="68">
        <v>7</v>
      </c>
      <c r="CD45" s="68">
        <v>5179</v>
      </c>
      <c r="CE45" s="12">
        <f t="shared" si="3"/>
        <v>4475</v>
      </c>
    </row>
    <row r="46" spans="1:83" x14ac:dyDescent="0.25">
      <c r="A46" s="63">
        <v>42</v>
      </c>
      <c r="B46" s="67" t="s">
        <v>50</v>
      </c>
      <c r="C46" s="68">
        <v>4</v>
      </c>
      <c r="D46" s="68">
        <v>0</v>
      </c>
      <c r="E46" s="68">
        <v>0</v>
      </c>
      <c r="F46" s="68">
        <v>132</v>
      </c>
      <c r="G46" s="68">
        <v>0</v>
      </c>
      <c r="H46" s="68">
        <v>0</v>
      </c>
      <c r="I46" s="68">
        <v>29</v>
      </c>
      <c r="J46" s="68">
        <v>0</v>
      </c>
      <c r="K46" s="68">
        <v>47</v>
      </c>
      <c r="L46" s="68">
        <v>197</v>
      </c>
      <c r="M46" s="68">
        <v>0</v>
      </c>
      <c r="N46" s="68">
        <v>3</v>
      </c>
      <c r="O46" s="68">
        <v>9</v>
      </c>
      <c r="P46" s="68">
        <v>156</v>
      </c>
      <c r="Q46" s="68">
        <v>0</v>
      </c>
      <c r="R46" s="68">
        <v>0</v>
      </c>
      <c r="S46" s="68">
        <v>0</v>
      </c>
      <c r="T46" s="68">
        <v>458</v>
      </c>
      <c r="U46" s="68">
        <v>0</v>
      </c>
      <c r="V46" s="68">
        <v>43</v>
      </c>
      <c r="W46" s="68">
        <v>0</v>
      </c>
      <c r="X46" s="68">
        <v>65</v>
      </c>
      <c r="Y46" s="68">
        <v>0</v>
      </c>
      <c r="Z46" s="68">
        <v>0</v>
      </c>
      <c r="AA46" s="68">
        <v>6</v>
      </c>
      <c r="AB46" s="68">
        <v>191</v>
      </c>
      <c r="AC46" s="68">
        <v>29</v>
      </c>
      <c r="AD46" s="68">
        <v>0</v>
      </c>
      <c r="AE46" s="68">
        <v>0</v>
      </c>
      <c r="AF46" s="68">
        <v>0</v>
      </c>
      <c r="AG46" s="68">
        <v>188</v>
      </c>
      <c r="AH46" s="68">
        <v>6</v>
      </c>
      <c r="AI46" s="68">
        <v>630</v>
      </c>
      <c r="AJ46" s="68">
        <v>0</v>
      </c>
      <c r="AK46" s="68">
        <v>122</v>
      </c>
      <c r="AL46" s="68">
        <v>58</v>
      </c>
      <c r="AM46" s="68">
        <v>3</v>
      </c>
      <c r="AN46" s="68">
        <v>5</v>
      </c>
      <c r="AO46" s="68">
        <v>3</v>
      </c>
      <c r="AP46" s="68">
        <v>182</v>
      </c>
      <c r="AQ46" s="68">
        <v>0</v>
      </c>
      <c r="AR46" s="68">
        <v>29</v>
      </c>
      <c r="AS46" s="68">
        <v>23</v>
      </c>
      <c r="AT46" s="68">
        <v>24</v>
      </c>
      <c r="AU46" s="68">
        <v>65</v>
      </c>
      <c r="AV46" s="68">
        <v>0</v>
      </c>
      <c r="AW46" s="68">
        <v>10</v>
      </c>
      <c r="AX46" s="68">
        <v>0</v>
      </c>
      <c r="AY46" s="68">
        <v>104</v>
      </c>
      <c r="AZ46" s="68">
        <v>125</v>
      </c>
      <c r="BA46" s="68">
        <v>0</v>
      </c>
      <c r="BB46" s="68">
        <v>777</v>
      </c>
      <c r="BC46" s="68">
        <v>15</v>
      </c>
      <c r="BD46" s="68">
        <v>0</v>
      </c>
      <c r="BE46" s="68">
        <v>0</v>
      </c>
      <c r="BF46" s="68">
        <v>0</v>
      </c>
      <c r="BG46" s="68">
        <v>17</v>
      </c>
      <c r="BH46" s="68">
        <v>0</v>
      </c>
      <c r="BI46" s="68">
        <v>21</v>
      </c>
      <c r="BJ46" s="68">
        <v>0</v>
      </c>
      <c r="BK46" s="68">
        <v>0</v>
      </c>
      <c r="BL46" s="68">
        <v>3</v>
      </c>
      <c r="BM46" s="68">
        <v>0</v>
      </c>
      <c r="BN46" s="68">
        <v>17</v>
      </c>
      <c r="BO46" s="68">
        <v>0</v>
      </c>
      <c r="BP46" s="68">
        <v>0</v>
      </c>
      <c r="BQ46" s="68">
        <v>0</v>
      </c>
      <c r="BR46" s="68">
        <v>0</v>
      </c>
      <c r="BS46" s="68">
        <v>0</v>
      </c>
      <c r="BT46" s="68">
        <v>4</v>
      </c>
      <c r="BU46" s="68">
        <v>3</v>
      </c>
      <c r="BV46" s="68">
        <v>0</v>
      </c>
      <c r="BW46" s="68">
        <v>36</v>
      </c>
      <c r="BX46" s="68">
        <v>367</v>
      </c>
      <c r="BY46" s="68">
        <v>5</v>
      </c>
      <c r="BZ46" s="68">
        <v>78</v>
      </c>
      <c r="CA46" s="68">
        <v>19</v>
      </c>
      <c r="CB46" s="68">
        <v>21</v>
      </c>
      <c r="CC46" s="68">
        <v>0</v>
      </c>
      <c r="CD46" s="68">
        <v>4344</v>
      </c>
      <c r="CE46" s="12">
        <f t="shared" si="3"/>
        <v>4245</v>
      </c>
    </row>
    <row r="47" spans="1:83" x14ac:dyDescent="0.25">
      <c r="A47" s="63">
        <v>43</v>
      </c>
      <c r="B47" s="67" t="s">
        <v>48</v>
      </c>
      <c r="C47" s="68">
        <v>0</v>
      </c>
      <c r="D47" s="68">
        <v>0</v>
      </c>
      <c r="E47" s="68">
        <v>14</v>
      </c>
      <c r="F47" s="68">
        <v>45</v>
      </c>
      <c r="G47" s="68">
        <v>8</v>
      </c>
      <c r="H47" s="68">
        <v>6</v>
      </c>
      <c r="I47" s="68">
        <v>48</v>
      </c>
      <c r="J47" s="68">
        <v>4</v>
      </c>
      <c r="K47" s="68">
        <v>79</v>
      </c>
      <c r="L47" s="68">
        <v>772</v>
      </c>
      <c r="M47" s="68">
        <v>0</v>
      </c>
      <c r="N47" s="68">
        <v>3</v>
      </c>
      <c r="O47" s="68">
        <v>11</v>
      </c>
      <c r="P47" s="68">
        <v>90</v>
      </c>
      <c r="Q47" s="68">
        <v>0</v>
      </c>
      <c r="R47" s="68">
        <v>5</v>
      </c>
      <c r="S47" s="68">
        <v>0</v>
      </c>
      <c r="T47" s="68">
        <v>161</v>
      </c>
      <c r="U47" s="68">
        <v>3</v>
      </c>
      <c r="V47" s="68">
        <v>42</v>
      </c>
      <c r="W47" s="68">
        <v>0</v>
      </c>
      <c r="X47" s="68">
        <v>117</v>
      </c>
      <c r="Y47" s="68">
        <v>0</v>
      </c>
      <c r="Z47" s="68">
        <v>0</v>
      </c>
      <c r="AA47" s="68">
        <v>11</v>
      </c>
      <c r="AB47" s="68">
        <v>127</v>
      </c>
      <c r="AC47" s="68">
        <v>48</v>
      </c>
      <c r="AD47" s="68">
        <v>9</v>
      </c>
      <c r="AE47" s="68">
        <v>0</v>
      </c>
      <c r="AF47" s="68">
        <v>0</v>
      </c>
      <c r="AG47" s="68">
        <v>43</v>
      </c>
      <c r="AH47" s="68">
        <v>0</v>
      </c>
      <c r="AI47" s="68">
        <v>337</v>
      </c>
      <c r="AJ47" s="68">
        <v>0</v>
      </c>
      <c r="AK47" s="68">
        <v>203</v>
      </c>
      <c r="AL47" s="68">
        <v>58</v>
      </c>
      <c r="AM47" s="68">
        <v>43</v>
      </c>
      <c r="AN47" s="68">
        <v>0</v>
      </c>
      <c r="AO47" s="68">
        <v>7</v>
      </c>
      <c r="AP47" s="68">
        <v>251</v>
      </c>
      <c r="AQ47" s="68">
        <v>0</v>
      </c>
      <c r="AR47" s="68">
        <v>55</v>
      </c>
      <c r="AS47" s="68">
        <v>19</v>
      </c>
      <c r="AT47" s="68">
        <v>23</v>
      </c>
      <c r="AU47" s="68">
        <v>177</v>
      </c>
      <c r="AV47" s="68">
        <v>13</v>
      </c>
      <c r="AW47" s="68">
        <v>21</v>
      </c>
      <c r="AX47" s="68">
        <v>0</v>
      </c>
      <c r="AY47" s="68">
        <v>223</v>
      </c>
      <c r="AZ47" s="68">
        <v>108</v>
      </c>
      <c r="BA47" s="68">
        <v>5</v>
      </c>
      <c r="BB47" s="68">
        <v>212</v>
      </c>
      <c r="BC47" s="68">
        <v>60</v>
      </c>
      <c r="BD47" s="68">
        <v>6</v>
      </c>
      <c r="BE47" s="68">
        <v>0</v>
      </c>
      <c r="BF47" s="68">
        <v>0</v>
      </c>
      <c r="BG47" s="68">
        <v>37</v>
      </c>
      <c r="BH47" s="68">
        <v>0</v>
      </c>
      <c r="BI47" s="68">
        <v>58</v>
      </c>
      <c r="BJ47" s="68">
        <v>0</v>
      </c>
      <c r="BK47" s="68">
        <v>0</v>
      </c>
      <c r="BL47" s="68">
        <v>0</v>
      </c>
      <c r="BM47" s="68">
        <v>0</v>
      </c>
      <c r="BN47" s="68">
        <v>75</v>
      </c>
      <c r="BO47" s="68">
        <v>0</v>
      </c>
      <c r="BP47" s="68">
        <v>4</v>
      </c>
      <c r="BQ47" s="68">
        <v>0</v>
      </c>
      <c r="BR47" s="68">
        <v>0</v>
      </c>
      <c r="BS47" s="68">
        <v>3</v>
      </c>
      <c r="BT47" s="68">
        <v>0</v>
      </c>
      <c r="BU47" s="68">
        <v>6</v>
      </c>
      <c r="BV47" s="68">
        <v>0</v>
      </c>
      <c r="BW47" s="68">
        <v>143</v>
      </c>
      <c r="BX47" s="68">
        <v>340</v>
      </c>
      <c r="BY47" s="68">
        <v>0</v>
      </c>
      <c r="BZ47" s="68">
        <v>32</v>
      </c>
      <c r="CA47" s="68">
        <v>26</v>
      </c>
      <c r="CB47" s="68">
        <v>22</v>
      </c>
      <c r="CC47" s="68">
        <v>0</v>
      </c>
      <c r="CD47" s="68">
        <v>4207</v>
      </c>
      <c r="CE47" s="12">
        <f t="shared" si="3"/>
        <v>3994</v>
      </c>
    </row>
    <row r="48" spans="1:83" x14ac:dyDescent="0.25">
      <c r="A48" s="63">
        <v>44</v>
      </c>
      <c r="B48" s="67" t="s">
        <v>47</v>
      </c>
      <c r="C48" s="68">
        <v>3</v>
      </c>
      <c r="D48" s="68">
        <v>4</v>
      </c>
      <c r="E48" s="68">
        <v>62</v>
      </c>
      <c r="F48" s="68">
        <v>110</v>
      </c>
      <c r="G48" s="68">
        <v>61</v>
      </c>
      <c r="H48" s="68">
        <v>35</v>
      </c>
      <c r="I48" s="68">
        <v>109</v>
      </c>
      <c r="J48" s="68">
        <v>18</v>
      </c>
      <c r="K48" s="68">
        <v>121</v>
      </c>
      <c r="L48" s="68">
        <v>59</v>
      </c>
      <c r="M48" s="68">
        <v>0</v>
      </c>
      <c r="N48" s="68">
        <v>20</v>
      </c>
      <c r="O48" s="68">
        <v>55</v>
      </c>
      <c r="P48" s="68">
        <v>204</v>
      </c>
      <c r="Q48" s="68">
        <v>6</v>
      </c>
      <c r="R48" s="68">
        <v>9</v>
      </c>
      <c r="S48" s="68">
        <v>5</v>
      </c>
      <c r="T48" s="68">
        <v>66</v>
      </c>
      <c r="U48" s="68">
        <v>45</v>
      </c>
      <c r="V48" s="68">
        <v>155</v>
      </c>
      <c r="W48" s="68">
        <v>4</v>
      </c>
      <c r="X48" s="68">
        <v>92</v>
      </c>
      <c r="Y48" s="68">
        <v>8</v>
      </c>
      <c r="Z48" s="68">
        <v>10</v>
      </c>
      <c r="AA48" s="68">
        <v>48</v>
      </c>
      <c r="AB48" s="68">
        <v>90</v>
      </c>
      <c r="AC48" s="68">
        <v>189</v>
      </c>
      <c r="AD48" s="68">
        <v>20</v>
      </c>
      <c r="AE48" s="68">
        <v>16</v>
      </c>
      <c r="AF48" s="68">
        <v>0</v>
      </c>
      <c r="AG48" s="68">
        <v>82</v>
      </c>
      <c r="AH48" s="68">
        <v>4</v>
      </c>
      <c r="AI48" s="68">
        <v>95</v>
      </c>
      <c r="AJ48" s="68">
        <v>8</v>
      </c>
      <c r="AK48" s="68">
        <v>152</v>
      </c>
      <c r="AL48" s="68">
        <v>169</v>
      </c>
      <c r="AM48" s="68">
        <v>60</v>
      </c>
      <c r="AN48" s="68">
        <v>0</v>
      </c>
      <c r="AO48" s="68">
        <v>38</v>
      </c>
      <c r="AP48" s="68">
        <v>56</v>
      </c>
      <c r="AQ48" s="68">
        <v>6</v>
      </c>
      <c r="AR48" s="68">
        <v>29</v>
      </c>
      <c r="AS48" s="68">
        <v>113</v>
      </c>
      <c r="AT48" s="68">
        <v>44</v>
      </c>
      <c r="AU48" s="68">
        <v>73</v>
      </c>
      <c r="AV48" s="68">
        <v>13</v>
      </c>
      <c r="AW48" s="68">
        <v>36</v>
      </c>
      <c r="AX48" s="68">
        <v>14</v>
      </c>
      <c r="AY48" s="68">
        <v>118</v>
      </c>
      <c r="AZ48" s="68">
        <v>97</v>
      </c>
      <c r="BA48" s="68">
        <v>28</v>
      </c>
      <c r="BB48" s="68">
        <v>61</v>
      </c>
      <c r="BC48" s="68">
        <v>248</v>
      </c>
      <c r="BD48" s="68">
        <v>13</v>
      </c>
      <c r="BE48" s="68">
        <v>9</v>
      </c>
      <c r="BF48" s="68">
        <v>12</v>
      </c>
      <c r="BG48" s="68">
        <v>60</v>
      </c>
      <c r="BH48" s="68">
        <v>3</v>
      </c>
      <c r="BI48" s="68">
        <v>66</v>
      </c>
      <c r="BJ48" s="68">
        <v>5</v>
      </c>
      <c r="BK48" s="68">
        <v>0</v>
      </c>
      <c r="BL48" s="68">
        <v>26</v>
      </c>
      <c r="BM48" s="68">
        <v>4</v>
      </c>
      <c r="BN48" s="68">
        <v>93</v>
      </c>
      <c r="BO48" s="68">
        <v>3</v>
      </c>
      <c r="BP48" s="68">
        <v>25</v>
      </c>
      <c r="BQ48" s="68">
        <v>3</v>
      </c>
      <c r="BR48" s="68">
        <v>0</v>
      </c>
      <c r="BS48" s="68">
        <v>3</v>
      </c>
      <c r="BT48" s="68">
        <v>19</v>
      </c>
      <c r="BU48" s="68">
        <v>26</v>
      </c>
      <c r="BV48" s="68">
        <v>0</v>
      </c>
      <c r="BW48" s="68">
        <v>117</v>
      </c>
      <c r="BX48" s="68">
        <v>88</v>
      </c>
      <c r="BY48" s="68">
        <v>10</v>
      </c>
      <c r="BZ48" s="68">
        <v>86</v>
      </c>
      <c r="CA48" s="68">
        <v>50</v>
      </c>
      <c r="CB48" s="68">
        <v>142</v>
      </c>
      <c r="CC48" s="68">
        <v>3</v>
      </c>
      <c r="CD48" s="68">
        <v>4058</v>
      </c>
      <c r="CE48" s="12">
        <f t="shared" si="3"/>
        <v>3100</v>
      </c>
    </row>
    <row r="49" spans="1:83" x14ac:dyDescent="0.25">
      <c r="A49" s="63">
        <v>45</v>
      </c>
      <c r="B49" s="67" t="s">
        <v>51</v>
      </c>
      <c r="C49" s="68">
        <v>0</v>
      </c>
      <c r="D49" s="68">
        <v>0</v>
      </c>
      <c r="E49" s="68">
        <v>3</v>
      </c>
      <c r="F49" s="68">
        <v>23</v>
      </c>
      <c r="G49" s="68">
        <v>3</v>
      </c>
      <c r="H49" s="68">
        <v>0</v>
      </c>
      <c r="I49" s="68">
        <v>42</v>
      </c>
      <c r="J49" s="68">
        <v>0</v>
      </c>
      <c r="K49" s="68">
        <v>31</v>
      </c>
      <c r="L49" s="68">
        <v>171</v>
      </c>
      <c r="M49" s="68">
        <v>0</v>
      </c>
      <c r="N49" s="68">
        <v>0</v>
      </c>
      <c r="O49" s="68">
        <v>12</v>
      </c>
      <c r="P49" s="68">
        <v>175</v>
      </c>
      <c r="Q49" s="68">
        <v>0</v>
      </c>
      <c r="R49" s="68">
        <v>0</v>
      </c>
      <c r="S49" s="68">
        <v>0</v>
      </c>
      <c r="T49" s="68">
        <v>74</v>
      </c>
      <c r="U49" s="68">
        <v>0</v>
      </c>
      <c r="V49" s="68">
        <v>26</v>
      </c>
      <c r="W49" s="68">
        <v>0</v>
      </c>
      <c r="X49" s="68">
        <v>46</v>
      </c>
      <c r="Y49" s="68">
        <v>4</v>
      </c>
      <c r="Z49" s="68">
        <v>0</v>
      </c>
      <c r="AA49" s="68">
        <v>5</v>
      </c>
      <c r="AB49" s="68">
        <v>217</v>
      </c>
      <c r="AC49" s="68">
        <v>48</v>
      </c>
      <c r="AD49" s="68">
        <v>57</v>
      </c>
      <c r="AE49" s="68">
        <v>0</v>
      </c>
      <c r="AF49" s="68">
        <v>0</v>
      </c>
      <c r="AG49" s="68">
        <v>13</v>
      </c>
      <c r="AH49" s="68">
        <v>0</v>
      </c>
      <c r="AI49" s="68">
        <v>1420</v>
      </c>
      <c r="AJ49" s="68">
        <v>0</v>
      </c>
      <c r="AK49" s="68">
        <v>207</v>
      </c>
      <c r="AL49" s="68">
        <v>47</v>
      </c>
      <c r="AM49" s="68">
        <v>5</v>
      </c>
      <c r="AN49" s="68">
        <v>0</v>
      </c>
      <c r="AO49" s="68">
        <v>0</v>
      </c>
      <c r="AP49" s="68">
        <v>47</v>
      </c>
      <c r="AQ49" s="68">
        <v>0</v>
      </c>
      <c r="AR49" s="68">
        <v>30</v>
      </c>
      <c r="AS49" s="68">
        <v>7</v>
      </c>
      <c r="AT49" s="68">
        <v>33</v>
      </c>
      <c r="AU49" s="68">
        <v>62</v>
      </c>
      <c r="AV49" s="68">
        <v>77</v>
      </c>
      <c r="AW49" s="68">
        <v>3</v>
      </c>
      <c r="AX49" s="68">
        <v>5</v>
      </c>
      <c r="AY49" s="68">
        <v>153</v>
      </c>
      <c r="AZ49" s="68">
        <v>83</v>
      </c>
      <c r="BA49" s="68">
        <v>0</v>
      </c>
      <c r="BB49" s="68">
        <v>397</v>
      </c>
      <c r="BC49" s="68">
        <v>24</v>
      </c>
      <c r="BD49" s="68">
        <v>0</v>
      </c>
      <c r="BE49" s="68">
        <v>0</v>
      </c>
      <c r="BF49" s="68">
        <v>0</v>
      </c>
      <c r="BG49" s="68">
        <v>13</v>
      </c>
      <c r="BH49" s="68">
        <v>0</v>
      </c>
      <c r="BI49" s="68">
        <v>27</v>
      </c>
      <c r="BJ49" s="68">
        <v>0</v>
      </c>
      <c r="BK49" s="68">
        <v>0</v>
      </c>
      <c r="BL49" s="68">
        <v>0</v>
      </c>
      <c r="BM49" s="68">
        <v>0</v>
      </c>
      <c r="BN49" s="68">
        <v>22</v>
      </c>
      <c r="BO49" s="68">
        <v>0</v>
      </c>
      <c r="BP49" s="68">
        <v>0</v>
      </c>
      <c r="BQ49" s="68">
        <v>0</v>
      </c>
      <c r="BR49" s="68">
        <v>0</v>
      </c>
      <c r="BS49" s="68">
        <v>0</v>
      </c>
      <c r="BT49" s="68">
        <v>0</v>
      </c>
      <c r="BU49" s="68">
        <v>0</v>
      </c>
      <c r="BV49" s="68">
        <v>0</v>
      </c>
      <c r="BW49" s="68">
        <v>27</v>
      </c>
      <c r="BX49" s="68">
        <v>201</v>
      </c>
      <c r="BY49" s="68">
        <v>0</v>
      </c>
      <c r="BZ49" s="68">
        <v>31</v>
      </c>
      <c r="CA49" s="68">
        <v>40</v>
      </c>
      <c r="CB49" s="68">
        <v>0</v>
      </c>
      <c r="CC49" s="68">
        <v>0</v>
      </c>
      <c r="CD49" s="68">
        <v>3933</v>
      </c>
      <c r="CE49" s="12">
        <f t="shared" si="3"/>
        <v>3701</v>
      </c>
    </row>
    <row r="50" spans="1:83" x14ac:dyDescent="0.25">
      <c r="A50" s="63">
        <v>46</v>
      </c>
      <c r="B50" s="67" t="s">
        <v>57</v>
      </c>
      <c r="C50" s="68">
        <v>0</v>
      </c>
      <c r="D50" s="68">
        <v>0</v>
      </c>
      <c r="E50" s="68">
        <v>8</v>
      </c>
      <c r="F50" s="68">
        <v>90</v>
      </c>
      <c r="G50" s="68">
        <v>10</v>
      </c>
      <c r="H50" s="68">
        <v>0</v>
      </c>
      <c r="I50" s="68">
        <v>53</v>
      </c>
      <c r="J50" s="68">
        <v>0</v>
      </c>
      <c r="K50" s="68">
        <v>419</v>
      </c>
      <c r="L50" s="68">
        <v>72</v>
      </c>
      <c r="M50" s="68">
        <v>0</v>
      </c>
      <c r="N50" s="68">
        <v>0</v>
      </c>
      <c r="O50" s="68">
        <v>8</v>
      </c>
      <c r="P50" s="68">
        <v>74</v>
      </c>
      <c r="Q50" s="68">
        <v>0</v>
      </c>
      <c r="R50" s="68">
        <v>0</v>
      </c>
      <c r="S50" s="68">
        <v>0</v>
      </c>
      <c r="T50" s="68">
        <v>40</v>
      </c>
      <c r="U50" s="68">
        <v>3</v>
      </c>
      <c r="V50" s="68">
        <v>30</v>
      </c>
      <c r="W50" s="68">
        <v>0</v>
      </c>
      <c r="X50" s="68">
        <v>94</v>
      </c>
      <c r="Y50" s="68">
        <v>0</v>
      </c>
      <c r="Z50" s="68">
        <v>0</v>
      </c>
      <c r="AA50" s="68">
        <v>14</v>
      </c>
      <c r="AB50" s="68">
        <v>50</v>
      </c>
      <c r="AC50" s="68">
        <v>35</v>
      </c>
      <c r="AD50" s="68">
        <v>0</v>
      </c>
      <c r="AE50" s="68">
        <v>0</v>
      </c>
      <c r="AF50" s="68">
        <v>0</v>
      </c>
      <c r="AG50" s="68">
        <v>18</v>
      </c>
      <c r="AH50" s="68">
        <v>0</v>
      </c>
      <c r="AI50" s="68">
        <v>22</v>
      </c>
      <c r="AJ50" s="68">
        <v>0</v>
      </c>
      <c r="AK50" s="68">
        <v>82</v>
      </c>
      <c r="AL50" s="68">
        <v>248</v>
      </c>
      <c r="AM50" s="68">
        <v>4</v>
      </c>
      <c r="AN50" s="68">
        <v>0</v>
      </c>
      <c r="AO50" s="68">
        <v>3</v>
      </c>
      <c r="AP50" s="68">
        <v>836</v>
      </c>
      <c r="AQ50" s="68">
        <v>4</v>
      </c>
      <c r="AR50" s="68">
        <v>33</v>
      </c>
      <c r="AS50" s="68">
        <v>92</v>
      </c>
      <c r="AT50" s="68">
        <v>117</v>
      </c>
      <c r="AU50" s="68">
        <v>23</v>
      </c>
      <c r="AV50" s="68">
        <v>5</v>
      </c>
      <c r="AW50" s="68">
        <v>0</v>
      </c>
      <c r="AX50" s="68">
        <v>0</v>
      </c>
      <c r="AY50" s="68">
        <v>509</v>
      </c>
      <c r="AZ50" s="68">
        <v>62</v>
      </c>
      <c r="BA50" s="68">
        <v>5</v>
      </c>
      <c r="BB50" s="68">
        <v>24</v>
      </c>
      <c r="BC50" s="68">
        <v>26</v>
      </c>
      <c r="BD50" s="68">
        <v>0</v>
      </c>
      <c r="BE50" s="68">
        <v>0</v>
      </c>
      <c r="BF50" s="68">
        <v>0</v>
      </c>
      <c r="BG50" s="68">
        <v>18</v>
      </c>
      <c r="BH50" s="68">
        <v>0</v>
      </c>
      <c r="BI50" s="68">
        <v>46</v>
      </c>
      <c r="BJ50" s="68">
        <v>0</v>
      </c>
      <c r="BK50" s="68">
        <v>0</v>
      </c>
      <c r="BL50" s="68">
        <v>0</v>
      </c>
      <c r="BM50" s="68">
        <v>0</v>
      </c>
      <c r="BN50" s="68">
        <v>93</v>
      </c>
      <c r="BO50" s="68">
        <v>4</v>
      </c>
      <c r="BP50" s="68">
        <v>0</v>
      </c>
      <c r="BQ50" s="68">
        <v>0</v>
      </c>
      <c r="BR50" s="68">
        <v>0</v>
      </c>
      <c r="BS50" s="68">
        <v>7</v>
      </c>
      <c r="BT50" s="68">
        <v>0</v>
      </c>
      <c r="BU50" s="68">
        <v>0</v>
      </c>
      <c r="BV50" s="68">
        <v>0</v>
      </c>
      <c r="BW50" s="68">
        <v>429</v>
      </c>
      <c r="BX50" s="68">
        <v>62</v>
      </c>
      <c r="BY50" s="68">
        <v>4</v>
      </c>
      <c r="BZ50" s="68">
        <v>73</v>
      </c>
      <c r="CA50" s="68">
        <v>36</v>
      </c>
      <c r="CB50" s="68">
        <v>12</v>
      </c>
      <c r="CC50" s="68">
        <v>0</v>
      </c>
      <c r="CD50" s="68">
        <v>3893</v>
      </c>
      <c r="CE50" s="12">
        <f t="shared" si="3"/>
        <v>3791</v>
      </c>
    </row>
    <row r="51" spans="1:83" x14ac:dyDescent="0.25">
      <c r="A51" s="63">
        <v>47</v>
      </c>
      <c r="B51" s="67" t="s">
        <v>53</v>
      </c>
      <c r="C51" s="68">
        <v>0</v>
      </c>
      <c r="D51" s="68">
        <v>0</v>
      </c>
      <c r="E51" s="68">
        <v>3</v>
      </c>
      <c r="F51" s="68">
        <v>40</v>
      </c>
      <c r="G51" s="68">
        <v>21</v>
      </c>
      <c r="H51" s="68">
        <v>14</v>
      </c>
      <c r="I51" s="68">
        <v>34</v>
      </c>
      <c r="J51" s="68">
        <v>0</v>
      </c>
      <c r="K51" s="68">
        <v>45</v>
      </c>
      <c r="L51" s="68">
        <v>75</v>
      </c>
      <c r="M51" s="68">
        <v>0</v>
      </c>
      <c r="N51" s="68">
        <v>0</v>
      </c>
      <c r="O51" s="68">
        <v>89</v>
      </c>
      <c r="P51" s="68">
        <v>869</v>
      </c>
      <c r="Q51" s="68">
        <v>0</v>
      </c>
      <c r="R51" s="68">
        <v>0</v>
      </c>
      <c r="S51" s="68">
        <v>0</v>
      </c>
      <c r="T51" s="68">
        <v>42</v>
      </c>
      <c r="U51" s="68">
        <v>15</v>
      </c>
      <c r="V51" s="68">
        <v>96</v>
      </c>
      <c r="W51" s="68">
        <v>0</v>
      </c>
      <c r="X51" s="68">
        <v>50</v>
      </c>
      <c r="Y51" s="68">
        <v>3</v>
      </c>
      <c r="Z51" s="68">
        <v>0</v>
      </c>
      <c r="AA51" s="68">
        <v>6</v>
      </c>
      <c r="AB51" s="68">
        <v>557</v>
      </c>
      <c r="AC51" s="68">
        <v>16</v>
      </c>
      <c r="AD51" s="68">
        <v>0</v>
      </c>
      <c r="AE51" s="68">
        <v>3</v>
      </c>
      <c r="AF51" s="68">
        <v>0</v>
      </c>
      <c r="AG51" s="68">
        <v>30</v>
      </c>
      <c r="AH51" s="68">
        <v>0</v>
      </c>
      <c r="AI51" s="68">
        <v>42</v>
      </c>
      <c r="AJ51" s="68">
        <v>0</v>
      </c>
      <c r="AK51" s="68">
        <v>260</v>
      </c>
      <c r="AL51" s="68">
        <v>145</v>
      </c>
      <c r="AM51" s="68">
        <v>8</v>
      </c>
      <c r="AN51" s="68">
        <v>0</v>
      </c>
      <c r="AO51" s="68">
        <v>5</v>
      </c>
      <c r="AP51" s="68">
        <v>28</v>
      </c>
      <c r="AQ51" s="68">
        <v>0</v>
      </c>
      <c r="AR51" s="68">
        <v>16</v>
      </c>
      <c r="AS51" s="68">
        <v>19</v>
      </c>
      <c r="AT51" s="68">
        <v>6</v>
      </c>
      <c r="AU51" s="68">
        <v>35</v>
      </c>
      <c r="AV51" s="68">
        <v>0</v>
      </c>
      <c r="AW51" s="68">
        <v>9</v>
      </c>
      <c r="AX51" s="68">
        <v>0</v>
      </c>
      <c r="AY51" s="68">
        <v>176</v>
      </c>
      <c r="AZ51" s="68">
        <v>36</v>
      </c>
      <c r="BA51" s="68">
        <v>0</v>
      </c>
      <c r="BB51" s="68">
        <v>23</v>
      </c>
      <c r="BC51" s="68">
        <v>73</v>
      </c>
      <c r="BD51" s="68">
        <v>0</v>
      </c>
      <c r="BE51" s="68">
        <v>0</v>
      </c>
      <c r="BF51" s="68">
        <v>0</v>
      </c>
      <c r="BG51" s="68">
        <v>11</v>
      </c>
      <c r="BH51" s="68">
        <v>0</v>
      </c>
      <c r="BI51" s="68">
        <v>30</v>
      </c>
      <c r="BJ51" s="68">
        <v>0</v>
      </c>
      <c r="BK51" s="68">
        <v>0</v>
      </c>
      <c r="BL51" s="68">
        <v>5</v>
      </c>
      <c r="BM51" s="68">
        <v>4</v>
      </c>
      <c r="BN51" s="68">
        <v>33</v>
      </c>
      <c r="BO51" s="68">
        <v>0</v>
      </c>
      <c r="BP51" s="68">
        <v>0</v>
      </c>
      <c r="BQ51" s="68">
        <v>4</v>
      </c>
      <c r="BR51" s="68">
        <v>0</v>
      </c>
      <c r="BS51" s="68">
        <v>0</v>
      </c>
      <c r="BT51" s="68">
        <v>0</v>
      </c>
      <c r="BU51" s="68">
        <v>12</v>
      </c>
      <c r="BV51" s="68">
        <v>0</v>
      </c>
      <c r="BW51" s="68">
        <v>47</v>
      </c>
      <c r="BX51" s="68">
        <v>78</v>
      </c>
      <c r="BY51" s="68">
        <v>0</v>
      </c>
      <c r="BZ51" s="68">
        <v>74</v>
      </c>
      <c r="CA51" s="68">
        <v>3</v>
      </c>
      <c r="CB51" s="68">
        <v>20</v>
      </c>
      <c r="CC51" s="68">
        <v>3</v>
      </c>
      <c r="CD51" s="68">
        <v>3233</v>
      </c>
      <c r="CE51" s="12">
        <f t="shared" si="3"/>
        <v>3082</v>
      </c>
    </row>
    <row r="52" spans="1:83" x14ac:dyDescent="0.25">
      <c r="A52" s="63">
        <v>48</v>
      </c>
      <c r="B52" s="67" t="s">
        <v>55</v>
      </c>
      <c r="C52" s="68">
        <v>4</v>
      </c>
      <c r="D52" s="68">
        <v>3</v>
      </c>
      <c r="E52" s="68">
        <v>10</v>
      </c>
      <c r="F52" s="68">
        <v>71</v>
      </c>
      <c r="G52" s="68">
        <v>10</v>
      </c>
      <c r="H52" s="68">
        <v>17</v>
      </c>
      <c r="I52" s="68">
        <v>32</v>
      </c>
      <c r="J52" s="68">
        <v>3</v>
      </c>
      <c r="K52" s="68">
        <v>34</v>
      </c>
      <c r="L52" s="68">
        <v>326</v>
      </c>
      <c r="M52" s="68">
        <v>3</v>
      </c>
      <c r="N52" s="68">
        <v>8</v>
      </c>
      <c r="O52" s="68">
        <v>46</v>
      </c>
      <c r="P52" s="68">
        <v>323</v>
      </c>
      <c r="Q52" s="68">
        <v>0</v>
      </c>
      <c r="R52" s="68">
        <v>0</v>
      </c>
      <c r="S52" s="68">
        <v>0</v>
      </c>
      <c r="T52" s="68">
        <v>85</v>
      </c>
      <c r="U52" s="68">
        <v>8</v>
      </c>
      <c r="V52" s="68">
        <v>47</v>
      </c>
      <c r="W52" s="68">
        <v>0</v>
      </c>
      <c r="X52" s="68">
        <v>86</v>
      </c>
      <c r="Y52" s="68">
        <v>3</v>
      </c>
      <c r="Z52" s="68">
        <v>6</v>
      </c>
      <c r="AA52" s="68">
        <v>5</v>
      </c>
      <c r="AB52" s="68">
        <v>301</v>
      </c>
      <c r="AC52" s="68">
        <v>195</v>
      </c>
      <c r="AD52" s="68">
        <v>10</v>
      </c>
      <c r="AE52" s="68">
        <v>10</v>
      </c>
      <c r="AF52" s="68">
        <v>0</v>
      </c>
      <c r="AG52" s="68">
        <v>154</v>
      </c>
      <c r="AH52" s="68">
        <v>4</v>
      </c>
      <c r="AI52" s="68">
        <v>124</v>
      </c>
      <c r="AJ52" s="68">
        <v>0</v>
      </c>
      <c r="AK52" s="68">
        <v>78</v>
      </c>
      <c r="AL52" s="68">
        <v>80</v>
      </c>
      <c r="AM52" s="68">
        <v>24</v>
      </c>
      <c r="AN52" s="68">
        <v>0</v>
      </c>
      <c r="AO52" s="68">
        <v>16</v>
      </c>
      <c r="AP52" s="68">
        <v>49</v>
      </c>
      <c r="AQ52" s="68">
        <v>0</v>
      </c>
      <c r="AR52" s="68">
        <v>87</v>
      </c>
      <c r="AS52" s="68">
        <v>13</v>
      </c>
      <c r="AT52" s="68">
        <v>30</v>
      </c>
      <c r="AU52" s="68">
        <v>149</v>
      </c>
      <c r="AV52" s="68">
        <v>12</v>
      </c>
      <c r="AW52" s="68">
        <v>0</v>
      </c>
      <c r="AX52" s="68">
        <v>3</v>
      </c>
      <c r="AY52" s="68">
        <v>91</v>
      </c>
      <c r="AZ52" s="68">
        <v>72</v>
      </c>
      <c r="BA52" s="68">
        <v>21</v>
      </c>
      <c r="BB52" s="68">
        <v>61</v>
      </c>
      <c r="BC52" s="68">
        <v>42</v>
      </c>
      <c r="BD52" s="68">
        <v>0</v>
      </c>
      <c r="BE52" s="68">
        <v>0</v>
      </c>
      <c r="BF52" s="68">
        <v>7</v>
      </c>
      <c r="BG52" s="68">
        <v>13</v>
      </c>
      <c r="BH52" s="68">
        <v>0</v>
      </c>
      <c r="BI52" s="68">
        <v>29</v>
      </c>
      <c r="BJ52" s="68">
        <v>0</v>
      </c>
      <c r="BK52" s="68">
        <v>0</v>
      </c>
      <c r="BL52" s="68">
        <v>0</v>
      </c>
      <c r="BM52" s="68">
        <v>0</v>
      </c>
      <c r="BN52" s="68">
        <v>27</v>
      </c>
      <c r="BO52" s="68">
        <v>0</v>
      </c>
      <c r="BP52" s="68">
        <v>4</v>
      </c>
      <c r="BQ52" s="68">
        <v>0</v>
      </c>
      <c r="BR52" s="68">
        <v>0</v>
      </c>
      <c r="BS52" s="68">
        <v>0</v>
      </c>
      <c r="BT52" s="68">
        <v>0</v>
      </c>
      <c r="BU52" s="68">
        <v>9</v>
      </c>
      <c r="BV52" s="68">
        <v>0</v>
      </c>
      <c r="BW52" s="68">
        <v>53</v>
      </c>
      <c r="BX52" s="68">
        <v>102</v>
      </c>
      <c r="BY52" s="68">
        <v>20</v>
      </c>
      <c r="BZ52" s="68">
        <v>124</v>
      </c>
      <c r="CA52" s="68">
        <v>39</v>
      </c>
      <c r="CB52" s="68">
        <v>19</v>
      </c>
      <c r="CC52" s="68">
        <v>0</v>
      </c>
      <c r="CD52" s="68">
        <v>3202</v>
      </c>
      <c r="CE52" s="12">
        <f t="shared" si="3"/>
        <v>2787</v>
      </c>
    </row>
    <row r="53" spans="1:83" x14ac:dyDescent="0.25">
      <c r="A53" s="63">
        <v>49</v>
      </c>
      <c r="B53" s="67" t="s">
        <v>56</v>
      </c>
      <c r="C53" s="68">
        <v>14</v>
      </c>
      <c r="D53" s="68">
        <v>3</v>
      </c>
      <c r="E53" s="68">
        <v>52</v>
      </c>
      <c r="F53" s="68">
        <v>75</v>
      </c>
      <c r="G53" s="68">
        <v>32</v>
      </c>
      <c r="H53" s="68">
        <v>41</v>
      </c>
      <c r="I53" s="68">
        <v>103</v>
      </c>
      <c r="J53" s="68">
        <v>13</v>
      </c>
      <c r="K53" s="68">
        <v>139</v>
      </c>
      <c r="L53" s="68">
        <v>16</v>
      </c>
      <c r="M53" s="68">
        <v>0</v>
      </c>
      <c r="N53" s="68">
        <v>12</v>
      </c>
      <c r="O53" s="68">
        <v>35</v>
      </c>
      <c r="P53" s="68">
        <v>55</v>
      </c>
      <c r="Q53" s="68">
        <v>12</v>
      </c>
      <c r="R53" s="68">
        <v>10</v>
      </c>
      <c r="S53" s="68">
        <v>9</v>
      </c>
      <c r="T53" s="68">
        <v>46</v>
      </c>
      <c r="U53" s="68">
        <v>57</v>
      </c>
      <c r="V53" s="68">
        <v>91</v>
      </c>
      <c r="W53" s="68">
        <v>7</v>
      </c>
      <c r="X53" s="68">
        <v>140</v>
      </c>
      <c r="Y53" s="68">
        <v>13</v>
      </c>
      <c r="Z53" s="68">
        <v>18</v>
      </c>
      <c r="AA53" s="68">
        <v>47</v>
      </c>
      <c r="AB53" s="68">
        <v>20</v>
      </c>
      <c r="AC53" s="68">
        <v>134</v>
      </c>
      <c r="AD53" s="68">
        <v>13</v>
      </c>
      <c r="AE53" s="68">
        <v>22</v>
      </c>
      <c r="AF53" s="68">
        <v>3</v>
      </c>
      <c r="AG53" s="68">
        <v>43</v>
      </c>
      <c r="AH53" s="68">
        <v>0</v>
      </c>
      <c r="AI53" s="68">
        <v>36</v>
      </c>
      <c r="AJ53" s="68">
        <v>14</v>
      </c>
      <c r="AK53" s="68">
        <v>70</v>
      </c>
      <c r="AL53" s="68">
        <v>55</v>
      </c>
      <c r="AM53" s="68">
        <v>27</v>
      </c>
      <c r="AN53" s="68">
        <v>0</v>
      </c>
      <c r="AO53" s="68">
        <v>45</v>
      </c>
      <c r="AP53" s="68">
        <v>47</v>
      </c>
      <c r="AQ53" s="68">
        <v>8</v>
      </c>
      <c r="AR53" s="68">
        <v>17</v>
      </c>
      <c r="AS53" s="68">
        <v>65</v>
      </c>
      <c r="AT53" s="68">
        <v>93</v>
      </c>
      <c r="AU53" s="68">
        <v>17</v>
      </c>
      <c r="AV53" s="68">
        <v>11</v>
      </c>
      <c r="AW53" s="68">
        <v>10</v>
      </c>
      <c r="AX53" s="68">
        <v>11</v>
      </c>
      <c r="AY53" s="68">
        <v>64</v>
      </c>
      <c r="AZ53" s="68">
        <v>47</v>
      </c>
      <c r="BA53" s="68">
        <v>16</v>
      </c>
      <c r="BB53" s="68">
        <v>63</v>
      </c>
      <c r="BC53" s="68">
        <v>174</v>
      </c>
      <c r="BD53" s="68">
        <v>39</v>
      </c>
      <c r="BE53" s="68">
        <v>17</v>
      </c>
      <c r="BF53" s="68">
        <v>15</v>
      </c>
      <c r="BG53" s="68">
        <v>56</v>
      </c>
      <c r="BH53" s="68">
        <v>11</v>
      </c>
      <c r="BI53" s="68">
        <v>134</v>
      </c>
      <c r="BJ53" s="68">
        <v>10</v>
      </c>
      <c r="BK53" s="68">
        <v>6</v>
      </c>
      <c r="BL53" s="68">
        <v>29</v>
      </c>
      <c r="BM53" s="68">
        <v>11</v>
      </c>
      <c r="BN53" s="68">
        <v>119</v>
      </c>
      <c r="BO53" s="68">
        <v>6</v>
      </c>
      <c r="BP53" s="68">
        <v>39</v>
      </c>
      <c r="BQ53" s="68">
        <v>4</v>
      </c>
      <c r="BR53" s="68">
        <v>3</v>
      </c>
      <c r="BS53" s="68">
        <v>19</v>
      </c>
      <c r="BT53" s="68">
        <v>13</v>
      </c>
      <c r="BU53" s="68">
        <v>38</v>
      </c>
      <c r="BV53" s="68">
        <v>3</v>
      </c>
      <c r="BW53" s="68">
        <v>57</v>
      </c>
      <c r="BX53" s="68">
        <v>28</v>
      </c>
      <c r="BY53" s="68">
        <v>14</v>
      </c>
      <c r="BZ53" s="68">
        <v>45</v>
      </c>
      <c r="CA53" s="68">
        <v>72</v>
      </c>
      <c r="CB53" s="68">
        <v>115</v>
      </c>
      <c r="CC53" s="68">
        <v>0</v>
      </c>
      <c r="CD53" s="68">
        <v>3073</v>
      </c>
      <c r="CE53" s="12">
        <f t="shared" si="3"/>
        <v>2137</v>
      </c>
    </row>
    <row r="54" spans="1:83" x14ac:dyDescent="0.25">
      <c r="A54" s="63">
        <v>50</v>
      </c>
      <c r="B54" s="67" t="s">
        <v>49</v>
      </c>
      <c r="C54" s="68">
        <v>0</v>
      </c>
      <c r="D54" s="68">
        <v>11</v>
      </c>
      <c r="E54" s="68">
        <v>23</v>
      </c>
      <c r="F54" s="68">
        <v>55</v>
      </c>
      <c r="G54" s="68">
        <v>8</v>
      </c>
      <c r="H54" s="68">
        <v>27</v>
      </c>
      <c r="I54" s="68">
        <v>106</v>
      </c>
      <c r="J54" s="68">
        <v>7</v>
      </c>
      <c r="K54" s="68">
        <v>119</v>
      </c>
      <c r="L54" s="68">
        <v>50</v>
      </c>
      <c r="M54" s="68">
        <v>0</v>
      </c>
      <c r="N54" s="68">
        <v>10</v>
      </c>
      <c r="O54" s="68">
        <v>35</v>
      </c>
      <c r="P54" s="68">
        <v>204</v>
      </c>
      <c r="Q54" s="68">
        <v>3</v>
      </c>
      <c r="R54" s="68">
        <v>4</v>
      </c>
      <c r="S54" s="68">
        <v>4</v>
      </c>
      <c r="T54" s="68">
        <v>23</v>
      </c>
      <c r="U54" s="68">
        <v>18</v>
      </c>
      <c r="V54" s="68">
        <v>55</v>
      </c>
      <c r="W54" s="68">
        <v>0</v>
      </c>
      <c r="X54" s="68">
        <v>295</v>
      </c>
      <c r="Y54" s="68">
        <v>0</v>
      </c>
      <c r="Z54" s="68">
        <v>3</v>
      </c>
      <c r="AA54" s="68">
        <v>15</v>
      </c>
      <c r="AB54" s="68">
        <v>115</v>
      </c>
      <c r="AC54" s="68">
        <v>145</v>
      </c>
      <c r="AD54" s="68">
        <v>4</v>
      </c>
      <c r="AE54" s="68">
        <v>8</v>
      </c>
      <c r="AF54" s="68">
        <v>5</v>
      </c>
      <c r="AG54" s="68">
        <v>32</v>
      </c>
      <c r="AH54" s="68">
        <v>7</v>
      </c>
      <c r="AI54" s="68">
        <v>48</v>
      </c>
      <c r="AJ54" s="68">
        <v>7</v>
      </c>
      <c r="AK54" s="68">
        <v>98</v>
      </c>
      <c r="AL54" s="68">
        <v>169</v>
      </c>
      <c r="AM54" s="68">
        <v>24</v>
      </c>
      <c r="AN54" s="68">
        <v>0</v>
      </c>
      <c r="AO54" s="68">
        <v>13</v>
      </c>
      <c r="AP54" s="68">
        <v>74</v>
      </c>
      <c r="AQ54" s="68">
        <v>3</v>
      </c>
      <c r="AR54" s="68">
        <v>16</v>
      </c>
      <c r="AS54" s="68">
        <v>60</v>
      </c>
      <c r="AT54" s="68">
        <v>28</v>
      </c>
      <c r="AU54" s="68">
        <v>26</v>
      </c>
      <c r="AV54" s="68">
        <v>23</v>
      </c>
      <c r="AW54" s="68">
        <v>14</v>
      </c>
      <c r="AX54" s="68">
        <v>8</v>
      </c>
      <c r="AY54" s="68">
        <v>149</v>
      </c>
      <c r="AZ54" s="68">
        <v>35</v>
      </c>
      <c r="BA54" s="68">
        <v>11</v>
      </c>
      <c r="BB54" s="68">
        <v>42</v>
      </c>
      <c r="BC54" s="68">
        <v>81</v>
      </c>
      <c r="BD54" s="68">
        <v>6</v>
      </c>
      <c r="BE54" s="68">
        <v>0</v>
      </c>
      <c r="BF54" s="68">
        <v>4</v>
      </c>
      <c r="BG54" s="68">
        <v>26</v>
      </c>
      <c r="BH54" s="68">
        <v>0</v>
      </c>
      <c r="BI54" s="68">
        <v>68</v>
      </c>
      <c r="BJ54" s="68">
        <v>0</v>
      </c>
      <c r="BK54" s="68">
        <v>0</v>
      </c>
      <c r="BL54" s="68">
        <v>10</v>
      </c>
      <c r="BM54" s="68">
        <v>0</v>
      </c>
      <c r="BN54" s="68">
        <v>94</v>
      </c>
      <c r="BO54" s="68">
        <v>10</v>
      </c>
      <c r="BP54" s="68">
        <v>13</v>
      </c>
      <c r="BQ54" s="68">
        <v>0</v>
      </c>
      <c r="BR54" s="68">
        <v>3</v>
      </c>
      <c r="BS54" s="68">
        <v>8</v>
      </c>
      <c r="BT54" s="68">
        <v>4</v>
      </c>
      <c r="BU54" s="68">
        <v>10</v>
      </c>
      <c r="BV54" s="68">
        <v>0</v>
      </c>
      <c r="BW54" s="68">
        <v>114</v>
      </c>
      <c r="BX54" s="68">
        <v>32</v>
      </c>
      <c r="BY54" s="68">
        <v>15</v>
      </c>
      <c r="BZ54" s="68">
        <v>41</v>
      </c>
      <c r="CA54" s="68">
        <v>26</v>
      </c>
      <c r="CB54" s="68">
        <v>77</v>
      </c>
      <c r="CC54" s="68">
        <v>0</v>
      </c>
      <c r="CD54" s="68">
        <v>2872</v>
      </c>
      <c r="CE54" s="12">
        <f t="shared" si="3"/>
        <v>2393</v>
      </c>
    </row>
    <row r="55" spans="1:83" x14ac:dyDescent="0.25">
      <c r="A55" s="63">
        <v>51</v>
      </c>
      <c r="B55" s="67" t="s">
        <v>61</v>
      </c>
      <c r="C55" s="68">
        <v>0</v>
      </c>
      <c r="D55" s="68">
        <v>0</v>
      </c>
      <c r="E55" s="68">
        <v>0</v>
      </c>
      <c r="F55" s="68">
        <v>8</v>
      </c>
      <c r="G55" s="68">
        <v>0</v>
      </c>
      <c r="H55" s="68">
        <v>0</v>
      </c>
      <c r="I55" s="68">
        <v>5</v>
      </c>
      <c r="J55" s="68">
        <v>0</v>
      </c>
      <c r="K55" s="68">
        <v>19</v>
      </c>
      <c r="L55" s="68">
        <v>71</v>
      </c>
      <c r="M55" s="68">
        <v>0</v>
      </c>
      <c r="N55" s="68">
        <v>0</v>
      </c>
      <c r="O55" s="68">
        <v>7</v>
      </c>
      <c r="P55" s="68">
        <v>270</v>
      </c>
      <c r="Q55" s="68">
        <v>0</v>
      </c>
      <c r="R55" s="68">
        <v>0</v>
      </c>
      <c r="S55" s="68">
        <v>0</v>
      </c>
      <c r="T55" s="68">
        <v>26</v>
      </c>
      <c r="U55" s="68">
        <v>0</v>
      </c>
      <c r="V55" s="68">
        <v>17</v>
      </c>
      <c r="W55" s="68">
        <v>0</v>
      </c>
      <c r="X55" s="68">
        <v>15</v>
      </c>
      <c r="Y55" s="68">
        <v>0</v>
      </c>
      <c r="Z55" s="68">
        <v>0</v>
      </c>
      <c r="AA55" s="68">
        <v>0</v>
      </c>
      <c r="AB55" s="68">
        <v>1232</v>
      </c>
      <c r="AC55" s="68">
        <v>10</v>
      </c>
      <c r="AD55" s="68">
        <v>3</v>
      </c>
      <c r="AE55" s="68">
        <v>0</v>
      </c>
      <c r="AF55" s="68">
        <v>0</v>
      </c>
      <c r="AG55" s="68">
        <v>48</v>
      </c>
      <c r="AH55" s="68">
        <v>0</v>
      </c>
      <c r="AI55" s="68">
        <v>5</v>
      </c>
      <c r="AJ55" s="68">
        <v>0</v>
      </c>
      <c r="AK55" s="68">
        <v>247</v>
      </c>
      <c r="AL55" s="68">
        <v>135</v>
      </c>
      <c r="AM55" s="68">
        <v>0</v>
      </c>
      <c r="AN55" s="68">
        <v>0</v>
      </c>
      <c r="AO55" s="68">
        <v>0</v>
      </c>
      <c r="AP55" s="68">
        <v>31</v>
      </c>
      <c r="AQ55" s="68">
        <v>0</v>
      </c>
      <c r="AR55" s="68">
        <v>29</v>
      </c>
      <c r="AS55" s="68">
        <v>48</v>
      </c>
      <c r="AT55" s="68">
        <v>9</v>
      </c>
      <c r="AU55" s="68">
        <v>14</v>
      </c>
      <c r="AV55" s="68">
        <v>9</v>
      </c>
      <c r="AW55" s="68">
        <v>0</v>
      </c>
      <c r="AX55" s="68">
        <v>0</v>
      </c>
      <c r="AY55" s="68">
        <v>114</v>
      </c>
      <c r="AZ55" s="68">
        <v>19</v>
      </c>
      <c r="BA55" s="68">
        <v>0</v>
      </c>
      <c r="BB55" s="68">
        <v>7</v>
      </c>
      <c r="BC55" s="68">
        <v>0</v>
      </c>
      <c r="BD55" s="68">
        <v>0</v>
      </c>
      <c r="BE55" s="68">
        <v>0</v>
      </c>
      <c r="BF55" s="68">
        <v>0</v>
      </c>
      <c r="BG55" s="68">
        <v>0</v>
      </c>
      <c r="BH55" s="68">
        <v>0</v>
      </c>
      <c r="BI55" s="68">
        <v>9</v>
      </c>
      <c r="BJ55" s="68">
        <v>0</v>
      </c>
      <c r="BK55" s="68">
        <v>0</v>
      </c>
      <c r="BL55" s="68">
        <v>0</v>
      </c>
      <c r="BM55" s="68">
        <v>0</v>
      </c>
      <c r="BN55" s="68">
        <v>10</v>
      </c>
      <c r="BO55" s="68">
        <v>0</v>
      </c>
      <c r="BP55" s="68">
        <v>0</v>
      </c>
      <c r="BQ55" s="68">
        <v>13</v>
      </c>
      <c r="BR55" s="68">
        <v>0</v>
      </c>
      <c r="BS55" s="68">
        <v>0</v>
      </c>
      <c r="BT55" s="68">
        <v>0</v>
      </c>
      <c r="BU55" s="68">
        <v>0</v>
      </c>
      <c r="BV55" s="68">
        <v>0</v>
      </c>
      <c r="BW55" s="68">
        <v>145</v>
      </c>
      <c r="BX55" s="68">
        <v>49</v>
      </c>
      <c r="BY55" s="68">
        <v>0</v>
      </c>
      <c r="BZ55" s="68">
        <v>33</v>
      </c>
      <c r="CA55" s="68">
        <v>16</v>
      </c>
      <c r="CB55" s="68">
        <v>4</v>
      </c>
      <c r="CC55" s="68">
        <v>0</v>
      </c>
      <c r="CD55" s="68">
        <v>2677</v>
      </c>
      <c r="CE55" s="12">
        <f t="shared" si="3"/>
        <v>2642</v>
      </c>
    </row>
    <row r="56" spans="1:83" x14ac:dyDescent="0.25">
      <c r="A56" s="63">
        <v>52</v>
      </c>
      <c r="B56" s="67" t="s">
        <v>54</v>
      </c>
      <c r="C56" s="68">
        <v>5</v>
      </c>
      <c r="D56" s="68">
        <v>7</v>
      </c>
      <c r="E56" s="68">
        <v>50</v>
      </c>
      <c r="F56" s="68">
        <v>52</v>
      </c>
      <c r="G56" s="68">
        <v>39</v>
      </c>
      <c r="H56" s="68">
        <v>47</v>
      </c>
      <c r="I56" s="68">
        <v>50</v>
      </c>
      <c r="J56" s="68">
        <v>5</v>
      </c>
      <c r="K56" s="68">
        <v>52</v>
      </c>
      <c r="L56" s="68">
        <v>47</v>
      </c>
      <c r="M56" s="68">
        <v>0</v>
      </c>
      <c r="N56" s="68">
        <v>6</v>
      </c>
      <c r="O56" s="68">
        <v>52</v>
      </c>
      <c r="P56" s="68">
        <v>153</v>
      </c>
      <c r="Q56" s="68">
        <v>9</v>
      </c>
      <c r="R56" s="68">
        <v>0</v>
      </c>
      <c r="S56" s="68">
        <v>3</v>
      </c>
      <c r="T56" s="68">
        <v>12</v>
      </c>
      <c r="U56" s="68">
        <v>25</v>
      </c>
      <c r="V56" s="68">
        <v>113</v>
      </c>
      <c r="W56" s="68">
        <v>0</v>
      </c>
      <c r="X56" s="68">
        <v>38</v>
      </c>
      <c r="Y56" s="68">
        <v>9</v>
      </c>
      <c r="Z56" s="68">
        <v>10</v>
      </c>
      <c r="AA56" s="68">
        <v>34</v>
      </c>
      <c r="AB56" s="68">
        <v>49</v>
      </c>
      <c r="AC56" s="68">
        <v>220</v>
      </c>
      <c r="AD56" s="68">
        <v>27</v>
      </c>
      <c r="AE56" s="68">
        <v>12</v>
      </c>
      <c r="AF56" s="68">
        <v>7</v>
      </c>
      <c r="AG56" s="68">
        <v>45</v>
      </c>
      <c r="AH56" s="68">
        <v>5</v>
      </c>
      <c r="AI56" s="68">
        <v>76</v>
      </c>
      <c r="AJ56" s="68">
        <v>4</v>
      </c>
      <c r="AK56" s="68">
        <v>90</v>
      </c>
      <c r="AL56" s="68">
        <v>82</v>
      </c>
      <c r="AM56" s="68">
        <v>55</v>
      </c>
      <c r="AN56" s="68">
        <v>0</v>
      </c>
      <c r="AO56" s="68">
        <v>32</v>
      </c>
      <c r="AP56" s="68">
        <v>33</v>
      </c>
      <c r="AQ56" s="68">
        <v>3</v>
      </c>
      <c r="AR56" s="68">
        <v>3</v>
      </c>
      <c r="AS56" s="68">
        <v>76</v>
      </c>
      <c r="AT56" s="68">
        <v>10</v>
      </c>
      <c r="AU56" s="68">
        <v>53</v>
      </c>
      <c r="AV56" s="68">
        <v>10</v>
      </c>
      <c r="AW56" s="68">
        <v>13</v>
      </c>
      <c r="AX56" s="68">
        <v>8</v>
      </c>
      <c r="AY56" s="68">
        <v>50</v>
      </c>
      <c r="AZ56" s="68">
        <v>32</v>
      </c>
      <c r="BA56" s="68">
        <v>28</v>
      </c>
      <c r="BB56" s="68">
        <v>24</v>
      </c>
      <c r="BC56" s="68">
        <v>149</v>
      </c>
      <c r="BD56" s="68">
        <v>15</v>
      </c>
      <c r="BE56" s="68">
        <v>0</v>
      </c>
      <c r="BF56" s="68">
        <v>3</v>
      </c>
      <c r="BG56" s="68">
        <v>25</v>
      </c>
      <c r="BH56" s="68">
        <v>7</v>
      </c>
      <c r="BI56" s="68">
        <v>28</v>
      </c>
      <c r="BJ56" s="68">
        <v>0</v>
      </c>
      <c r="BK56" s="68">
        <v>3</v>
      </c>
      <c r="BL56" s="68">
        <v>15</v>
      </c>
      <c r="BM56" s="68">
        <v>3</v>
      </c>
      <c r="BN56" s="68">
        <v>24</v>
      </c>
      <c r="BO56" s="68">
        <v>8</v>
      </c>
      <c r="BP56" s="68">
        <v>17</v>
      </c>
      <c r="BQ56" s="68">
        <v>0</v>
      </c>
      <c r="BR56" s="68">
        <v>0</v>
      </c>
      <c r="BS56" s="68">
        <v>8</v>
      </c>
      <c r="BT56" s="68">
        <v>20</v>
      </c>
      <c r="BU56" s="68">
        <v>25</v>
      </c>
      <c r="BV56" s="68">
        <v>0</v>
      </c>
      <c r="BW56" s="68">
        <v>62</v>
      </c>
      <c r="BX56" s="68">
        <v>61</v>
      </c>
      <c r="BY56" s="68">
        <v>10</v>
      </c>
      <c r="BZ56" s="68">
        <v>78</v>
      </c>
      <c r="CA56" s="68">
        <v>13</v>
      </c>
      <c r="CB56" s="68">
        <v>96</v>
      </c>
      <c r="CC56" s="68">
        <v>4</v>
      </c>
      <c r="CD56" s="68">
        <v>2536</v>
      </c>
      <c r="CE56" s="12">
        <f t="shared" si="3"/>
        <v>1728</v>
      </c>
    </row>
    <row r="57" spans="1:83" x14ac:dyDescent="0.25">
      <c r="A57" s="63">
        <v>53</v>
      </c>
      <c r="B57" s="67" t="s">
        <v>52</v>
      </c>
      <c r="C57" s="68">
        <v>13</v>
      </c>
      <c r="D57" s="68">
        <v>6</v>
      </c>
      <c r="E57" s="68">
        <v>31</v>
      </c>
      <c r="F57" s="68">
        <v>49</v>
      </c>
      <c r="G57" s="68">
        <v>21</v>
      </c>
      <c r="H57" s="68">
        <v>25</v>
      </c>
      <c r="I57" s="68">
        <v>54</v>
      </c>
      <c r="J57" s="68">
        <v>12</v>
      </c>
      <c r="K57" s="68">
        <v>87</v>
      </c>
      <c r="L57" s="68">
        <v>94</v>
      </c>
      <c r="M57" s="68">
        <v>0</v>
      </c>
      <c r="N57" s="68">
        <v>8</v>
      </c>
      <c r="O57" s="68">
        <v>47</v>
      </c>
      <c r="P57" s="68">
        <v>113</v>
      </c>
      <c r="Q57" s="68">
        <v>7</v>
      </c>
      <c r="R57" s="68">
        <v>6</v>
      </c>
      <c r="S57" s="68">
        <v>5</v>
      </c>
      <c r="T57" s="68">
        <v>23</v>
      </c>
      <c r="U57" s="68">
        <v>32</v>
      </c>
      <c r="V57" s="68">
        <v>76</v>
      </c>
      <c r="W57" s="68">
        <v>5</v>
      </c>
      <c r="X57" s="68">
        <v>97</v>
      </c>
      <c r="Y57" s="68">
        <v>0</v>
      </c>
      <c r="Z57" s="68">
        <v>5</v>
      </c>
      <c r="AA57" s="68">
        <v>35</v>
      </c>
      <c r="AB57" s="68">
        <v>54</v>
      </c>
      <c r="AC57" s="68">
        <v>141</v>
      </c>
      <c r="AD57" s="68">
        <v>11</v>
      </c>
      <c r="AE57" s="68">
        <v>12</v>
      </c>
      <c r="AF57" s="68">
        <v>0</v>
      </c>
      <c r="AG57" s="68">
        <v>44</v>
      </c>
      <c r="AH57" s="68">
        <v>3</v>
      </c>
      <c r="AI57" s="68">
        <v>43</v>
      </c>
      <c r="AJ57" s="68">
        <v>14</v>
      </c>
      <c r="AK57" s="68">
        <v>62</v>
      </c>
      <c r="AL57" s="68">
        <v>122</v>
      </c>
      <c r="AM57" s="68">
        <v>47</v>
      </c>
      <c r="AN57" s="68">
        <v>3</v>
      </c>
      <c r="AO57" s="68">
        <v>18</v>
      </c>
      <c r="AP57" s="68">
        <v>74</v>
      </c>
      <c r="AQ57" s="68">
        <v>7</v>
      </c>
      <c r="AR57" s="68">
        <v>10</v>
      </c>
      <c r="AS57" s="68">
        <v>62</v>
      </c>
      <c r="AT57" s="68">
        <v>34</v>
      </c>
      <c r="AU57" s="68">
        <v>39</v>
      </c>
      <c r="AV57" s="68">
        <v>12</v>
      </c>
      <c r="AW57" s="68">
        <v>19</v>
      </c>
      <c r="AX57" s="68">
        <v>10</v>
      </c>
      <c r="AY57" s="68">
        <v>82</v>
      </c>
      <c r="AZ57" s="68">
        <v>57</v>
      </c>
      <c r="BA57" s="68">
        <v>17</v>
      </c>
      <c r="BB57" s="68">
        <v>31</v>
      </c>
      <c r="BC57" s="68">
        <v>94</v>
      </c>
      <c r="BD57" s="68">
        <v>17</v>
      </c>
      <c r="BE57" s="68">
        <v>0</v>
      </c>
      <c r="BF57" s="68">
        <v>12</v>
      </c>
      <c r="BG57" s="68">
        <v>24</v>
      </c>
      <c r="BH57" s="68">
        <v>4</v>
      </c>
      <c r="BI57" s="68">
        <v>43</v>
      </c>
      <c r="BJ57" s="68">
        <v>3</v>
      </c>
      <c r="BK57" s="68">
        <v>0</v>
      </c>
      <c r="BL57" s="68">
        <v>15</v>
      </c>
      <c r="BM57" s="68">
        <v>3</v>
      </c>
      <c r="BN57" s="68">
        <v>54</v>
      </c>
      <c r="BO57" s="68">
        <v>0</v>
      </c>
      <c r="BP57" s="68">
        <v>18</v>
      </c>
      <c r="BQ57" s="68">
        <v>0</v>
      </c>
      <c r="BR57" s="68">
        <v>5</v>
      </c>
      <c r="BS57" s="68">
        <v>14</v>
      </c>
      <c r="BT57" s="68">
        <v>3</v>
      </c>
      <c r="BU57" s="68">
        <v>21</v>
      </c>
      <c r="BV57" s="68">
        <v>0</v>
      </c>
      <c r="BW57" s="68">
        <v>91</v>
      </c>
      <c r="BX57" s="68">
        <v>47</v>
      </c>
      <c r="BY57" s="68">
        <v>41</v>
      </c>
      <c r="BZ57" s="68">
        <v>46</v>
      </c>
      <c r="CA57" s="68">
        <v>18</v>
      </c>
      <c r="CB57" s="68">
        <v>80</v>
      </c>
      <c r="CC57" s="68">
        <v>0</v>
      </c>
      <c r="CD57" s="68">
        <v>2524</v>
      </c>
      <c r="CE57" s="12">
        <f t="shared" si="3"/>
        <v>1851</v>
      </c>
    </row>
    <row r="58" spans="1:83" x14ac:dyDescent="0.25">
      <c r="A58" s="63">
        <v>54</v>
      </c>
      <c r="B58" s="67" t="s">
        <v>65</v>
      </c>
      <c r="C58" s="68">
        <v>0</v>
      </c>
      <c r="D58" s="68">
        <v>0</v>
      </c>
      <c r="E58" s="68">
        <v>0</v>
      </c>
      <c r="F58" s="68">
        <v>13</v>
      </c>
      <c r="G58" s="68">
        <v>0</v>
      </c>
      <c r="H58" s="68">
        <v>0</v>
      </c>
      <c r="I58" s="68">
        <v>9</v>
      </c>
      <c r="J58" s="68">
        <v>0</v>
      </c>
      <c r="K58" s="68">
        <v>5</v>
      </c>
      <c r="L58" s="68">
        <v>97</v>
      </c>
      <c r="M58" s="68">
        <v>0</v>
      </c>
      <c r="N58" s="68">
        <v>0</v>
      </c>
      <c r="O58" s="68">
        <v>3</v>
      </c>
      <c r="P58" s="68">
        <v>79</v>
      </c>
      <c r="Q58" s="68">
        <v>0</v>
      </c>
      <c r="R58" s="68">
        <v>0</v>
      </c>
      <c r="S58" s="68">
        <v>0</v>
      </c>
      <c r="T58" s="68">
        <v>23</v>
      </c>
      <c r="U58" s="68">
        <v>0</v>
      </c>
      <c r="V58" s="68">
        <v>5</v>
      </c>
      <c r="W58" s="68">
        <v>0</v>
      </c>
      <c r="X58" s="68">
        <v>23</v>
      </c>
      <c r="Y58" s="68">
        <v>0</v>
      </c>
      <c r="Z58" s="68">
        <v>0</v>
      </c>
      <c r="AA58" s="68">
        <v>3</v>
      </c>
      <c r="AB58" s="68">
        <v>38</v>
      </c>
      <c r="AC58" s="68">
        <v>20</v>
      </c>
      <c r="AD58" s="68">
        <v>30</v>
      </c>
      <c r="AE58" s="68">
        <v>0</v>
      </c>
      <c r="AF58" s="68">
        <v>0</v>
      </c>
      <c r="AG58" s="68">
        <v>6</v>
      </c>
      <c r="AH58" s="68">
        <v>0</v>
      </c>
      <c r="AI58" s="68">
        <v>1503</v>
      </c>
      <c r="AJ58" s="68">
        <v>0</v>
      </c>
      <c r="AK58" s="68">
        <v>32</v>
      </c>
      <c r="AL58" s="68">
        <v>38</v>
      </c>
      <c r="AM58" s="68">
        <v>0</v>
      </c>
      <c r="AN58" s="68">
        <v>0</v>
      </c>
      <c r="AO58" s="68">
        <v>0</v>
      </c>
      <c r="AP58" s="68">
        <v>23</v>
      </c>
      <c r="AQ58" s="68">
        <v>0</v>
      </c>
      <c r="AR58" s="68">
        <v>3</v>
      </c>
      <c r="AS58" s="68">
        <v>4</v>
      </c>
      <c r="AT58" s="68">
        <v>8</v>
      </c>
      <c r="AU58" s="68">
        <v>96</v>
      </c>
      <c r="AV58" s="68">
        <v>0</v>
      </c>
      <c r="AW58" s="68">
        <v>9</v>
      </c>
      <c r="AX58" s="68">
        <v>0</v>
      </c>
      <c r="AY58" s="68">
        <v>29</v>
      </c>
      <c r="AZ58" s="68">
        <v>11</v>
      </c>
      <c r="BA58" s="68">
        <v>0</v>
      </c>
      <c r="BB58" s="68">
        <v>93</v>
      </c>
      <c r="BC58" s="68">
        <v>0</v>
      </c>
      <c r="BD58" s="68">
        <v>0</v>
      </c>
      <c r="BE58" s="68">
        <v>0</v>
      </c>
      <c r="BF58" s="68">
        <v>0</v>
      </c>
      <c r="BG58" s="68">
        <v>11</v>
      </c>
      <c r="BH58" s="68">
        <v>0</v>
      </c>
      <c r="BI58" s="68">
        <v>9</v>
      </c>
      <c r="BJ58" s="68">
        <v>0</v>
      </c>
      <c r="BK58" s="68">
        <v>0</v>
      </c>
      <c r="BL58" s="68">
        <v>0</v>
      </c>
      <c r="BM58" s="68">
        <v>0</v>
      </c>
      <c r="BN58" s="68">
        <v>3</v>
      </c>
      <c r="BO58" s="68">
        <v>0</v>
      </c>
      <c r="BP58" s="68">
        <v>4</v>
      </c>
      <c r="BQ58" s="68">
        <v>0</v>
      </c>
      <c r="BR58" s="68">
        <v>0</v>
      </c>
      <c r="BS58" s="68">
        <v>0</v>
      </c>
      <c r="BT58" s="68">
        <v>0</v>
      </c>
      <c r="BU58" s="68">
        <v>0</v>
      </c>
      <c r="BV58" s="68">
        <v>0</v>
      </c>
      <c r="BW58" s="68">
        <v>8</v>
      </c>
      <c r="BX58" s="68">
        <v>221</v>
      </c>
      <c r="BY58" s="68">
        <v>0</v>
      </c>
      <c r="BZ58" s="68">
        <v>36</v>
      </c>
      <c r="CA58" s="68">
        <v>0</v>
      </c>
      <c r="CB58" s="68">
        <v>5</v>
      </c>
      <c r="CC58" s="68">
        <v>0</v>
      </c>
      <c r="CD58" s="68">
        <v>2497</v>
      </c>
      <c r="CE58" s="12">
        <f t="shared" si="3"/>
        <v>2434</v>
      </c>
    </row>
    <row r="59" spans="1:83" x14ac:dyDescent="0.25">
      <c r="A59" s="63">
        <v>55</v>
      </c>
      <c r="B59" s="67" t="s">
        <v>59</v>
      </c>
      <c r="C59" s="68">
        <v>5</v>
      </c>
      <c r="D59" s="68">
        <v>0</v>
      </c>
      <c r="E59" s="68">
        <v>8</v>
      </c>
      <c r="F59" s="68">
        <v>17</v>
      </c>
      <c r="G59" s="68">
        <v>18</v>
      </c>
      <c r="H59" s="68">
        <v>4</v>
      </c>
      <c r="I59" s="68">
        <v>20</v>
      </c>
      <c r="J59" s="68">
        <v>0</v>
      </c>
      <c r="K59" s="68">
        <v>17</v>
      </c>
      <c r="L59" s="68">
        <v>277</v>
      </c>
      <c r="M59" s="68">
        <v>0</v>
      </c>
      <c r="N59" s="68">
        <v>0</v>
      </c>
      <c r="O59" s="68">
        <v>47</v>
      </c>
      <c r="P59" s="68">
        <v>315</v>
      </c>
      <c r="Q59" s="68">
        <v>0</v>
      </c>
      <c r="R59" s="68">
        <v>0</v>
      </c>
      <c r="S59" s="68">
        <v>0</v>
      </c>
      <c r="T59" s="68">
        <v>38</v>
      </c>
      <c r="U59" s="68">
        <v>5</v>
      </c>
      <c r="V59" s="68">
        <v>57</v>
      </c>
      <c r="W59" s="68">
        <v>0</v>
      </c>
      <c r="X59" s="68">
        <v>28</v>
      </c>
      <c r="Y59" s="68">
        <v>0</v>
      </c>
      <c r="Z59" s="68">
        <v>0</v>
      </c>
      <c r="AA59" s="68">
        <v>0</v>
      </c>
      <c r="AB59" s="68">
        <v>278</v>
      </c>
      <c r="AC59" s="68">
        <v>18</v>
      </c>
      <c r="AD59" s="68">
        <v>0</v>
      </c>
      <c r="AE59" s="68">
        <v>0</v>
      </c>
      <c r="AF59" s="68">
        <v>0</v>
      </c>
      <c r="AG59" s="68">
        <v>37</v>
      </c>
      <c r="AH59" s="68">
        <v>0</v>
      </c>
      <c r="AI59" s="68">
        <v>50</v>
      </c>
      <c r="AJ59" s="68">
        <v>0</v>
      </c>
      <c r="AK59" s="68">
        <v>87</v>
      </c>
      <c r="AL59" s="68">
        <v>63</v>
      </c>
      <c r="AM59" s="68">
        <v>13</v>
      </c>
      <c r="AN59" s="68">
        <v>0</v>
      </c>
      <c r="AO59" s="68">
        <v>7</v>
      </c>
      <c r="AP59" s="68">
        <v>25</v>
      </c>
      <c r="AQ59" s="68">
        <v>0</v>
      </c>
      <c r="AR59" s="68">
        <v>73</v>
      </c>
      <c r="AS59" s="68">
        <v>37</v>
      </c>
      <c r="AT59" s="68">
        <v>29</v>
      </c>
      <c r="AU59" s="68">
        <v>167</v>
      </c>
      <c r="AV59" s="68">
        <v>0</v>
      </c>
      <c r="AW59" s="68">
        <v>3</v>
      </c>
      <c r="AX59" s="68">
        <v>0</v>
      </c>
      <c r="AY59" s="68">
        <v>81</v>
      </c>
      <c r="AZ59" s="68">
        <v>82</v>
      </c>
      <c r="BA59" s="68">
        <v>3</v>
      </c>
      <c r="BB59" s="68">
        <v>27</v>
      </c>
      <c r="BC59" s="68">
        <v>31</v>
      </c>
      <c r="BD59" s="68">
        <v>0</v>
      </c>
      <c r="BE59" s="68">
        <v>0</v>
      </c>
      <c r="BF59" s="68">
        <v>0</v>
      </c>
      <c r="BG59" s="68">
        <v>0</v>
      </c>
      <c r="BH59" s="68">
        <v>0</v>
      </c>
      <c r="BI59" s="68">
        <v>19</v>
      </c>
      <c r="BJ59" s="68">
        <v>0</v>
      </c>
      <c r="BK59" s="68">
        <v>0</v>
      </c>
      <c r="BL59" s="68">
        <v>5</v>
      </c>
      <c r="BM59" s="68">
        <v>0</v>
      </c>
      <c r="BN59" s="68">
        <v>24</v>
      </c>
      <c r="BO59" s="68">
        <v>6</v>
      </c>
      <c r="BP59" s="68">
        <v>3</v>
      </c>
      <c r="BQ59" s="68">
        <v>0</v>
      </c>
      <c r="BR59" s="68">
        <v>0</v>
      </c>
      <c r="BS59" s="68">
        <v>0</v>
      </c>
      <c r="BT59" s="68">
        <v>0</v>
      </c>
      <c r="BU59" s="68">
        <v>9</v>
      </c>
      <c r="BV59" s="68">
        <v>0</v>
      </c>
      <c r="BW59" s="68">
        <v>29</v>
      </c>
      <c r="BX59" s="68">
        <v>49</v>
      </c>
      <c r="BY59" s="68">
        <v>0</v>
      </c>
      <c r="BZ59" s="68">
        <v>139</v>
      </c>
      <c r="CA59" s="68">
        <v>14</v>
      </c>
      <c r="CB59" s="68">
        <v>18</v>
      </c>
      <c r="CC59" s="68">
        <v>0</v>
      </c>
      <c r="CD59" s="68">
        <v>2292</v>
      </c>
      <c r="CE59" s="12">
        <f t="shared" si="3"/>
        <v>2175</v>
      </c>
    </row>
    <row r="60" spans="1:83" x14ac:dyDescent="0.25">
      <c r="A60" s="63">
        <v>56</v>
      </c>
      <c r="B60" s="67" t="s">
        <v>439</v>
      </c>
      <c r="C60" s="68">
        <v>0</v>
      </c>
      <c r="D60" s="68">
        <v>0</v>
      </c>
      <c r="E60" s="68">
        <v>3</v>
      </c>
      <c r="F60" s="68">
        <v>33</v>
      </c>
      <c r="G60" s="68">
        <v>0</v>
      </c>
      <c r="H60" s="68">
        <v>6</v>
      </c>
      <c r="I60" s="68">
        <v>17</v>
      </c>
      <c r="J60" s="68">
        <v>0</v>
      </c>
      <c r="K60" s="68">
        <v>11</v>
      </c>
      <c r="L60" s="68">
        <v>353</v>
      </c>
      <c r="M60" s="68">
        <v>0</v>
      </c>
      <c r="N60" s="68">
        <v>0</v>
      </c>
      <c r="O60" s="68">
        <v>18</v>
      </c>
      <c r="P60" s="68">
        <v>200</v>
      </c>
      <c r="Q60" s="68">
        <v>0</v>
      </c>
      <c r="R60" s="68">
        <v>0</v>
      </c>
      <c r="S60" s="68">
        <v>0</v>
      </c>
      <c r="T60" s="68">
        <v>53</v>
      </c>
      <c r="U60" s="68">
        <v>0</v>
      </c>
      <c r="V60" s="68">
        <v>56</v>
      </c>
      <c r="W60" s="68">
        <v>0</v>
      </c>
      <c r="X60" s="68">
        <v>33</v>
      </c>
      <c r="Y60" s="68">
        <v>0</v>
      </c>
      <c r="Z60" s="68">
        <v>4</v>
      </c>
      <c r="AA60" s="68">
        <v>0</v>
      </c>
      <c r="AB60" s="68">
        <v>370</v>
      </c>
      <c r="AC60" s="68">
        <v>135</v>
      </c>
      <c r="AD60" s="68">
        <v>0</v>
      </c>
      <c r="AE60" s="68">
        <v>8</v>
      </c>
      <c r="AF60" s="68">
        <v>0</v>
      </c>
      <c r="AG60" s="68">
        <v>43</v>
      </c>
      <c r="AH60" s="68">
        <v>0</v>
      </c>
      <c r="AI60" s="68">
        <v>93</v>
      </c>
      <c r="AJ60" s="68">
        <v>0</v>
      </c>
      <c r="AK60" s="68">
        <v>37</v>
      </c>
      <c r="AL60" s="68">
        <v>23</v>
      </c>
      <c r="AM60" s="68">
        <v>20</v>
      </c>
      <c r="AN60" s="68">
        <v>0</v>
      </c>
      <c r="AO60" s="68">
        <v>3</v>
      </c>
      <c r="AP60" s="68">
        <v>21</v>
      </c>
      <c r="AQ60" s="68">
        <v>0</v>
      </c>
      <c r="AR60" s="68">
        <v>87</v>
      </c>
      <c r="AS60" s="68">
        <v>12</v>
      </c>
      <c r="AT60" s="68">
        <v>11</v>
      </c>
      <c r="AU60" s="68">
        <v>95</v>
      </c>
      <c r="AV60" s="68">
        <v>0</v>
      </c>
      <c r="AW60" s="68">
        <v>0</v>
      </c>
      <c r="AX60" s="68">
        <v>3</v>
      </c>
      <c r="AY60" s="68">
        <v>38</v>
      </c>
      <c r="AZ60" s="68">
        <v>43</v>
      </c>
      <c r="BA60" s="68">
        <v>6</v>
      </c>
      <c r="BB60" s="68">
        <v>36</v>
      </c>
      <c r="BC60" s="68">
        <v>14</v>
      </c>
      <c r="BD60" s="68">
        <v>0</v>
      </c>
      <c r="BE60" s="68">
        <v>0</v>
      </c>
      <c r="BF60" s="68">
        <v>0</v>
      </c>
      <c r="BG60" s="68">
        <v>5</v>
      </c>
      <c r="BH60" s="68">
        <v>0</v>
      </c>
      <c r="BI60" s="68">
        <v>26</v>
      </c>
      <c r="BJ60" s="68">
        <v>0</v>
      </c>
      <c r="BK60" s="68">
        <v>0</v>
      </c>
      <c r="BL60" s="68">
        <v>0</v>
      </c>
      <c r="BM60" s="68">
        <v>0</v>
      </c>
      <c r="BN60" s="68">
        <v>22</v>
      </c>
      <c r="BO60" s="68">
        <v>0</v>
      </c>
      <c r="BP60" s="68">
        <v>0</v>
      </c>
      <c r="BQ60" s="68">
        <v>0</v>
      </c>
      <c r="BR60" s="68">
        <v>0</v>
      </c>
      <c r="BS60" s="68">
        <v>4</v>
      </c>
      <c r="BT60" s="68">
        <v>0</v>
      </c>
      <c r="BU60" s="68">
        <v>9</v>
      </c>
      <c r="BV60" s="68">
        <v>0</v>
      </c>
      <c r="BW60" s="68">
        <v>24</v>
      </c>
      <c r="BX60" s="68">
        <v>107</v>
      </c>
      <c r="BY60" s="68">
        <v>13</v>
      </c>
      <c r="BZ60" s="68">
        <v>75</v>
      </c>
      <c r="CA60" s="68">
        <v>20</v>
      </c>
      <c r="CB60" s="68">
        <v>7</v>
      </c>
      <c r="CC60" s="68">
        <v>0</v>
      </c>
      <c r="CD60" s="68">
        <v>2207</v>
      </c>
      <c r="CE60" s="12">
        <f t="shared" si="3"/>
        <v>1983</v>
      </c>
    </row>
    <row r="61" spans="1:83" x14ac:dyDescent="0.25">
      <c r="A61" s="63">
        <v>57</v>
      </c>
      <c r="B61" s="67" t="s">
        <v>64</v>
      </c>
      <c r="C61" s="68">
        <v>5</v>
      </c>
      <c r="D61" s="68">
        <v>0</v>
      </c>
      <c r="E61" s="68">
        <v>12</v>
      </c>
      <c r="F61" s="68">
        <v>42</v>
      </c>
      <c r="G61" s="68">
        <v>11</v>
      </c>
      <c r="H61" s="68">
        <v>6</v>
      </c>
      <c r="I61" s="68">
        <v>24</v>
      </c>
      <c r="J61" s="68">
        <v>0</v>
      </c>
      <c r="K61" s="68">
        <v>131</v>
      </c>
      <c r="L61" s="68">
        <v>43</v>
      </c>
      <c r="M61" s="68">
        <v>0</v>
      </c>
      <c r="N61" s="68">
        <v>0</v>
      </c>
      <c r="O61" s="68">
        <v>15</v>
      </c>
      <c r="P61" s="68">
        <v>111</v>
      </c>
      <c r="Q61" s="68">
        <v>0</v>
      </c>
      <c r="R61" s="68">
        <v>0</v>
      </c>
      <c r="S61" s="68">
        <v>0</v>
      </c>
      <c r="T61" s="68">
        <v>26</v>
      </c>
      <c r="U61" s="68">
        <v>4</v>
      </c>
      <c r="V61" s="68">
        <v>24</v>
      </c>
      <c r="W61" s="68">
        <v>0</v>
      </c>
      <c r="X61" s="68">
        <v>55</v>
      </c>
      <c r="Y61" s="68">
        <v>0</v>
      </c>
      <c r="Z61" s="68">
        <v>0</v>
      </c>
      <c r="AA61" s="68">
        <v>5</v>
      </c>
      <c r="AB61" s="68">
        <v>94</v>
      </c>
      <c r="AC61" s="68">
        <v>42</v>
      </c>
      <c r="AD61" s="68">
        <v>3</v>
      </c>
      <c r="AE61" s="68">
        <v>6</v>
      </c>
      <c r="AF61" s="68">
        <v>4</v>
      </c>
      <c r="AG61" s="68">
        <v>21</v>
      </c>
      <c r="AH61" s="68">
        <v>0</v>
      </c>
      <c r="AI61" s="68">
        <v>25</v>
      </c>
      <c r="AJ61" s="68">
        <v>3</v>
      </c>
      <c r="AK61" s="68">
        <v>46</v>
      </c>
      <c r="AL61" s="68">
        <v>103</v>
      </c>
      <c r="AM61" s="68">
        <v>18</v>
      </c>
      <c r="AN61" s="68">
        <v>0</v>
      </c>
      <c r="AO61" s="68">
        <v>13</v>
      </c>
      <c r="AP61" s="68">
        <v>114</v>
      </c>
      <c r="AQ61" s="68">
        <v>6</v>
      </c>
      <c r="AR61" s="68">
        <v>31</v>
      </c>
      <c r="AS61" s="68">
        <v>44</v>
      </c>
      <c r="AT61" s="68">
        <v>80</v>
      </c>
      <c r="AU61" s="68">
        <v>25</v>
      </c>
      <c r="AV61" s="68">
        <v>3</v>
      </c>
      <c r="AW61" s="68">
        <v>4</v>
      </c>
      <c r="AX61" s="68">
        <v>0</v>
      </c>
      <c r="AY61" s="68">
        <v>252</v>
      </c>
      <c r="AZ61" s="68">
        <v>38</v>
      </c>
      <c r="BA61" s="68">
        <v>5</v>
      </c>
      <c r="BB61" s="68">
        <v>30</v>
      </c>
      <c r="BC61" s="68">
        <v>23</v>
      </c>
      <c r="BD61" s="68">
        <v>3</v>
      </c>
      <c r="BE61" s="68">
        <v>3</v>
      </c>
      <c r="BF61" s="68">
        <v>0</v>
      </c>
      <c r="BG61" s="68">
        <v>11</v>
      </c>
      <c r="BH61" s="68">
        <v>0</v>
      </c>
      <c r="BI61" s="68">
        <v>31</v>
      </c>
      <c r="BJ61" s="68">
        <v>0</v>
      </c>
      <c r="BK61" s="68">
        <v>0</v>
      </c>
      <c r="BL61" s="68">
        <v>6</v>
      </c>
      <c r="BM61" s="68">
        <v>0</v>
      </c>
      <c r="BN61" s="68">
        <v>59</v>
      </c>
      <c r="BO61" s="68">
        <v>0</v>
      </c>
      <c r="BP61" s="68">
        <v>4</v>
      </c>
      <c r="BQ61" s="68">
        <v>4</v>
      </c>
      <c r="BR61" s="68">
        <v>0</v>
      </c>
      <c r="BS61" s="68">
        <v>6</v>
      </c>
      <c r="BT61" s="68">
        <v>0</v>
      </c>
      <c r="BU61" s="68">
        <v>3</v>
      </c>
      <c r="BV61" s="68">
        <v>0</v>
      </c>
      <c r="BW61" s="68">
        <v>161</v>
      </c>
      <c r="BX61" s="68">
        <v>47</v>
      </c>
      <c r="BY61" s="68">
        <v>0</v>
      </c>
      <c r="BZ61" s="68">
        <v>139</v>
      </c>
      <c r="CA61" s="68">
        <v>30</v>
      </c>
      <c r="CB61" s="68">
        <v>43</v>
      </c>
      <c r="CC61" s="68">
        <v>0</v>
      </c>
      <c r="CD61" s="68">
        <v>2099</v>
      </c>
      <c r="CE61" s="12">
        <f t="shared" si="3"/>
        <v>1918</v>
      </c>
    </row>
    <row r="62" spans="1:83" x14ac:dyDescent="0.25">
      <c r="A62" s="63">
        <v>58</v>
      </c>
      <c r="B62" s="67" t="s">
        <v>66</v>
      </c>
      <c r="C62" s="68">
        <v>0</v>
      </c>
      <c r="D62" s="68">
        <v>0</v>
      </c>
      <c r="E62" s="68">
        <v>7</v>
      </c>
      <c r="F62" s="68">
        <v>54</v>
      </c>
      <c r="G62" s="68">
        <v>0</v>
      </c>
      <c r="H62" s="68">
        <v>6</v>
      </c>
      <c r="I62" s="68">
        <v>37</v>
      </c>
      <c r="J62" s="68">
        <v>0</v>
      </c>
      <c r="K62" s="68">
        <v>185</v>
      </c>
      <c r="L62" s="68">
        <v>35</v>
      </c>
      <c r="M62" s="68">
        <v>0</v>
      </c>
      <c r="N62" s="68">
        <v>0</v>
      </c>
      <c r="O62" s="68">
        <v>9</v>
      </c>
      <c r="P62" s="68">
        <v>102</v>
      </c>
      <c r="Q62" s="68">
        <v>0</v>
      </c>
      <c r="R62" s="68">
        <v>0</v>
      </c>
      <c r="S62" s="68">
        <v>0</v>
      </c>
      <c r="T62" s="68">
        <v>28</v>
      </c>
      <c r="U62" s="68">
        <v>3</v>
      </c>
      <c r="V62" s="68">
        <v>20</v>
      </c>
      <c r="W62" s="68">
        <v>0</v>
      </c>
      <c r="X62" s="68">
        <v>75</v>
      </c>
      <c r="Y62" s="68">
        <v>0</v>
      </c>
      <c r="Z62" s="68">
        <v>3</v>
      </c>
      <c r="AA62" s="68">
        <v>13</v>
      </c>
      <c r="AB62" s="68">
        <v>55</v>
      </c>
      <c r="AC62" s="68">
        <v>53</v>
      </c>
      <c r="AD62" s="68">
        <v>3</v>
      </c>
      <c r="AE62" s="68">
        <v>0</v>
      </c>
      <c r="AF62" s="68">
        <v>0</v>
      </c>
      <c r="AG62" s="68">
        <v>20</v>
      </c>
      <c r="AH62" s="68">
        <v>0</v>
      </c>
      <c r="AI62" s="68">
        <v>38</v>
      </c>
      <c r="AJ62" s="68">
        <v>0</v>
      </c>
      <c r="AK62" s="68">
        <v>48</v>
      </c>
      <c r="AL62" s="68">
        <v>172</v>
      </c>
      <c r="AM62" s="68">
        <v>3</v>
      </c>
      <c r="AN62" s="68">
        <v>0</v>
      </c>
      <c r="AO62" s="68">
        <v>3</v>
      </c>
      <c r="AP62" s="68">
        <v>186</v>
      </c>
      <c r="AQ62" s="68">
        <v>0</v>
      </c>
      <c r="AR62" s="68">
        <v>28</v>
      </c>
      <c r="AS62" s="68">
        <v>50</v>
      </c>
      <c r="AT62" s="68">
        <v>44</v>
      </c>
      <c r="AU62" s="68">
        <v>27</v>
      </c>
      <c r="AV62" s="68">
        <v>0</v>
      </c>
      <c r="AW62" s="68">
        <v>7</v>
      </c>
      <c r="AX62" s="68">
        <v>0</v>
      </c>
      <c r="AY62" s="68">
        <v>194</v>
      </c>
      <c r="AZ62" s="68">
        <v>22</v>
      </c>
      <c r="BA62" s="68">
        <v>4</v>
      </c>
      <c r="BB62" s="68">
        <v>18</v>
      </c>
      <c r="BC62" s="68">
        <v>30</v>
      </c>
      <c r="BD62" s="68">
        <v>0</v>
      </c>
      <c r="BE62" s="68">
        <v>0</v>
      </c>
      <c r="BF62" s="68">
        <v>0</v>
      </c>
      <c r="BG62" s="68">
        <v>20</v>
      </c>
      <c r="BH62" s="68">
        <v>0</v>
      </c>
      <c r="BI62" s="68">
        <v>35</v>
      </c>
      <c r="BJ62" s="68">
        <v>0</v>
      </c>
      <c r="BK62" s="68">
        <v>0</v>
      </c>
      <c r="BL62" s="68">
        <v>0</v>
      </c>
      <c r="BM62" s="68">
        <v>0</v>
      </c>
      <c r="BN62" s="68">
        <v>74</v>
      </c>
      <c r="BO62" s="68">
        <v>0</v>
      </c>
      <c r="BP62" s="68">
        <v>5</v>
      </c>
      <c r="BQ62" s="68">
        <v>0</v>
      </c>
      <c r="BR62" s="68">
        <v>0</v>
      </c>
      <c r="BS62" s="68">
        <v>0</v>
      </c>
      <c r="BT62" s="68">
        <v>0</v>
      </c>
      <c r="BU62" s="68">
        <v>6</v>
      </c>
      <c r="BV62" s="68">
        <v>0</v>
      </c>
      <c r="BW62" s="68">
        <v>182</v>
      </c>
      <c r="BX62" s="68">
        <v>35</v>
      </c>
      <c r="BY62" s="68">
        <v>7</v>
      </c>
      <c r="BZ62" s="68">
        <v>63</v>
      </c>
      <c r="CA62" s="68">
        <v>25</v>
      </c>
      <c r="CB62" s="68">
        <v>19</v>
      </c>
      <c r="CC62" s="68">
        <v>0</v>
      </c>
      <c r="CD62" s="68">
        <v>2075</v>
      </c>
      <c r="CE62" s="12">
        <f t="shared" si="3"/>
        <v>1930</v>
      </c>
    </row>
    <row r="63" spans="1:83" x14ac:dyDescent="0.25">
      <c r="A63" s="63">
        <v>59</v>
      </c>
      <c r="B63" s="67" t="s">
        <v>67</v>
      </c>
      <c r="C63" s="68">
        <v>3</v>
      </c>
      <c r="D63" s="68">
        <v>0</v>
      </c>
      <c r="E63" s="68">
        <v>9</v>
      </c>
      <c r="F63" s="68">
        <v>23</v>
      </c>
      <c r="G63" s="68">
        <v>4</v>
      </c>
      <c r="H63" s="68">
        <v>0</v>
      </c>
      <c r="I63" s="68">
        <v>10</v>
      </c>
      <c r="J63" s="68">
        <v>0</v>
      </c>
      <c r="K63" s="68">
        <v>29</v>
      </c>
      <c r="L63" s="68">
        <v>123</v>
      </c>
      <c r="M63" s="68">
        <v>0</v>
      </c>
      <c r="N63" s="68">
        <v>0</v>
      </c>
      <c r="O63" s="68">
        <v>13</v>
      </c>
      <c r="P63" s="68">
        <v>275</v>
      </c>
      <c r="Q63" s="68">
        <v>5</v>
      </c>
      <c r="R63" s="68">
        <v>5</v>
      </c>
      <c r="S63" s="68">
        <v>0</v>
      </c>
      <c r="T63" s="68">
        <v>45</v>
      </c>
      <c r="U63" s="68">
        <v>9</v>
      </c>
      <c r="V63" s="68">
        <v>46</v>
      </c>
      <c r="W63" s="68">
        <v>3</v>
      </c>
      <c r="X63" s="68">
        <v>19</v>
      </c>
      <c r="Y63" s="68">
        <v>0</v>
      </c>
      <c r="Z63" s="68">
        <v>0</v>
      </c>
      <c r="AA63" s="68">
        <v>0</v>
      </c>
      <c r="AB63" s="68">
        <v>99</v>
      </c>
      <c r="AC63" s="68">
        <v>20</v>
      </c>
      <c r="AD63" s="68">
        <v>4</v>
      </c>
      <c r="AE63" s="68">
        <v>0</v>
      </c>
      <c r="AF63" s="68">
        <v>0</v>
      </c>
      <c r="AG63" s="68">
        <v>19</v>
      </c>
      <c r="AH63" s="68">
        <v>0</v>
      </c>
      <c r="AI63" s="68">
        <v>156</v>
      </c>
      <c r="AJ63" s="68">
        <v>7</v>
      </c>
      <c r="AK63" s="68">
        <v>66</v>
      </c>
      <c r="AL63" s="68">
        <v>72</v>
      </c>
      <c r="AM63" s="68">
        <v>4</v>
      </c>
      <c r="AN63" s="68">
        <v>0</v>
      </c>
      <c r="AO63" s="68">
        <v>5</v>
      </c>
      <c r="AP63" s="68">
        <v>62</v>
      </c>
      <c r="AQ63" s="68">
        <v>3</v>
      </c>
      <c r="AR63" s="68">
        <v>23</v>
      </c>
      <c r="AS63" s="68">
        <v>23</v>
      </c>
      <c r="AT63" s="68">
        <v>18</v>
      </c>
      <c r="AU63" s="68">
        <v>47</v>
      </c>
      <c r="AV63" s="68">
        <v>8</v>
      </c>
      <c r="AW63" s="68">
        <v>0</v>
      </c>
      <c r="AX63" s="68">
        <v>0</v>
      </c>
      <c r="AY63" s="68">
        <v>55</v>
      </c>
      <c r="AZ63" s="68">
        <v>26</v>
      </c>
      <c r="BA63" s="68">
        <v>3</v>
      </c>
      <c r="BB63" s="68">
        <v>52</v>
      </c>
      <c r="BC63" s="68">
        <v>24</v>
      </c>
      <c r="BD63" s="68">
        <v>0</v>
      </c>
      <c r="BE63" s="68">
        <v>0</v>
      </c>
      <c r="BF63" s="68">
        <v>0</v>
      </c>
      <c r="BG63" s="68">
        <v>3</v>
      </c>
      <c r="BH63" s="68">
        <v>0</v>
      </c>
      <c r="BI63" s="68">
        <v>14</v>
      </c>
      <c r="BJ63" s="68">
        <v>0</v>
      </c>
      <c r="BK63" s="68">
        <v>0</v>
      </c>
      <c r="BL63" s="68">
        <v>4</v>
      </c>
      <c r="BM63" s="68">
        <v>0</v>
      </c>
      <c r="BN63" s="68">
        <v>13</v>
      </c>
      <c r="BO63" s="68">
        <v>0</v>
      </c>
      <c r="BP63" s="68">
        <v>0</v>
      </c>
      <c r="BQ63" s="68">
        <v>16</v>
      </c>
      <c r="BR63" s="68">
        <v>0</v>
      </c>
      <c r="BS63" s="68">
        <v>0</v>
      </c>
      <c r="BT63" s="68">
        <v>0</v>
      </c>
      <c r="BU63" s="68">
        <v>9</v>
      </c>
      <c r="BV63" s="68">
        <v>0</v>
      </c>
      <c r="BW63" s="68">
        <v>78</v>
      </c>
      <c r="BX63" s="68">
        <v>112</v>
      </c>
      <c r="BY63" s="68">
        <v>3</v>
      </c>
      <c r="BZ63" s="68">
        <v>147</v>
      </c>
      <c r="CA63" s="68">
        <v>9</v>
      </c>
      <c r="CB63" s="68">
        <v>14</v>
      </c>
      <c r="CC63" s="68">
        <v>0</v>
      </c>
      <c r="CD63" s="68">
        <v>1846</v>
      </c>
      <c r="CE63" s="12">
        <f t="shared" si="3"/>
        <v>1715</v>
      </c>
    </row>
    <row r="64" spans="1:83" x14ac:dyDescent="0.25">
      <c r="A64" s="63">
        <v>60</v>
      </c>
      <c r="B64" s="67" t="s">
        <v>58</v>
      </c>
      <c r="C64" s="68">
        <v>4</v>
      </c>
      <c r="D64" s="68">
        <v>0</v>
      </c>
      <c r="E64" s="68">
        <v>4</v>
      </c>
      <c r="F64" s="68">
        <v>26</v>
      </c>
      <c r="G64" s="68">
        <v>0</v>
      </c>
      <c r="H64" s="68">
        <v>11</v>
      </c>
      <c r="I64" s="68">
        <v>115</v>
      </c>
      <c r="J64" s="68">
        <v>0</v>
      </c>
      <c r="K64" s="68">
        <v>16</v>
      </c>
      <c r="L64" s="68">
        <v>58</v>
      </c>
      <c r="M64" s="68">
        <v>0</v>
      </c>
      <c r="N64" s="68">
        <v>0</v>
      </c>
      <c r="O64" s="68">
        <v>10</v>
      </c>
      <c r="P64" s="68">
        <v>33</v>
      </c>
      <c r="Q64" s="68">
        <v>0</v>
      </c>
      <c r="R64" s="68">
        <v>0</v>
      </c>
      <c r="S64" s="68">
        <v>0</v>
      </c>
      <c r="T64" s="68">
        <v>15</v>
      </c>
      <c r="U64" s="68">
        <v>0</v>
      </c>
      <c r="V64" s="68">
        <v>32</v>
      </c>
      <c r="W64" s="68">
        <v>0</v>
      </c>
      <c r="X64" s="68">
        <v>561</v>
      </c>
      <c r="Y64" s="68">
        <v>0</v>
      </c>
      <c r="Z64" s="68">
        <v>3</v>
      </c>
      <c r="AA64" s="68">
        <v>3</v>
      </c>
      <c r="AB64" s="68">
        <v>40</v>
      </c>
      <c r="AC64" s="68">
        <v>44</v>
      </c>
      <c r="AD64" s="68">
        <v>0</v>
      </c>
      <c r="AE64" s="68">
        <v>0</v>
      </c>
      <c r="AF64" s="68">
        <v>0</v>
      </c>
      <c r="AG64" s="68">
        <v>12</v>
      </c>
      <c r="AH64" s="68">
        <v>0</v>
      </c>
      <c r="AI64" s="68">
        <v>13</v>
      </c>
      <c r="AJ64" s="68">
        <v>0</v>
      </c>
      <c r="AK64" s="68">
        <v>110</v>
      </c>
      <c r="AL64" s="68">
        <v>8</v>
      </c>
      <c r="AM64" s="68">
        <v>7</v>
      </c>
      <c r="AN64" s="68">
        <v>0</v>
      </c>
      <c r="AO64" s="68">
        <v>5</v>
      </c>
      <c r="AP64" s="68">
        <v>8</v>
      </c>
      <c r="AQ64" s="68">
        <v>0</v>
      </c>
      <c r="AR64" s="68">
        <v>9</v>
      </c>
      <c r="AS64" s="68">
        <v>3</v>
      </c>
      <c r="AT64" s="68">
        <v>7</v>
      </c>
      <c r="AU64" s="68">
        <v>7</v>
      </c>
      <c r="AV64" s="68">
        <v>0</v>
      </c>
      <c r="AW64" s="68">
        <v>3</v>
      </c>
      <c r="AX64" s="68">
        <v>0</v>
      </c>
      <c r="AY64" s="68">
        <v>86</v>
      </c>
      <c r="AZ64" s="68">
        <v>26</v>
      </c>
      <c r="BA64" s="68">
        <v>0</v>
      </c>
      <c r="BB64" s="68">
        <v>38</v>
      </c>
      <c r="BC64" s="68">
        <v>15</v>
      </c>
      <c r="BD64" s="68">
        <v>0</v>
      </c>
      <c r="BE64" s="68">
        <v>0</v>
      </c>
      <c r="BF64" s="68">
        <v>3</v>
      </c>
      <c r="BG64" s="68">
        <v>6</v>
      </c>
      <c r="BH64" s="68">
        <v>0</v>
      </c>
      <c r="BI64" s="68">
        <v>223</v>
      </c>
      <c r="BJ64" s="68">
        <v>5</v>
      </c>
      <c r="BK64" s="68">
        <v>0</v>
      </c>
      <c r="BL64" s="68">
        <v>0</v>
      </c>
      <c r="BM64" s="68">
        <v>0</v>
      </c>
      <c r="BN64" s="68">
        <v>127</v>
      </c>
      <c r="BO64" s="68">
        <v>0</v>
      </c>
      <c r="BP64" s="68">
        <v>0</v>
      </c>
      <c r="BQ64" s="68">
        <v>0</v>
      </c>
      <c r="BR64" s="68">
        <v>0</v>
      </c>
      <c r="BS64" s="68">
        <v>0</v>
      </c>
      <c r="BT64" s="68">
        <v>0</v>
      </c>
      <c r="BU64" s="68">
        <v>4</v>
      </c>
      <c r="BV64" s="68">
        <v>0</v>
      </c>
      <c r="BW64" s="68">
        <v>15</v>
      </c>
      <c r="BX64" s="68">
        <v>8</v>
      </c>
      <c r="BY64" s="68">
        <v>5</v>
      </c>
      <c r="BZ64" s="68">
        <v>17</v>
      </c>
      <c r="CA64" s="68">
        <v>7</v>
      </c>
      <c r="CB64" s="68">
        <v>11</v>
      </c>
      <c r="CC64" s="68">
        <v>0</v>
      </c>
      <c r="CD64" s="68">
        <v>1770</v>
      </c>
      <c r="CE64" s="12">
        <f t="shared" si="3"/>
        <v>1662</v>
      </c>
    </row>
    <row r="65" spans="1:84" x14ac:dyDescent="0.25">
      <c r="A65" s="63">
        <v>61</v>
      </c>
      <c r="B65" s="67" t="s">
        <v>62</v>
      </c>
      <c r="C65" s="68">
        <v>4</v>
      </c>
      <c r="D65" s="68">
        <v>6</v>
      </c>
      <c r="E65" s="68">
        <v>31</v>
      </c>
      <c r="F65" s="68">
        <v>38</v>
      </c>
      <c r="G65" s="68">
        <v>30</v>
      </c>
      <c r="H65" s="68">
        <v>31</v>
      </c>
      <c r="I65" s="68">
        <v>43</v>
      </c>
      <c r="J65" s="68">
        <v>8</v>
      </c>
      <c r="K65" s="68">
        <v>40</v>
      </c>
      <c r="L65" s="68">
        <v>16</v>
      </c>
      <c r="M65" s="68">
        <v>0</v>
      </c>
      <c r="N65" s="68">
        <v>6</v>
      </c>
      <c r="O65" s="68">
        <v>34</v>
      </c>
      <c r="P65" s="68">
        <v>87</v>
      </c>
      <c r="Q65" s="68">
        <v>7</v>
      </c>
      <c r="R65" s="68">
        <v>8</v>
      </c>
      <c r="S65" s="68">
        <v>6</v>
      </c>
      <c r="T65" s="68">
        <v>22</v>
      </c>
      <c r="U65" s="68">
        <v>30</v>
      </c>
      <c r="V65" s="68">
        <v>96</v>
      </c>
      <c r="W65" s="68">
        <v>0</v>
      </c>
      <c r="X65" s="68">
        <v>13</v>
      </c>
      <c r="Y65" s="68">
        <v>3</v>
      </c>
      <c r="Z65" s="68">
        <v>9</v>
      </c>
      <c r="AA65" s="68">
        <v>31</v>
      </c>
      <c r="AB65" s="68">
        <v>20</v>
      </c>
      <c r="AC65" s="68">
        <v>138</v>
      </c>
      <c r="AD65" s="68">
        <v>15</v>
      </c>
      <c r="AE65" s="68">
        <v>6</v>
      </c>
      <c r="AF65" s="68">
        <v>0</v>
      </c>
      <c r="AG65" s="68">
        <v>22</v>
      </c>
      <c r="AH65" s="68">
        <v>4</v>
      </c>
      <c r="AI65" s="68">
        <v>21</v>
      </c>
      <c r="AJ65" s="68">
        <v>13</v>
      </c>
      <c r="AK65" s="68">
        <v>52</v>
      </c>
      <c r="AL65" s="68">
        <v>83</v>
      </c>
      <c r="AM65" s="68">
        <v>31</v>
      </c>
      <c r="AN65" s="68">
        <v>3</v>
      </c>
      <c r="AO65" s="68">
        <v>27</v>
      </c>
      <c r="AP65" s="68">
        <v>18</v>
      </c>
      <c r="AQ65" s="68">
        <v>6</v>
      </c>
      <c r="AR65" s="68">
        <v>0</v>
      </c>
      <c r="AS65" s="68">
        <v>58</v>
      </c>
      <c r="AT65" s="68">
        <v>22</v>
      </c>
      <c r="AU65" s="68">
        <v>32</v>
      </c>
      <c r="AV65" s="68">
        <v>15</v>
      </c>
      <c r="AW65" s="68">
        <v>17</v>
      </c>
      <c r="AX65" s="68">
        <v>10</v>
      </c>
      <c r="AY65" s="68">
        <v>42</v>
      </c>
      <c r="AZ65" s="68">
        <v>16</v>
      </c>
      <c r="BA65" s="68">
        <v>23</v>
      </c>
      <c r="BB65" s="68">
        <v>10</v>
      </c>
      <c r="BC65" s="68">
        <v>115</v>
      </c>
      <c r="BD65" s="68">
        <v>19</v>
      </c>
      <c r="BE65" s="68">
        <v>0</v>
      </c>
      <c r="BF65" s="68">
        <v>6</v>
      </c>
      <c r="BG65" s="68">
        <v>26</v>
      </c>
      <c r="BH65" s="68">
        <v>0</v>
      </c>
      <c r="BI65" s="68">
        <v>14</v>
      </c>
      <c r="BJ65" s="68">
        <v>0</v>
      </c>
      <c r="BK65" s="68">
        <v>0</v>
      </c>
      <c r="BL65" s="68">
        <v>15</v>
      </c>
      <c r="BM65" s="68">
        <v>9</v>
      </c>
      <c r="BN65" s="68">
        <v>27</v>
      </c>
      <c r="BO65" s="68">
        <v>4</v>
      </c>
      <c r="BP65" s="68">
        <v>14</v>
      </c>
      <c r="BQ65" s="68">
        <v>0</v>
      </c>
      <c r="BR65" s="68">
        <v>0</v>
      </c>
      <c r="BS65" s="68">
        <v>11</v>
      </c>
      <c r="BT65" s="68">
        <v>8</v>
      </c>
      <c r="BU65" s="68">
        <v>15</v>
      </c>
      <c r="BV65" s="68">
        <v>3</v>
      </c>
      <c r="BW65" s="68">
        <v>37</v>
      </c>
      <c r="BX65" s="68">
        <v>14</v>
      </c>
      <c r="BY65" s="68">
        <v>16</v>
      </c>
      <c r="BZ65" s="68">
        <v>27</v>
      </c>
      <c r="CA65" s="68">
        <v>18</v>
      </c>
      <c r="CB65" s="68">
        <v>55</v>
      </c>
      <c r="CC65" s="68">
        <v>0</v>
      </c>
      <c r="CD65" s="68">
        <v>1745</v>
      </c>
      <c r="CE65" s="12">
        <f t="shared" si="3"/>
        <v>1118</v>
      </c>
    </row>
    <row r="66" spans="1:84" x14ac:dyDescent="0.25">
      <c r="A66" s="63">
        <v>62</v>
      </c>
      <c r="B66" s="67" t="s">
        <v>60</v>
      </c>
      <c r="C66" s="68">
        <v>0</v>
      </c>
      <c r="D66" s="68">
        <v>0</v>
      </c>
      <c r="E66" s="68">
        <v>3</v>
      </c>
      <c r="F66" s="68">
        <v>18</v>
      </c>
      <c r="G66" s="68">
        <v>5</v>
      </c>
      <c r="H66" s="68">
        <v>5</v>
      </c>
      <c r="I66" s="68">
        <v>136</v>
      </c>
      <c r="J66" s="68">
        <v>0</v>
      </c>
      <c r="K66" s="68">
        <v>21</v>
      </c>
      <c r="L66" s="68">
        <v>26</v>
      </c>
      <c r="M66" s="68">
        <v>0</v>
      </c>
      <c r="N66" s="68">
        <v>3</v>
      </c>
      <c r="O66" s="68">
        <v>18</v>
      </c>
      <c r="P66" s="68">
        <v>42</v>
      </c>
      <c r="Q66" s="68">
        <v>0</v>
      </c>
      <c r="R66" s="68">
        <v>0</v>
      </c>
      <c r="S66" s="68">
        <v>0</v>
      </c>
      <c r="T66" s="68">
        <v>5</v>
      </c>
      <c r="U66" s="68">
        <v>0</v>
      </c>
      <c r="V66" s="68">
        <v>52</v>
      </c>
      <c r="W66" s="68">
        <v>0</v>
      </c>
      <c r="X66" s="68">
        <v>507</v>
      </c>
      <c r="Y66" s="68">
        <v>3</v>
      </c>
      <c r="Z66" s="68">
        <v>0</v>
      </c>
      <c r="AA66" s="68">
        <v>3</v>
      </c>
      <c r="AB66" s="68">
        <v>37</v>
      </c>
      <c r="AC66" s="68">
        <v>11</v>
      </c>
      <c r="AD66" s="68">
        <v>0</v>
      </c>
      <c r="AE66" s="68">
        <v>5</v>
      </c>
      <c r="AF66" s="68">
        <v>0</v>
      </c>
      <c r="AG66" s="68">
        <v>12</v>
      </c>
      <c r="AH66" s="68">
        <v>0</v>
      </c>
      <c r="AI66" s="68">
        <v>10</v>
      </c>
      <c r="AJ66" s="68">
        <v>0</v>
      </c>
      <c r="AK66" s="68">
        <v>162</v>
      </c>
      <c r="AL66" s="68">
        <v>20</v>
      </c>
      <c r="AM66" s="68">
        <v>7</v>
      </c>
      <c r="AN66" s="68">
        <v>0</v>
      </c>
      <c r="AO66" s="68">
        <v>6</v>
      </c>
      <c r="AP66" s="68">
        <v>20</v>
      </c>
      <c r="AQ66" s="68">
        <v>0</v>
      </c>
      <c r="AR66" s="68">
        <v>5</v>
      </c>
      <c r="AS66" s="68">
        <v>3</v>
      </c>
      <c r="AT66" s="68">
        <v>15</v>
      </c>
      <c r="AU66" s="68">
        <v>6</v>
      </c>
      <c r="AV66" s="68">
        <v>0</v>
      </c>
      <c r="AW66" s="68">
        <v>0</v>
      </c>
      <c r="AX66" s="68">
        <v>0</v>
      </c>
      <c r="AY66" s="68">
        <v>70</v>
      </c>
      <c r="AZ66" s="68">
        <v>11</v>
      </c>
      <c r="BA66" s="68">
        <v>0</v>
      </c>
      <c r="BB66" s="68">
        <v>17</v>
      </c>
      <c r="BC66" s="68">
        <v>12</v>
      </c>
      <c r="BD66" s="68">
        <v>0</v>
      </c>
      <c r="BE66" s="68">
        <v>0</v>
      </c>
      <c r="BF66" s="68">
        <v>0</v>
      </c>
      <c r="BG66" s="68">
        <v>10</v>
      </c>
      <c r="BH66" s="68">
        <v>0</v>
      </c>
      <c r="BI66" s="68">
        <v>125</v>
      </c>
      <c r="BJ66" s="68">
        <v>0</v>
      </c>
      <c r="BK66" s="68">
        <v>0</v>
      </c>
      <c r="BL66" s="68">
        <v>0</v>
      </c>
      <c r="BM66" s="68">
        <v>0</v>
      </c>
      <c r="BN66" s="68">
        <v>111</v>
      </c>
      <c r="BO66" s="68">
        <v>0</v>
      </c>
      <c r="BP66" s="68">
        <v>0</v>
      </c>
      <c r="BQ66" s="68">
        <v>0</v>
      </c>
      <c r="BR66" s="68">
        <v>0</v>
      </c>
      <c r="BS66" s="68">
        <v>0</v>
      </c>
      <c r="BT66" s="68">
        <v>0</v>
      </c>
      <c r="BU66" s="68">
        <v>4</v>
      </c>
      <c r="BV66" s="68">
        <v>0</v>
      </c>
      <c r="BW66" s="68">
        <v>17</v>
      </c>
      <c r="BX66" s="68">
        <v>14</v>
      </c>
      <c r="BY66" s="68">
        <v>0</v>
      </c>
      <c r="BZ66" s="68">
        <v>22</v>
      </c>
      <c r="CA66" s="68">
        <v>7</v>
      </c>
      <c r="CB66" s="68">
        <v>11</v>
      </c>
      <c r="CC66" s="68">
        <v>0</v>
      </c>
      <c r="CD66" s="68">
        <v>1581</v>
      </c>
      <c r="CE66" s="12">
        <f t="shared" si="3"/>
        <v>1542</v>
      </c>
    </row>
    <row r="67" spans="1:84" x14ac:dyDescent="0.25">
      <c r="A67" s="63">
        <v>63</v>
      </c>
      <c r="B67" s="67" t="s">
        <v>63</v>
      </c>
      <c r="C67" s="68">
        <v>0</v>
      </c>
      <c r="D67" s="68">
        <v>4</v>
      </c>
      <c r="E67" s="68">
        <v>12</v>
      </c>
      <c r="F67" s="68">
        <v>58</v>
      </c>
      <c r="G67" s="68">
        <v>3</v>
      </c>
      <c r="H67" s="68">
        <v>15</v>
      </c>
      <c r="I67" s="68">
        <v>6</v>
      </c>
      <c r="J67" s="68">
        <v>0</v>
      </c>
      <c r="K67" s="68">
        <v>26</v>
      </c>
      <c r="L67" s="68">
        <v>149</v>
      </c>
      <c r="M67" s="68">
        <v>0</v>
      </c>
      <c r="N67" s="68">
        <v>0</v>
      </c>
      <c r="O67" s="68">
        <v>18</v>
      </c>
      <c r="P67" s="68">
        <v>53</v>
      </c>
      <c r="Q67" s="68">
        <v>0</v>
      </c>
      <c r="R67" s="68">
        <v>0</v>
      </c>
      <c r="S67" s="68">
        <v>3</v>
      </c>
      <c r="T67" s="68">
        <v>25</v>
      </c>
      <c r="U67" s="68">
        <v>3</v>
      </c>
      <c r="V67" s="68">
        <v>30</v>
      </c>
      <c r="W67" s="68">
        <v>0</v>
      </c>
      <c r="X67" s="68">
        <v>13</v>
      </c>
      <c r="Y67" s="68">
        <v>0</v>
      </c>
      <c r="Z67" s="68">
        <v>6</v>
      </c>
      <c r="AA67" s="68">
        <v>12</v>
      </c>
      <c r="AB67" s="68">
        <v>41</v>
      </c>
      <c r="AC67" s="68">
        <v>101</v>
      </c>
      <c r="AD67" s="68">
        <v>3</v>
      </c>
      <c r="AE67" s="68">
        <v>0</v>
      </c>
      <c r="AF67" s="68">
        <v>0</v>
      </c>
      <c r="AG67" s="68">
        <v>39</v>
      </c>
      <c r="AH67" s="68">
        <v>0</v>
      </c>
      <c r="AI67" s="68">
        <v>69</v>
      </c>
      <c r="AJ67" s="68">
        <v>0</v>
      </c>
      <c r="AK67" s="68">
        <v>41</v>
      </c>
      <c r="AL67" s="68">
        <v>34</v>
      </c>
      <c r="AM67" s="68">
        <v>7</v>
      </c>
      <c r="AN67" s="68">
        <v>4</v>
      </c>
      <c r="AO67" s="68">
        <v>18</v>
      </c>
      <c r="AP67" s="68">
        <v>69</v>
      </c>
      <c r="AQ67" s="68">
        <v>6</v>
      </c>
      <c r="AR67" s="68">
        <v>15</v>
      </c>
      <c r="AS67" s="68">
        <v>26</v>
      </c>
      <c r="AT67" s="68">
        <v>7</v>
      </c>
      <c r="AU67" s="68">
        <v>22</v>
      </c>
      <c r="AV67" s="68">
        <v>13</v>
      </c>
      <c r="AW67" s="68">
        <v>9</v>
      </c>
      <c r="AX67" s="68">
        <v>3</v>
      </c>
      <c r="AY67" s="68">
        <v>61</v>
      </c>
      <c r="AZ67" s="68">
        <v>66</v>
      </c>
      <c r="BA67" s="68">
        <v>8</v>
      </c>
      <c r="BB67" s="68">
        <v>38</v>
      </c>
      <c r="BC67" s="68">
        <v>27</v>
      </c>
      <c r="BD67" s="68">
        <v>0</v>
      </c>
      <c r="BE67" s="68">
        <v>0</v>
      </c>
      <c r="BF67" s="68">
        <v>0</v>
      </c>
      <c r="BG67" s="68">
        <v>10</v>
      </c>
      <c r="BH67" s="68">
        <v>0</v>
      </c>
      <c r="BI67" s="68">
        <v>10</v>
      </c>
      <c r="BJ67" s="68">
        <v>0</v>
      </c>
      <c r="BK67" s="68">
        <v>0</v>
      </c>
      <c r="BL67" s="68">
        <v>0</v>
      </c>
      <c r="BM67" s="68">
        <v>0</v>
      </c>
      <c r="BN67" s="68">
        <v>5</v>
      </c>
      <c r="BO67" s="68">
        <v>0</v>
      </c>
      <c r="BP67" s="68">
        <v>7</v>
      </c>
      <c r="BQ67" s="68">
        <v>0</v>
      </c>
      <c r="BR67" s="68">
        <v>3</v>
      </c>
      <c r="BS67" s="68">
        <v>6</v>
      </c>
      <c r="BT67" s="68">
        <v>3</v>
      </c>
      <c r="BU67" s="68">
        <v>5</v>
      </c>
      <c r="BV67" s="68">
        <v>0</v>
      </c>
      <c r="BW67" s="68">
        <v>28</v>
      </c>
      <c r="BX67" s="68">
        <v>41</v>
      </c>
      <c r="BY67" s="68">
        <v>23</v>
      </c>
      <c r="BZ67" s="68">
        <v>21</v>
      </c>
      <c r="CA67" s="68">
        <v>12</v>
      </c>
      <c r="CB67" s="68">
        <v>35</v>
      </c>
      <c r="CC67" s="68">
        <v>0</v>
      </c>
      <c r="CD67" s="68">
        <v>1375</v>
      </c>
      <c r="CE67" s="12">
        <f t="shared" si="3"/>
        <v>1095</v>
      </c>
    </row>
    <row r="68" spans="1:84" x14ac:dyDescent="0.25">
      <c r="A68" s="63">
        <v>64</v>
      </c>
      <c r="B68" s="67" t="s">
        <v>70</v>
      </c>
      <c r="C68" s="68">
        <v>0</v>
      </c>
      <c r="D68" s="68">
        <v>3</v>
      </c>
      <c r="E68" s="68">
        <v>12</v>
      </c>
      <c r="F68" s="68">
        <v>20</v>
      </c>
      <c r="G68" s="68">
        <v>0</v>
      </c>
      <c r="H68" s="68">
        <v>0</v>
      </c>
      <c r="I68" s="68">
        <v>37</v>
      </c>
      <c r="J68" s="68">
        <v>0</v>
      </c>
      <c r="K68" s="68">
        <v>14</v>
      </c>
      <c r="L68" s="68">
        <v>69</v>
      </c>
      <c r="M68" s="68">
        <v>0</v>
      </c>
      <c r="N68" s="68">
        <v>3</v>
      </c>
      <c r="O68" s="68">
        <v>33</v>
      </c>
      <c r="P68" s="68">
        <v>294</v>
      </c>
      <c r="Q68" s="68">
        <v>5</v>
      </c>
      <c r="R68" s="68">
        <v>0</v>
      </c>
      <c r="S68" s="68">
        <v>0</v>
      </c>
      <c r="T68" s="68">
        <v>19</v>
      </c>
      <c r="U68" s="68">
        <v>3</v>
      </c>
      <c r="V68" s="68">
        <v>27</v>
      </c>
      <c r="W68" s="68">
        <v>0</v>
      </c>
      <c r="X68" s="68">
        <v>105</v>
      </c>
      <c r="Y68" s="68">
        <v>0</v>
      </c>
      <c r="Z68" s="68">
        <v>5</v>
      </c>
      <c r="AA68" s="68">
        <v>3</v>
      </c>
      <c r="AB68" s="68">
        <v>128</v>
      </c>
      <c r="AC68" s="68">
        <v>12</v>
      </c>
      <c r="AD68" s="68">
        <v>0</v>
      </c>
      <c r="AE68" s="68">
        <v>0</v>
      </c>
      <c r="AF68" s="68">
        <v>0</v>
      </c>
      <c r="AG68" s="68">
        <v>26</v>
      </c>
      <c r="AH68" s="68">
        <v>0</v>
      </c>
      <c r="AI68" s="68">
        <v>11</v>
      </c>
      <c r="AJ68" s="68">
        <v>0</v>
      </c>
      <c r="AK68" s="68">
        <v>31</v>
      </c>
      <c r="AL68" s="68">
        <v>57</v>
      </c>
      <c r="AM68" s="68">
        <v>6</v>
      </c>
      <c r="AN68" s="68">
        <v>0</v>
      </c>
      <c r="AO68" s="68">
        <v>4</v>
      </c>
      <c r="AP68" s="68">
        <v>32</v>
      </c>
      <c r="AQ68" s="68">
        <v>0</v>
      </c>
      <c r="AR68" s="68">
        <v>10</v>
      </c>
      <c r="AS68" s="68">
        <v>17</v>
      </c>
      <c r="AT68" s="68">
        <v>10</v>
      </c>
      <c r="AU68" s="68">
        <v>33</v>
      </c>
      <c r="AV68" s="68">
        <v>0</v>
      </c>
      <c r="AW68" s="68">
        <v>3</v>
      </c>
      <c r="AX68" s="68">
        <v>4</v>
      </c>
      <c r="AY68" s="68">
        <v>50</v>
      </c>
      <c r="AZ68" s="68">
        <v>15</v>
      </c>
      <c r="BA68" s="68">
        <v>0</v>
      </c>
      <c r="BB68" s="68">
        <v>7</v>
      </c>
      <c r="BC68" s="68">
        <v>12</v>
      </c>
      <c r="BD68" s="68">
        <v>0</v>
      </c>
      <c r="BE68" s="68">
        <v>0</v>
      </c>
      <c r="BF68" s="68">
        <v>0</v>
      </c>
      <c r="BG68" s="68">
        <v>3</v>
      </c>
      <c r="BH68" s="68">
        <v>0</v>
      </c>
      <c r="BI68" s="68">
        <v>38</v>
      </c>
      <c r="BJ68" s="68">
        <v>0</v>
      </c>
      <c r="BK68" s="68">
        <v>0</v>
      </c>
      <c r="BL68" s="68">
        <v>3</v>
      </c>
      <c r="BM68" s="68">
        <v>0</v>
      </c>
      <c r="BN68" s="68">
        <v>42</v>
      </c>
      <c r="BO68" s="68">
        <v>0</v>
      </c>
      <c r="BP68" s="68">
        <v>0</v>
      </c>
      <c r="BQ68" s="68">
        <v>0</v>
      </c>
      <c r="BR68" s="68">
        <v>0</v>
      </c>
      <c r="BS68" s="68">
        <v>0</v>
      </c>
      <c r="BT68" s="68">
        <v>6</v>
      </c>
      <c r="BU68" s="68">
        <v>3</v>
      </c>
      <c r="BV68" s="68">
        <v>0</v>
      </c>
      <c r="BW68" s="68">
        <v>36</v>
      </c>
      <c r="BX68" s="68">
        <v>21</v>
      </c>
      <c r="BY68" s="68">
        <v>0</v>
      </c>
      <c r="BZ68" s="68">
        <v>47</v>
      </c>
      <c r="CA68" s="68">
        <v>8</v>
      </c>
      <c r="CB68" s="68">
        <v>20</v>
      </c>
      <c r="CC68" s="68">
        <v>0</v>
      </c>
      <c r="CD68" s="68">
        <v>1374</v>
      </c>
      <c r="CE68" s="12">
        <f t="shared" si="3"/>
        <v>1272</v>
      </c>
    </row>
    <row r="69" spans="1:84" x14ac:dyDescent="0.25">
      <c r="A69" s="63">
        <v>65</v>
      </c>
      <c r="B69" s="67" t="s">
        <v>73</v>
      </c>
      <c r="C69" s="68">
        <v>0</v>
      </c>
      <c r="D69" s="68">
        <v>0</v>
      </c>
      <c r="E69" s="68">
        <v>5</v>
      </c>
      <c r="F69" s="68">
        <v>42</v>
      </c>
      <c r="G69" s="68">
        <v>0</v>
      </c>
      <c r="H69" s="68">
        <v>0</v>
      </c>
      <c r="I69" s="68">
        <v>21</v>
      </c>
      <c r="J69" s="68">
        <v>0</v>
      </c>
      <c r="K69" s="68">
        <v>96</v>
      </c>
      <c r="L69" s="68">
        <v>23</v>
      </c>
      <c r="M69" s="68">
        <v>0</v>
      </c>
      <c r="N69" s="68">
        <v>0</v>
      </c>
      <c r="O69" s="68">
        <v>5</v>
      </c>
      <c r="P69" s="68">
        <v>44</v>
      </c>
      <c r="Q69" s="68">
        <v>0</v>
      </c>
      <c r="R69" s="68">
        <v>0</v>
      </c>
      <c r="S69" s="68">
        <v>0</v>
      </c>
      <c r="T69" s="68">
        <v>16</v>
      </c>
      <c r="U69" s="68">
        <v>0</v>
      </c>
      <c r="V69" s="68">
        <v>12</v>
      </c>
      <c r="W69" s="68">
        <v>0</v>
      </c>
      <c r="X69" s="68">
        <v>17</v>
      </c>
      <c r="Y69" s="68">
        <v>0</v>
      </c>
      <c r="Z69" s="68">
        <v>0</v>
      </c>
      <c r="AA69" s="68">
        <v>4</v>
      </c>
      <c r="AB69" s="68">
        <v>23</v>
      </c>
      <c r="AC69" s="68">
        <v>24</v>
      </c>
      <c r="AD69" s="68">
        <v>7</v>
      </c>
      <c r="AE69" s="68">
        <v>4</v>
      </c>
      <c r="AF69" s="68">
        <v>0</v>
      </c>
      <c r="AG69" s="68">
        <v>12</v>
      </c>
      <c r="AH69" s="68">
        <v>0</v>
      </c>
      <c r="AI69" s="68">
        <v>80</v>
      </c>
      <c r="AJ69" s="68">
        <v>0</v>
      </c>
      <c r="AK69" s="68">
        <v>30</v>
      </c>
      <c r="AL69" s="68">
        <v>74</v>
      </c>
      <c r="AM69" s="68">
        <v>0</v>
      </c>
      <c r="AN69" s="68">
        <v>0</v>
      </c>
      <c r="AO69" s="68">
        <v>0</v>
      </c>
      <c r="AP69" s="68">
        <v>259</v>
      </c>
      <c r="AQ69" s="68">
        <v>0</v>
      </c>
      <c r="AR69" s="68">
        <v>4</v>
      </c>
      <c r="AS69" s="68">
        <v>54</v>
      </c>
      <c r="AT69" s="68">
        <v>26</v>
      </c>
      <c r="AU69" s="68">
        <v>15</v>
      </c>
      <c r="AV69" s="68">
        <v>0</v>
      </c>
      <c r="AW69" s="68">
        <v>0</v>
      </c>
      <c r="AX69" s="68">
        <v>0</v>
      </c>
      <c r="AY69" s="68">
        <v>78</v>
      </c>
      <c r="AZ69" s="68">
        <v>34</v>
      </c>
      <c r="BA69" s="68">
        <v>0</v>
      </c>
      <c r="BB69" s="68">
        <v>29</v>
      </c>
      <c r="BC69" s="68">
        <v>15</v>
      </c>
      <c r="BD69" s="68">
        <v>0</v>
      </c>
      <c r="BE69" s="68">
        <v>0</v>
      </c>
      <c r="BF69" s="68">
        <v>3</v>
      </c>
      <c r="BG69" s="68">
        <v>15</v>
      </c>
      <c r="BH69" s="68">
        <v>0</v>
      </c>
      <c r="BI69" s="68">
        <v>28</v>
      </c>
      <c r="BJ69" s="68">
        <v>0</v>
      </c>
      <c r="BK69" s="68">
        <v>0</v>
      </c>
      <c r="BL69" s="68">
        <v>0</v>
      </c>
      <c r="BM69" s="68">
        <v>0</v>
      </c>
      <c r="BN69" s="68">
        <v>28</v>
      </c>
      <c r="BO69" s="68">
        <v>0</v>
      </c>
      <c r="BP69" s="68">
        <v>0</v>
      </c>
      <c r="BQ69" s="68">
        <v>0</v>
      </c>
      <c r="BR69" s="68">
        <v>0</v>
      </c>
      <c r="BS69" s="68">
        <v>0</v>
      </c>
      <c r="BT69" s="68">
        <v>0</v>
      </c>
      <c r="BU69" s="68">
        <v>0</v>
      </c>
      <c r="BV69" s="68">
        <v>0</v>
      </c>
      <c r="BW69" s="68">
        <v>97</v>
      </c>
      <c r="BX69" s="68">
        <v>65</v>
      </c>
      <c r="BY69" s="68">
        <v>0</v>
      </c>
      <c r="BZ69" s="68">
        <v>25</v>
      </c>
      <c r="CA69" s="68">
        <v>7</v>
      </c>
      <c r="CB69" s="68">
        <v>19</v>
      </c>
      <c r="CC69" s="68">
        <v>0</v>
      </c>
      <c r="CD69" s="68">
        <v>1324</v>
      </c>
      <c r="CE69" s="12">
        <f t="shared" si="3"/>
        <v>1293</v>
      </c>
    </row>
    <row r="70" spans="1:84" x14ac:dyDescent="0.25">
      <c r="A70" s="63">
        <v>66</v>
      </c>
      <c r="B70" s="67" t="s">
        <v>69</v>
      </c>
      <c r="C70" s="68">
        <v>8</v>
      </c>
      <c r="D70" s="68">
        <v>0</v>
      </c>
      <c r="E70" s="68">
        <v>14</v>
      </c>
      <c r="F70" s="68">
        <v>27</v>
      </c>
      <c r="G70" s="68">
        <v>9</v>
      </c>
      <c r="H70" s="68">
        <v>9</v>
      </c>
      <c r="I70" s="68">
        <v>50</v>
      </c>
      <c r="J70" s="68">
        <v>4</v>
      </c>
      <c r="K70" s="68">
        <v>38</v>
      </c>
      <c r="L70" s="68">
        <v>31</v>
      </c>
      <c r="M70" s="68">
        <v>0</v>
      </c>
      <c r="N70" s="68">
        <v>3</v>
      </c>
      <c r="O70" s="68">
        <v>10</v>
      </c>
      <c r="P70" s="68">
        <v>43</v>
      </c>
      <c r="Q70" s="68">
        <v>0</v>
      </c>
      <c r="R70" s="68">
        <v>0</v>
      </c>
      <c r="S70" s="68">
        <v>0</v>
      </c>
      <c r="T70" s="68">
        <v>24</v>
      </c>
      <c r="U70" s="68">
        <v>7</v>
      </c>
      <c r="V70" s="68">
        <v>41</v>
      </c>
      <c r="W70" s="68">
        <v>0</v>
      </c>
      <c r="X70" s="68">
        <v>147</v>
      </c>
      <c r="Y70" s="68">
        <v>0</v>
      </c>
      <c r="Z70" s="68">
        <v>0</v>
      </c>
      <c r="AA70" s="68">
        <v>22</v>
      </c>
      <c r="AB70" s="68">
        <v>25</v>
      </c>
      <c r="AC70" s="68">
        <v>32</v>
      </c>
      <c r="AD70" s="68">
        <v>3</v>
      </c>
      <c r="AE70" s="68">
        <v>4</v>
      </c>
      <c r="AF70" s="68">
        <v>0</v>
      </c>
      <c r="AG70" s="68">
        <v>22</v>
      </c>
      <c r="AH70" s="68">
        <v>0</v>
      </c>
      <c r="AI70" s="68">
        <v>20</v>
      </c>
      <c r="AJ70" s="68">
        <v>5</v>
      </c>
      <c r="AK70" s="68">
        <v>50</v>
      </c>
      <c r="AL70" s="68">
        <v>30</v>
      </c>
      <c r="AM70" s="68">
        <v>13</v>
      </c>
      <c r="AN70" s="68">
        <v>0</v>
      </c>
      <c r="AO70" s="68">
        <v>14</v>
      </c>
      <c r="AP70" s="68">
        <v>31</v>
      </c>
      <c r="AQ70" s="68">
        <v>8</v>
      </c>
      <c r="AR70" s="68">
        <v>11</v>
      </c>
      <c r="AS70" s="68">
        <v>26</v>
      </c>
      <c r="AT70" s="68">
        <v>26</v>
      </c>
      <c r="AU70" s="68">
        <v>12</v>
      </c>
      <c r="AV70" s="68">
        <v>7</v>
      </c>
      <c r="AW70" s="68">
        <v>3</v>
      </c>
      <c r="AX70" s="68">
        <v>7</v>
      </c>
      <c r="AY70" s="68">
        <v>34</v>
      </c>
      <c r="AZ70" s="68">
        <v>20</v>
      </c>
      <c r="BA70" s="68">
        <v>3</v>
      </c>
      <c r="BB70" s="68">
        <v>26</v>
      </c>
      <c r="BC70" s="68">
        <v>67</v>
      </c>
      <c r="BD70" s="68">
        <v>6</v>
      </c>
      <c r="BE70" s="68">
        <v>0</v>
      </c>
      <c r="BF70" s="68">
        <v>3</v>
      </c>
      <c r="BG70" s="68">
        <v>15</v>
      </c>
      <c r="BH70" s="68">
        <v>0</v>
      </c>
      <c r="BI70" s="68">
        <v>52</v>
      </c>
      <c r="BJ70" s="68">
        <v>0</v>
      </c>
      <c r="BK70" s="68">
        <v>0</v>
      </c>
      <c r="BL70" s="68">
        <v>13</v>
      </c>
      <c r="BM70" s="68">
        <v>3</v>
      </c>
      <c r="BN70" s="68">
        <v>54</v>
      </c>
      <c r="BO70" s="68">
        <v>0</v>
      </c>
      <c r="BP70" s="68">
        <v>0</v>
      </c>
      <c r="BQ70" s="68">
        <v>0</v>
      </c>
      <c r="BR70" s="68">
        <v>0</v>
      </c>
      <c r="BS70" s="68">
        <v>4</v>
      </c>
      <c r="BT70" s="68">
        <v>0</v>
      </c>
      <c r="BU70" s="68">
        <v>0</v>
      </c>
      <c r="BV70" s="68">
        <v>0</v>
      </c>
      <c r="BW70" s="68">
        <v>42</v>
      </c>
      <c r="BX70" s="68">
        <v>21</v>
      </c>
      <c r="BY70" s="68">
        <v>12</v>
      </c>
      <c r="BZ70" s="68">
        <v>23</v>
      </c>
      <c r="CA70" s="68">
        <v>25</v>
      </c>
      <c r="CB70" s="68">
        <v>35</v>
      </c>
      <c r="CC70" s="68">
        <v>0</v>
      </c>
      <c r="CD70" s="68">
        <v>1297</v>
      </c>
      <c r="CE70" s="12">
        <f t="shared" si="3"/>
        <v>1078</v>
      </c>
    </row>
    <row r="71" spans="1:84" x14ac:dyDescent="0.25">
      <c r="A71" s="63">
        <v>67</v>
      </c>
      <c r="B71" s="67" t="s">
        <v>68</v>
      </c>
      <c r="C71" s="68">
        <v>5</v>
      </c>
      <c r="D71" s="68">
        <v>0</v>
      </c>
      <c r="E71" s="68">
        <v>3</v>
      </c>
      <c r="F71" s="68">
        <v>36</v>
      </c>
      <c r="G71" s="68">
        <v>7</v>
      </c>
      <c r="H71" s="68">
        <v>3</v>
      </c>
      <c r="I71" s="68">
        <v>19</v>
      </c>
      <c r="J71" s="68">
        <v>0</v>
      </c>
      <c r="K71" s="68">
        <v>29</v>
      </c>
      <c r="L71" s="68">
        <v>77</v>
      </c>
      <c r="M71" s="68">
        <v>0</v>
      </c>
      <c r="N71" s="68">
        <v>3</v>
      </c>
      <c r="O71" s="68">
        <v>7</v>
      </c>
      <c r="P71" s="68">
        <v>45</v>
      </c>
      <c r="Q71" s="68">
        <v>0</v>
      </c>
      <c r="R71" s="68">
        <v>0</v>
      </c>
      <c r="S71" s="68">
        <v>0</v>
      </c>
      <c r="T71" s="68">
        <v>69</v>
      </c>
      <c r="U71" s="68">
        <v>3</v>
      </c>
      <c r="V71" s="68">
        <v>25</v>
      </c>
      <c r="W71" s="68">
        <v>0</v>
      </c>
      <c r="X71" s="68">
        <v>15</v>
      </c>
      <c r="Y71" s="68">
        <v>4</v>
      </c>
      <c r="Z71" s="68">
        <v>0</v>
      </c>
      <c r="AA71" s="68">
        <v>5</v>
      </c>
      <c r="AB71" s="68">
        <v>38</v>
      </c>
      <c r="AC71" s="68">
        <v>136</v>
      </c>
      <c r="AD71" s="68">
        <v>16</v>
      </c>
      <c r="AE71" s="68">
        <v>0</v>
      </c>
      <c r="AF71" s="68">
        <v>0</v>
      </c>
      <c r="AG71" s="68">
        <v>16</v>
      </c>
      <c r="AH71" s="68">
        <v>0</v>
      </c>
      <c r="AI71" s="68">
        <v>80</v>
      </c>
      <c r="AJ71" s="68">
        <v>0</v>
      </c>
      <c r="AK71" s="68">
        <v>25</v>
      </c>
      <c r="AL71" s="68">
        <v>23</v>
      </c>
      <c r="AM71" s="68">
        <v>33</v>
      </c>
      <c r="AN71" s="68">
        <v>0</v>
      </c>
      <c r="AO71" s="68">
        <v>3</v>
      </c>
      <c r="AP71" s="68">
        <v>26</v>
      </c>
      <c r="AQ71" s="68">
        <v>0</v>
      </c>
      <c r="AR71" s="68">
        <v>6</v>
      </c>
      <c r="AS71" s="68">
        <v>13</v>
      </c>
      <c r="AT71" s="68">
        <v>19</v>
      </c>
      <c r="AU71" s="68">
        <v>33</v>
      </c>
      <c r="AV71" s="68">
        <v>5</v>
      </c>
      <c r="AW71" s="68">
        <v>7</v>
      </c>
      <c r="AX71" s="68">
        <v>0</v>
      </c>
      <c r="AY71" s="68">
        <v>28</v>
      </c>
      <c r="AZ71" s="68">
        <v>49</v>
      </c>
      <c r="BA71" s="68">
        <v>0</v>
      </c>
      <c r="BB71" s="68">
        <v>68</v>
      </c>
      <c r="BC71" s="68">
        <v>22</v>
      </c>
      <c r="BD71" s="68">
        <v>0</v>
      </c>
      <c r="BE71" s="68">
        <v>0</v>
      </c>
      <c r="BF71" s="68">
        <v>0</v>
      </c>
      <c r="BG71" s="68">
        <v>5</v>
      </c>
      <c r="BH71" s="68">
        <v>0</v>
      </c>
      <c r="BI71" s="68">
        <v>20</v>
      </c>
      <c r="BJ71" s="68">
        <v>0</v>
      </c>
      <c r="BK71" s="68">
        <v>0</v>
      </c>
      <c r="BL71" s="68">
        <v>5</v>
      </c>
      <c r="BM71" s="68">
        <v>0</v>
      </c>
      <c r="BN71" s="68">
        <v>17</v>
      </c>
      <c r="BO71" s="68">
        <v>0</v>
      </c>
      <c r="BP71" s="68">
        <v>3</v>
      </c>
      <c r="BQ71" s="68">
        <v>0</v>
      </c>
      <c r="BR71" s="68">
        <v>0</v>
      </c>
      <c r="BS71" s="68">
        <v>4</v>
      </c>
      <c r="BT71" s="68">
        <v>0</v>
      </c>
      <c r="BU71" s="68">
        <v>0</v>
      </c>
      <c r="BV71" s="68">
        <v>0</v>
      </c>
      <c r="BW71" s="68">
        <v>27</v>
      </c>
      <c r="BX71" s="68">
        <v>62</v>
      </c>
      <c r="BY71" s="68">
        <v>5</v>
      </c>
      <c r="BZ71" s="68">
        <v>38</v>
      </c>
      <c r="CA71" s="68">
        <v>37</v>
      </c>
      <c r="CB71" s="68">
        <v>5</v>
      </c>
      <c r="CC71" s="68">
        <v>0</v>
      </c>
      <c r="CD71" s="68">
        <v>1256</v>
      </c>
      <c r="CE71" s="12">
        <f t="shared" si="3"/>
        <v>979</v>
      </c>
    </row>
    <row r="72" spans="1:84" x14ac:dyDescent="0.25">
      <c r="A72" s="63">
        <v>68</v>
      </c>
      <c r="B72" s="67" t="s">
        <v>74</v>
      </c>
      <c r="C72" s="68">
        <v>8</v>
      </c>
      <c r="D72" s="68">
        <v>0</v>
      </c>
      <c r="E72" s="68">
        <v>29</v>
      </c>
      <c r="F72" s="68">
        <v>23</v>
      </c>
      <c r="G72" s="68">
        <v>13</v>
      </c>
      <c r="H72" s="68">
        <v>17</v>
      </c>
      <c r="I72" s="68">
        <v>47</v>
      </c>
      <c r="J72" s="68">
        <v>3</v>
      </c>
      <c r="K72" s="68">
        <v>50</v>
      </c>
      <c r="L72" s="68">
        <v>4</v>
      </c>
      <c r="M72" s="68">
        <v>0</v>
      </c>
      <c r="N72" s="68">
        <v>0</v>
      </c>
      <c r="O72" s="68">
        <v>9</v>
      </c>
      <c r="P72" s="68">
        <v>32</v>
      </c>
      <c r="Q72" s="68">
        <v>4</v>
      </c>
      <c r="R72" s="68">
        <v>6</v>
      </c>
      <c r="S72" s="68">
        <v>5</v>
      </c>
      <c r="T72" s="68">
        <v>18</v>
      </c>
      <c r="U72" s="68">
        <v>18</v>
      </c>
      <c r="V72" s="68">
        <v>32</v>
      </c>
      <c r="W72" s="68">
        <v>0</v>
      </c>
      <c r="X72" s="68">
        <v>39</v>
      </c>
      <c r="Y72" s="68">
        <v>0</v>
      </c>
      <c r="Z72" s="68">
        <v>0</v>
      </c>
      <c r="AA72" s="68">
        <v>19</v>
      </c>
      <c r="AB72" s="68">
        <v>8</v>
      </c>
      <c r="AC72" s="68">
        <v>53</v>
      </c>
      <c r="AD72" s="68">
        <v>9</v>
      </c>
      <c r="AE72" s="68">
        <v>16</v>
      </c>
      <c r="AF72" s="68">
        <v>0</v>
      </c>
      <c r="AG72" s="68">
        <v>12</v>
      </c>
      <c r="AH72" s="68">
        <v>3</v>
      </c>
      <c r="AI72" s="68">
        <v>14</v>
      </c>
      <c r="AJ72" s="68">
        <v>8</v>
      </c>
      <c r="AK72" s="68">
        <v>35</v>
      </c>
      <c r="AL72" s="68">
        <v>17</v>
      </c>
      <c r="AM72" s="68">
        <v>14</v>
      </c>
      <c r="AN72" s="68">
        <v>0</v>
      </c>
      <c r="AO72" s="68">
        <v>24</v>
      </c>
      <c r="AP72" s="68">
        <v>14</v>
      </c>
      <c r="AQ72" s="68">
        <v>9</v>
      </c>
      <c r="AR72" s="68">
        <v>5</v>
      </c>
      <c r="AS72" s="68">
        <v>28</v>
      </c>
      <c r="AT72" s="68">
        <v>17</v>
      </c>
      <c r="AU72" s="68">
        <v>4</v>
      </c>
      <c r="AV72" s="68">
        <v>4</v>
      </c>
      <c r="AW72" s="68">
        <v>9</v>
      </c>
      <c r="AX72" s="68">
        <v>6</v>
      </c>
      <c r="AY72" s="68">
        <v>27</v>
      </c>
      <c r="AZ72" s="68">
        <v>18</v>
      </c>
      <c r="BA72" s="68">
        <v>7</v>
      </c>
      <c r="BB72" s="68">
        <v>23</v>
      </c>
      <c r="BC72" s="68">
        <v>93</v>
      </c>
      <c r="BD72" s="68">
        <v>11</v>
      </c>
      <c r="BE72" s="68">
        <v>0</v>
      </c>
      <c r="BF72" s="68">
        <v>6</v>
      </c>
      <c r="BG72" s="68">
        <v>20</v>
      </c>
      <c r="BH72" s="68">
        <v>5</v>
      </c>
      <c r="BI72" s="68">
        <v>35</v>
      </c>
      <c r="BJ72" s="68">
        <v>0</v>
      </c>
      <c r="BK72" s="68">
        <v>0</v>
      </c>
      <c r="BL72" s="68">
        <v>8</v>
      </c>
      <c r="BM72" s="68">
        <v>3</v>
      </c>
      <c r="BN72" s="68">
        <v>35</v>
      </c>
      <c r="BO72" s="68">
        <v>3</v>
      </c>
      <c r="BP72" s="68">
        <v>10</v>
      </c>
      <c r="BQ72" s="68">
        <v>0</v>
      </c>
      <c r="BR72" s="68">
        <v>0</v>
      </c>
      <c r="BS72" s="68">
        <v>6</v>
      </c>
      <c r="BT72" s="68">
        <v>11</v>
      </c>
      <c r="BU72" s="68">
        <v>13</v>
      </c>
      <c r="BV72" s="68">
        <v>0</v>
      </c>
      <c r="BW72" s="68">
        <v>37</v>
      </c>
      <c r="BX72" s="68">
        <v>9</v>
      </c>
      <c r="BY72" s="68">
        <v>5</v>
      </c>
      <c r="BZ72" s="68">
        <v>24</v>
      </c>
      <c r="CA72" s="68">
        <v>24</v>
      </c>
      <c r="CB72" s="68">
        <v>43</v>
      </c>
      <c r="CC72" s="68">
        <v>0</v>
      </c>
      <c r="CD72" s="68">
        <v>1148</v>
      </c>
      <c r="CE72" s="12">
        <f t="shared" si="3"/>
        <v>796</v>
      </c>
    </row>
    <row r="73" spans="1:84" x14ac:dyDescent="0.25">
      <c r="A73" s="63">
        <v>69</v>
      </c>
      <c r="B73" s="67" t="s">
        <v>72</v>
      </c>
      <c r="C73" s="68">
        <v>0</v>
      </c>
      <c r="D73" s="68">
        <v>0</v>
      </c>
      <c r="E73" s="68">
        <v>0</v>
      </c>
      <c r="F73" s="68">
        <v>15</v>
      </c>
      <c r="G73" s="68">
        <v>0</v>
      </c>
      <c r="H73" s="68">
        <v>0</v>
      </c>
      <c r="I73" s="68">
        <v>3</v>
      </c>
      <c r="J73" s="68">
        <v>0</v>
      </c>
      <c r="K73" s="68">
        <v>18</v>
      </c>
      <c r="L73" s="68">
        <v>179</v>
      </c>
      <c r="M73" s="68">
        <v>0</v>
      </c>
      <c r="N73" s="68">
        <v>0</v>
      </c>
      <c r="O73" s="68">
        <v>3</v>
      </c>
      <c r="P73" s="68">
        <v>166</v>
      </c>
      <c r="Q73" s="68">
        <v>0</v>
      </c>
      <c r="R73" s="68">
        <v>0</v>
      </c>
      <c r="S73" s="68">
        <v>0</v>
      </c>
      <c r="T73" s="68">
        <v>9</v>
      </c>
      <c r="U73" s="68">
        <v>0</v>
      </c>
      <c r="V73" s="68">
        <v>0</v>
      </c>
      <c r="W73" s="68">
        <v>0</v>
      </c>
      <c r="X73" s="68">
        <v>0</v>
      </c>
      <c r="Y73" s="68">
        <v>0</v>
      </c>
      <c r="Z73" s="68">
        <v>0</v>
      </c>
      <c r="AA73" s="68">
        <v>0</v>
      </c>
      <c r="AB73" s="68">
        <v>124</v>
      </c>
      <c r="AC73" s="68">
        <v>0</v>
      </c>
      <c r="AD73" s="68">
        <v>0</v>
      </c>
      <c r="AE73" s="68">
        <v>0</v>
      </c>
      <c r="AF73" s="68">
        <v>0</v>
      </c>
      <c r="AG73" s="68">
        <v>4</v>
      </c>
      <c r="AH73" s="68">
        <v>0</v>
      </c>
      <c r="AI73" s="68">
        <v>47</v>
      </c>
      <c r="AJ73" s="68">
        <v>0</v>
      </c>
      <c r="AK73" s="68">
        <v>53</v>
      </c>
      <c r="AL73" s="68">
        <v>32</v>
      </c>
      <c r="AM73" s="68">
        <v>0</v>
      </c>
      <c r="AN73" s="68">
        <v>0</v>
      </c>
      <c r="AO73" s="68">
        <v>0</v>
      </c>
      <c r="AP73" s="68">
        <v>17</v>
      </c>
      <c r="AQ73" s="68">
        <v>0</v>
      </c>
      <c r="AR73" s="68">
        <v>25</v>
      </c>
      <c r="AS73" s="68">
        <v>5</v>
      </c>
      <c r="AT73" s="68">
        <v>21</v>
      </c>
      <c r="AU73" s="68">
        <v>91</v>
      </c>
      <c r="AV73" s="68">
        <v>0</v>
      </c>
      <c r="AW73" s="68">
        <v>0</v>
      </c>
      <c r="AX73" s="68">
        <v>0</v>
      </c>
      <c r="AY73" s="68">
        <v>19</v>
      </c>
      <c r="AZ73" s="68">
        <v>20</v>
      </c>
      <c r="BA73" s="68">
        <v>0</v>
      </c>
      <c r="BB73" s="68">
        <v>5</v>
      </c>
      <c r="BC73" s="68">
        <v>0</v>
      </c>
      <c r="BD73" s="68">
        <v>0</v>
      </c>
      <c r="BE73" s="68">
        <v>0</v>
      </c>
      <c r="BF73" s="68">
        <v>0</v>
      </c>
      <c r="BG73" s="68">
        <v>0</v>
      </c>
      <c r="BH73" s="68">
        <v>0</v>
      </c>
      <c r="BI73" s="68">
        <v>0</v>
      </c>
      <c r="BJ73" s="68">
        <v>0</v>
      </c>
      <c r="BK73" s="68">
        <v>0</v>
      </c>
      <c r="BL73" s="68">
        <v>0</v>
      </c>
      <c r="BM73" s="68">
        <v>0</v>
      </c>
      <c r="BN73" s="68">
        <v>3</v>
      </c>
      <c r="BO73" s="68">
        <v>0</v>
      </c>
      <c r="BP73" s="68">
        <v>0</v>
      </c>
      <c r="BQ73" s="68">
        <v>0</v>
      </c>
      <c r="BR73" s="68">
        <v>0</v>
      </c>
      <c r="BS73" s="68">
        <v>0</v>
      </c>
      <c r="BT73" s="68">
        <v>0</v>
      </c>
      <c r="BU73" s="68">
        <v>0</v>
      </c>
      <c r="BV73" s="68">
        <v>0</v>
      </c>
      <c r="BW73" s="68">
        <v>8</v>
      </c>
      <c r="BX73" s="68">
        <v>115</v>
      </c>
      <c r="BY73" s="68">
        <v>0</v>
      </c>
      <c r="BZ73" s="68">
        <v>27</v>
      </c>
      <c r="CA73" s="68">
        <v>112</v>
      </c>
      <c r="CB73" s="68">
        <v>0</v>
      </c>
      <c r="CC73" s="68">
        <v>0</v>
      </c>
      <c r="CD73" s="68">
        <v>1143</v>
      </c>
      <c r="CE73" s="12">
        <f t="shared" si="3"/>
        <v>1121</v>
      </c>
    </row>
    <row r="74" spans="1:84" x14ac:dyDescent="0.25">
      <c r="A74" s="63">
        <v>70</v>
      </c>
      <c r="B74" s="67" t="s">
        <v>71</v>
      </c>
      <c r="C74" s="68">
        <v>0</v>
      </c>
      <c r="D74" s="68">
        <v>0</v>
      </c>
      <c r="E74" s="68">
        <v>3</v>
      </c>
      <c r="F74" s="68">
        <v>17</v>
      </c>
      <c r="G74" s="68">
        <v>7</v>
      </c>
      <c r="H74" s="68">
        <v>7</v>
      </c>
      <c r="I74" s="68">
        <v>9</v>
      </c>
      <c r="J74" s="68">
        <v>0</v>
      </c>
      <c r="K74" s="68">
        <v>11</v>
      </c>
      <c r="L74" s="68">
        <v>113</v>
      </c>
      <c r="M74" s="68">
        <v>0</v>
      </c>
      <c r="N74" s="68">
        <v>0</v>
      </c>
      <c r="O74" s="68">
        <v>25</v>
      </c>
      <c r="P74" s="68">
        <v>105</v>
      </c>
      <c r="Q74" s="68">
        <v>0</v>
      </c>
      <c r="R74" s="68">
        <v>0</v>
      </c>
      <c r="S74" s="68">
        <v>4</v>
      </c>
      <c r="T74" s="68">
        <v>33</v>
      </c>
      <c r="U74" s="68">
        <v>3</v>
      </c>
      <c r="V74" s="68">
        <v>29</v>
      </c>
      <c r="W74" s="68">
        <v>0</v>
      </c>
      <c r="X74" s="68">
        <v>42</v>
      </c>
      <c r="Y74" s="68">
        <v>0</v>
      </c>
      <c r="Z74" s="68">
        <v>3</v>
      </c>
      <c r="AA74" s="68">
        <v>0</v>
      </c>
      <c r="AB74" s="68">
        <v>74</v>
      </c>
      <c r="AC74" s="68">
        <v>10</v>
      </c>
      <c r="AD74" s="68">
        <v>0</v>
      </c>
      <c r="AE74" s="68">
        <v>0</v>
      </c>
      <c r="AF74" s="68">
        <v>0</v>
      </c>
      <c r="AG74" s="68">
        <v>24</v>
      </c>
      <c r="AH74" s="68">
        <v>0</v>
      </c>
      <c r="AI74" s="68">
        <v>43</v>
      </c>
      <c r="AJ74" s="68">
        <v>0</v>
      </c>
      <c r="AK74" s="68">
        <v>46</v>
      </c>
      <c r="AL74" s="68">
        <v>44</v>
      </c>
      <c r="AM74" s="68">
        <v>10</v>
      </c>
      <c r="AN74" s="68">
        <v>0</v>
      </c>
      <c r="AO74" s="68">
        <v>10</v>
      </c>
      <c r="AP74" s="68">
        <v>21</v>
      </c>
      <c r="AQ74" s="68">
        <v>0</v>
      </c>
      <c r="AR74" s="68">
        <v>22</v>
      </c>
      <c r="AS74" s="68">
        <v>18</v>
      </c>
      <c r="AT74" s="68">
        <v>18</v>
      </c>
      <c r="AU74" s="68">
        <v>47</v>
      </c>
      <c r="AV74" s="68">
        <v>0</v>
      </c>
      <c r="AW74" s="68">
        <v>3</v>
      </c>
      <c r="AX74" s="68">
        <v>0</v>
      </c>
      <c r="AY74" s="68">
        <v>44</v>
      </c>
      <c r="AZ74" s="68">
        <v>38</v>
      </c>
      <c r="BA74" s="68">
        <v>11</v>
      </c>
      <c r="BB74" s="68">
        <v>37</v>
      </c>
      <c r="BC74" s="68">
        <v>18</v>
      </c>
      <c r="BD74" s="68">
        <v>0</v>
      </c>
      <c r="BE74" s="68">
        <v>0</v>
      </c>
      <c r="BF74" s="68">
        <v>5</v>
      </c>
      <c r="BG74" s="68">
        <v>5</v>
      </c>
      <c r="BH74" s="68">
        <v>0</v>
      </c>
      <c r="BI74" s="68">
        <v>7</v>
      </c>
      <c r="BJ74" s="68">
        <v>3</v>
      </c>
      <c r="BK74" s="68">
        <v>0</v>
      </c>
      <c r="BL74" s="68">
        <v>0</v>
      </c>
      <c r="BM74" s="68">
        <v>0</v>
      </c>
      <c r="BN74" s="68">
        <v>16</v>
      </c>
      <c r="BO74" s="68">
        <v>0</v>
      </c>
      <c r="BP74" s="68">
        <v>0</v>
      </c>
      <c r="BQ74" s="68">
        <v>0</v>
      </c>
      <c r="BR74" s="68">
        <v>0</v>
      </c>
      <c r="BS74" s="68">
        <v>7</v>
      </c>
      <c r="BT74" s="68">
        <v>0</v>
      </c>
      <c r="BU74" s="68">
        <v>3</v>
      </c>
      <c r="BV74" s="68">
        <v>0</v>
      </c>
      <c r="BW74" s="68">
        <v>30</v>
      </c>
      <c r="BX74" s="68">
        <v>43</v>
      </c>
      <c r="BY74" s="68">
        <v>0</v>
      </c>
      <c r="BZ74" s="68">
        <v>42</v>
      </c>
      <c r="CA74" s="68">
        <v>11</v>
      </c>
      <c r="CB74" s="68">
        <v>7</v>
      </c>
      <c r="CC74" s="68">
        <v>0</v>
      </c>
      <c r="CD74" s="68">
        <v>1134</v>
      </c>
      <c r="CE74" s="12">
        <f t="shared" si="3"/>
        <v>1039</v>
      </c>
    </row>
    <row r="75" spans="1:84" x14ac:dyDescent="0.25">
      <c r="A75" s="63">
        <v>71</v>
      </c>
      <c r="B75" s="67" t="s">
        <v>440</v>
      </c>
      <c r="C75" s="68">
        <v>0</v>
      </c>
      <c r="D75" s="68">
        <v>0</v>
      </c>
      <c r="E75" s="68">
        <v>7</v>
      </c>
      <c r="F75" s="68">
        <v>3</v>
      </c>
      <c r="G75" s="68">
        <v>3</v>
      </c>
      <c r="H75" s="68">
        <v>0</v>
      </c>
      <c r="I75" s="68">
        <v>5</v>
      </c>
      <c r="J75" s="68">
        <v>0</v>
      </c>
      <c r="K75" s="68">
        <v>16</v>
      </c>
      <c r="L75" s="68">
        <v>42</v>
      </c>
      <c r="M75" s="68">
        <v>0</v>
      </c>
      <c r="N75" s="68">
        <v>0</v>
      </c>
      <c r="O75" s="68">
        <v>6</v>
      </c>
      <c r="P75" s="68">
        <v>41</v>
      </c>
      <c r="Q75" s="68">
        <v>0</v>
      </c>
      <c r="R75" s="68">
        <v>0</v>
      </c>
      <c r="S75" s="68">
        <v>0</v>
      </c>
      <c r="T75" s="68">
        <v>4</v>
      </c>
      <c r="U75" s="68">
        <v>0</v>
      </c>
      <c r="V75" s="68">
        <v>3</v>
      </c>
      <c r="W75" s="68">
        <v>0</v>
      </c>
      <c r="X75" s="68">
        <v>14</v>
      </c>
      <c r="Y75" s="68">
        <v>0</v>
      </c>
      <c r="Z75" s="68">
        <v>0</v>
      </c>
      <c r="AA75" s="68">
        <v>79</v>
      </c>
      <c r="AB75" s="68">
        <v>97</v>
      </c>
      <c r="AC75" s="68">
        <v>46</v>
      </c>
      <c r="AD75" s="68">
        <v>0</v>
      </c>
      <c r="AE75" s="68">
        <v>3</v>
      </c>
      <c r="AF75" s="68">
        <v>5</v>
      </c>
      <c r="AG75" s="68">
        <v>25</v>
      </c>
      <c r="AH75" s="68">
        <v>4</v>
      </c>
      <c r="AI75" s="68">
        <v>27</v>
      </c>
      <c r="AJ75" s="68">
        <v>0</v>
      </c>
      <c r="AK75" s="68">
        <v>24</v>
      </c>
      <c r="AL75" s="68">
        <v>24</v>
      </c>
      <c r="AM75" s="68">
        <v>9</v>
      </c>
      <c r="AN75" s="68">
        <v>0</v>
      </c>
      <c r="AO75" s="68">
        <v>0</v>
      </c>
      <c r="AP75" s="68">
        <v>22</v>
      </c>
      <c r="AQ75" s="68">
        <v>0</v>
      </c>
      <c r="AR75" s="68">
        <v>4</v>
      </c>
      <c r="AS75" s="68">
        <v>66</v>
      </c>
      <c r="AT75" s="68">
        <v>9</v>
      </c>
      <c r="AU75" s="68">
        <v>20</v>
      </c>
      <c r="AV75" s="68">
        <v>0</v>
      </c>
      <c r="AW75" s="68">
        <v>0</v>
      </c>
      <c r="AX75" s="68">
        <v>4</v>
      </c>
      <c r="AY75" s="68">
        <v>26</v>
      </c>
      <c r="AZ75" s="68">
        <v>11</v>
      </c>
      <c r="BA75" s="68">
        <v>0</v>
      </c>
      <c r="BB75" s="68">
        <v>14</v>
      </c>
      <c r="BC75" s="68">
        <v>13</v>
      </c>
      <c r="BD75" s="68">
        <v>0</v>
      </c>
      <c r="BE75" s="68">
        <v>0</v>
      </c>
      <c r="BF75" s="68">
        <v>0</v>
      </c>
      <c r="BG75" s="68">
        <v>9</v>
      </c>
      <c r="BH75" s="68">
        <v>0</v>
      </c>
      <c r="BI75" s="68">
        <v>3</v>
      </c>
      <c r="BJ75" s="68">
        <v>0</v>
      </c>
      <c r="BK75" s="68">
        <v>0</v>
      </c>
      <c r="BL75" s="68">
        <v>0</v>
      </c>
      <c r="BM75" s="68">
        <v>0</v>
      </c>
      <c r="BN75" s="68">
        <v>12</v>
      </c>
      <c r="BO75" s="68">
        <v>0</v>
      </c>
      <c r="BP75" s="68">
        <v>0</v>
      </c>
      <c r="BQ75" s="68">
        <v>0</v>
      </c>
      <c r="BR75" s="68">
        <v>0</v>
      </c>
      <c r="BS75" s="68">
        <v>0</v>
      </c>
      <c r="BT75" s="68">
        <v>0</v>
      </c>
      <c r="BU75" s="68">
        <v>3</v>
      </c>
      <c r="BV75" s="68">
        <v>0</v>
      </c>
      <c r="BW75" s="68">
        <v>30</v>
      </c>
      <c r="BX75" s="68">
        <v>8</v>
      </c>
      <c r="BY75" s="68">
        <v>6</v>
      </c>
      <c r="BZ75" s="68">
        <v>211</v>
      </c>
      <c r="CA75" s="68">
        <v>4</v>
      </c>
      <c r="CB75" s="68">
        <v>50</v>
      </c>
      <c r="CC75" s="68">
        <v>0</v>
      </c>
      <c r="CD75" s="68">
        <v>1016</v>
      </c>
      <c r="CE75" s="12">
        <f t="shared" si="3"/>
        <v>843</v>
      </c>
    </row>
    <row r="76" spans="1:84" x14ac:dyDescent="0.25">
      <c r="A76" s="63">
        <v>72</v>
      </c>
      <c r="B76" s="12" t="s">
        <v>75</v>
      </c>
      <c r="C76" s="12">
        <f>SUM(C12:C19)-C26</f>
        <v>1128</v>
      </c>
      <c r="D76" s="12">
        <f>SUM(D12:D19)-D26</f>
        <v>595</v>
      </c>
      <c r="E76" s="12">
        <f t="shared" ref="E76:BP76" si="4">SUM(E12:E19)-E26</f>
        <v>4845</v>
      </c>
      <c r="F76" s="12">
        <f t="shared" si="4"/>
        <v>9386</v>
      </c>
      <c r="G76" s="12">
        <f t="shared" si="4"/>
        <v>3996</v>
      </c>
      <c r="H76" s="12">
        <f t="shared" si="4"/>
        <v>3591</v>
      </c>
      <c r="I76" s="12">
        <f t="shared" si="4"/>
        <v>8055</v>
      </c>
      <c r="J76" s="12">
        <f t="shared" si="4"/>
        <v>1007</v>
      </c>
      <c r="K76" s="12">
        <f t="shared" si="4"/>
        <v>13099</v>
      </c>
      <c r="L76" s="12">
        <f t="shared" si="4"/>
        <v>25479</v>
      </c>
      <c r="M76" s="12">
        <f t="shared" si="4"/>
        <v>367</v>
      </c>
      <c r="N76" s="12">
        <f t="shared" si="4"/>
        <v>2002</v>
      </c>
      <c r="O76" s="12">
        <f t="shared" si="4"/>
        <v>6054</v>
      </c>
      <c r="P76" s="12">
        <f t="shared" si="4"/>
        <v>23930</v>
      </c>
      <c r="Q76" s="12">
        <f t="shared" si="4"/>
        <v>1022</v>
      </c>
      <c r="R76" s="12">
        <f t="shared" si="4"/>
        <v>1118</v>
      </c>
      <c r="S76" s="12">
        <f t="shared" si="4"/>
        <v>730</v>
      </c>
      <c r="T76" s="12">
        <f t="shared" si="4"/>
        <v>14694</v>
      </c>
      <c r="U76" s="12">
        <f t="shared" si="4"/>
        <v>4286</v>
      </c>
      <c r="V76" s="12">
        <f t="shared" si="4"/>
        <v>9970</v>
      </c>
      <c r="W76" s="12">
        <f t="shared" si="4"/>
        <v>551</v>
      </c>
      <c r="X76" s="12">
        <f t="shared" si="4"/>
        <v>13803</v>
      </c>
      <c r="Y76" s="12">
        <f t="shared" si="4"/>
        <v>1147</v>
      </c>
      <c r="Z76" s="12">
        <f t="shared" si="4"/>
        <v>1129</v>
      </c>
      <c r="AA76" s="12">
        <f t="shared" si="4"/>
        <v>4364</v>
      </c>
      <c r="AB76" s="12">
        <f t="shared" si="4"/>
        <v>19177</v>
      </c>
      <c r="AC76" s="12">
        <f t="shared" si="4"/>
        <v>17646</v>
      </c>
      <c r="AD76" s="12">
        <f t="shared" si="4"/>
        <v>3620</v>
      </c>
      <c r="AE76" s="12">
        <f t="shared" si="4"/>
        <v>1425</v>
      </c>
      <c r="AF76" s="12">
        <f t="shared" si="4"/>
        <v>298</v>
      </c>
      <c r="AG76" s="12">
        <f t="shared" si="4"/>
        <v>8449</v>
      </c>
      <c r="AH76" s="12">
        <f t="shared" si="4"/>
        <v>656</v>
      </c>
      <c r="AI76" s="12">
        <f t="shared" si="4"/>
        <v>17059</v>
      </c>
      <c r="AJ76" s="12">
        <f t="shared" si="4"/>
        <v>901</v>
      </c>
      <c r="AK76" s="12">
        <f t="shared" si="4"/>
        <v>14959</v>
      </c>
      <c r="AL76" s="12">
        <f t="shared" si="4"/>
        <v>14486</v>
      </c>
      <c r="AM76" s="12">
        <f t="shared" si="4"/>
        <v>5890</v>
      </c>
      <c r="AN76" s="12">
        <f t="shared" si="4"/>
        <v>599</v>
      </c>
      <c r="AO76" s="12">
        <f t="shared" si="4"/>
        <v>2951</v>
      </c>
      <c r="AP76" s="12">
        <f t="shared" si="4"/>
        <v>16700</v>
      </c>
      <c r="AQ76" s="12">
        <f t="shared" si="4"/>
        <v>677</v>
      </c>
      <c r="AR76" s="12">
        <f t="shared" si="4"/>
        <v>6417</v>
      </c>
      <c r="AS76" s="12">
        <f t="shared" si="4"/>
        <v>7775</v>
      </c>
      <c r="AT76" s="12">
        <f t="shared" si="4"/>
        <v>5447</v>
      </c>
      <c r="AU76" s="12">
        <f t="shared" si="4"/>
        <v>9944</v>
      </c>
      <c r="AV76" s="12">
        <f t="shared" si="4"/>
        <v>2776</v>
      </c>
      <c r="AW76" s="12">
        <f t="shared" si="4"/>
        <v>2222</v>
      </c>
      <c r="AX76" s="12">
        <f t="shared" si="4"/>
        <v>1955</v>
      </c>
      <c r="AY76" s="12">
        <f t="shared" si="4"/>
        <v>21850</v>
      </c>
      <c r="AZ76" s="12">
        <f t="shared" si="4"/>
        <v>11670</v>
      </c>
      <c r="BA76" s="12">
        <f t="shared" si="4"/>
        <v>2108</v>
      </c>
      <c r="BB76" s="12">
        <f t="shared" si="4"/>
        <v>15219</v>
      </c>
      <c r="BC76" s="12">
        <f t="shared" si="4"/>
        <v>16416</v>
      </c>
      <c r="BD76" s="12">
        <f t="shared" si="4"/>
        <v>1474</v>
      </c>
      <c r="BE76" s="12">
        <f t="shared" si="4"/>
        <v>736</v>
      </c>
      <c r="BF76" s="12">
        <f t="shared" si="4"/>
        <v>1120</v>
      </c>
      <c r="BG76" s="12">
        <f t="shared" si="4"/>
        <v>3369</v>
      </c>
      <c r="BH76" s="12">
        <f t="shared" si="4"/>
        <v>742</v>
      </c>
      <c r="BI76" s="12">
        <f t="shared" si="4"/>
        <v>6444</v>
      </c>
      <c r="BJ76" s="12">
        <f t="shared" si="4"/>
        <v>544</v>
      </c>
      <c r="BK76" s="12">
        <f t="shared" si="4"/>
        <v>314</v>
      </c>
      <c r="BL76" s="12">
        <f t="shared" si="4"/>
        <v>2398</v>
      </c>
      <c r="BM76" s="12">
        <f t="shared" si="4"/>
        <v>804</v>
      </c>
      <c r="BN76" s="12">
        <f t="shared" si="4"/>
        <v>7780</v>
      </c>
      <c r="BO76" s="12">
        <f t="shared" si="4"/>
        <v>852</v>
      </c>
      <c r="BP76" s="12">
        <f t="shared" si="4"/>
        <v>1873</v>
      </c>
      <c r="BQ76" s="12">
        <f t="shared" ref="BQ76:CD76" si="5">SUM(BQ12:BQ19)-BQ26</f>
        <v>934</v>
      </c>
      <c r="BR76" s="12">
        <f t="shared" si="5"/>
        <v>411</v>
      </c>
      <c r="BS76" s="12">
        <f t="shared" si="5"/>
        <v>1640</v>
      </c>
      <c r="BT76" s="12">
        <f t="shared" si="5"/>
        <v>1305</v>
      </c>
      <c r="BU76" s="12">
        <f t="shared" si="5"/>
        <v>2814</v>
      </c>
      <c r="BV76" s="12">
        <f t="shared" si="5"/>
        <v>227</v>
      </c>
      <c r="BW76" s="12">
        <f t="shared" si="5"/>
        <v>15866</v>
      </c>
      <c r="BX76" s="12">
        <f t="shared" si="5"/>
        <v>20014</v>
      </c>
      <c r="BY76" s="12">
        <f t="shared" si="5"/>
        <v>1923</v>
      </c>
      <c r="BZ76" s="12">
        <f t="shared" si="5"/>
        <v>13304</v>
      </c>
      <c r="CA76" s="12">
        <f t="shared" si="5"/>
        <v>5265</v>
      </c>
      <c r="CB76" s="12">
        <f t="shared" si="5"/>
        <v>10201</v>
      </c>
      <c r="CC76" s="12">
        <f t="shared" si="5"/>
        <v>412</v>
      </c>
      <c r="CD76" s="12">
        <f t="shared" si="5"/>
        <v>488293</v>
      </c>
      <c r="CE76" s="12">
        <f t="shared" si="3"/>
        <v>392281</v>
      </c>
    </row>
    <row r="77" spans="1:84" s="66" customFormat="1" ht="19" x14ac:dyDescent="0.25">
      <c r="A77" s="63">
        <v>73</v>
      </c>
      <c r="B77" s="64" t="s">
        <v>306</v>
      </c>
      <c r="C77" s="65" t="s">
        <v>211</v>
      </c>
      <c r="D77" s="65" t="s">
        <v>212</v>
      </c>
      <c r="E77" s="65" t="s">
        <v>213</v>
      </c>
      <c r="F77" s="65" t="s">
        <v>214</v>
      </c>
      <c r="G77" s="65" t="s">
        <v>215</v>
      </c>
      <c r="H77" s="65" t="s">
        <v>216</v>
      </c>
      <c r="I77" s="65" t="s">
        <v>217</v>
      </c>
      <c r="J77" s="65" t="s">
        <v>218</v>
      </c>
      <c r="K77" s="65" t="s">
        <v>219</v>
      </c>
      <c r="L77" s="65" t="s">
        <v>220</v>
      </c>
      <c r="M77" s="65" t="s">
        <v>221</v>
      </c>
      <c r="N77" s="65" t="s">
        <v>222</v>
      </c>
      <c r="O77" s="65" t="s">
        <v>223</v>
      </c>
      <c r="P77" s="65" t="s">
        <v>224</v>
      </c>
      <c r="Q77" s="65" t="s">
        <v>225</v>
      </c>
      <c r="R77" s="65" t="s">
        <v>226</v>
      </c>
      <c r="S77" s="65" t="s">
        <v>227</v>
      </c>
      <c r="T77" s="65" t="s">
        <v>228</v>
      </c>
      <c r="U77" s="65" t="s">
        <v>229</v>
      </c>
      <c r="V77" s="65" t="s">
        <v>230</v>
      </c>
      <c r="W77" s="65" t="s">
        <v>231</v>
      </c>
      <c r="X77" s="65" t="s">
        <v>232</v>
      </c>
      <c r="Y77" s="65" t="s">
        <v>233</v>
      </c>
      <c r="Z77" s="65" t="s">
        <v>234</v>
      </c>
      <c r="AA77" s="65" t="s">
        <v>235</v>
      </c>
      <c r="AB77" s="65" t="s">
        <v>236</v>
      </c>
      <c r="AC77" s="65" t="s">
        <v>237</v>
      </c>
      <c r="AD77" s="65" t="s">
        <v>238</v>
      </c>
      <c r="AE77" s="65" t="s">
        <v>239</v>
      </c>
      <c r="AF77" s="65" t="s">
        <v>240</v>
      </c>
      <c r="AG77" s="65" t="s">
        <v>241</v>
      </c>
      <c r="AH77" s="65" t="s">
        <v>242</v>
      </c>
      <c r="AI77" s="65" t="s">
        <v>243</v>
      </c>
      <c r="AJ77" s="65" t="s">
        <v>244</v>
      </c>
      <c r="AK77" s="65" t="s">
        <v>245</v>
      </c>
      <c r="AL77" s="65" t="s">
        <v>246</v>
      </c>
      <c r="AM77" s="65" t="s">
        <v>247</v>
      </c>
      <c r="AN77" s="65" t="s">
        <v>248</v>
      </c>
      <c r="AO77" s="65" t="s">
        <v>249</v>
      </c>
      <c r="AP77" s="65" t="s">
        <v>250</v>
      </c>
      <c r="AQ77" s="65" t="s">
        <v>251</v>
      </c>
      <c r="AR77" s="65" t="s">
        <v>252</v>
      </c>
      <c r="AS77" s="65" t="s">
        <v>253</v>
      </c>
      <c r="AT77" s="65" t="s">
        <v>254</v>
      </c>
      <c r="AU77" s="65" t="s">
        <v>255</v>
      </c>
      <c r="AV77" s="65" t="s">
        <v>256</v>
      </c>
      <c r="AW77" s="65" t="s">
        <v>257</v>
      </c>
      <c r="AX77" s="65" t="s">
        <v>258</v>
      </c>
      <c r="AY77" s="65" t="s">
        <v>259</v>
      </c>
      <c r="AZ77" s="65" t="s">
        <v>260</v>
      </c>
      <c r="BA77" s="65" t="s">
        <v>261</v>
      </c>
      <c r="BB77" s="65" t="s">
        <v>262</v>
      </c>
      <c r="BC77" s="65" t="s">
        <v>263</v>
      </c>
      <c r="BD77" s="65" t="s">
        <v>264</v>
      </c>
      <c r="BE77" s="65" t="s">
        <v>265</v>
      </c>
      <c r="BF77" s="65" t="s">
        <v>266</v>
      </c>
      <c r="BG77" s="65" t="s">
        <v>267</v>
      </c>
      <c r="BH77" s="65" t="s">
        <v>268</v>
      </c>
      <c r="BI77" s="65" t="s">
        <v>269</v>
      </c>
      <c r="BJ77" s="65" t="s">
        <v>270</v>
      </c>
      <c r="BK77" s="65" t="s">
        <v>271</v>
      </c>
      <c r="BL77" s="65" t="s">
        <v>272</v>
      </c>
      <c r="BM77" s="65" t="s">
        <v>273</v>
      </c>
      <c r="BN77" s="65" t="s">
        <v>274</v>
      </c>
      <c r="BO77" s="65" t="s">
        <v>275</v>
      </c>
      <c r="BP77" s="65" t="s">
        <v>276</v>
      </c>
      <c r="BQ77" s="65" t="s">
        <v>277</v>
      </c>
      <c r="BR77" s="65" t="s">
        <v>278</v>
      </c>
      <c r="BS77" s="65" t="s">
        <v>279</v>
      </c>
      <c r="BT77" s="65" t="s">
        <v>280</v>
      </c>
      <c r="BU77" s="65" t="s">
        <v>281</v>
      </c>
      <c r="BV77" s="65" t="s">
        <v>282</v>
      </c>
      <c r="BW77" s="65" t="s">
        <v>283</v>
      </c>
      <c r="BX77" s="65" t="s">
        <v>284</v>
      </c>
      <c r="BY77" s="65" t="s">
        <v>285</v>
      </c>
      <c r="BZ77" s="65" t="s">
        <v>286</v>
      </c>
      <c r="CA77" s="65" t="s">
        <v>287</v>
      </c>
      <c r="CB77" s="65" t="s">
        <v>288</v>
      </c>
      <c r="CC77" s="65" t="s">
        <v>289</v>
      </c>
      <c r="CD77" s="65" t="s">
        <v>290</v>
      </c>
      <c r="CE77" s="65" t="s">
        <v>291</v>
      </c>
      <c r="CF77" s="59"/>
    </row>
    <row r="78" spans="1:84" x14ac:dyDescent="0.25">
      <c r="A78" s="63">
        <v>74</v>
      </c>
      <c r="B78" s="67" t="s">
        <v>76</v>
      </c>
      <c r="C78" s="68">
        <v>2888</v>
      </c>
      <c r="D78" s="68">
        <v>2596</v>
      </c>
      <c r="E78" s="68">
        <v>19474</v>
      </c>
      <c r="F78" s="68">
        <v>17949</v>
      </c>
      <c r="G78" s="68">
        <v>10664</v>
      </c>
      <c r="H78" s="68">
        <v>11119</v>
      </c>
      <c r="I78" s="68">
        <v>17564</v>
      </c>
      <c r="J78" s="68">
        <v>3858</v>
      </c>
      <c r="K78" s="68">
        <v>22436</v>
      </c>
      <c r="L78" s="68">
        <v>9974</v>
      </c>
      <c r="M78" s="68">
        <v>1578</v>
      </c>
      <c r="N78" s="68">
        <v>8559</v>
      </c>
      <c r="O78" s="68">
        <v>12391</v>
      </c>
      <c r="P78" s="68">
        <v>24873</v>
      </c>
      <c r="Q78" s="68">
        <v>3791</v>
      </c>
      <c r="R78" s="68">
        <v>4860</v>
      </c>
      <c r="S78" s="68">
        <v>3635</v>
      </c>
      <c r="T78" s="68">
        <v>9159</v>
      </c>
      <c r="U78" s="68">
        <v>13493</v>
      </c>
      <c r="V78" s="68">
        <v>19293</v>
      </c>
      <c r="W78" s="68">
        <v>2920</v>
      </c>
      <c r="X78" s="68">
        <v>15794</v>
      </c>
      <c r="Y78" s="68">
        <v>4719</v>
      </c>
      <c r="Z78" s="68">
        <v>3482</v>
      </c>
      <c r="AA78" s="68">
        <v>21957</v>
      </c>
      <c r="AB78" s="68">
        <v>9909</v>
      </c>
      <c r="AC78" s="68">
        <v>44801</v>
      </c>
      <c r="AD78" s="68">
        <v>10808</v>
      </c>
      <c r="AE78" s="68">
        <v>4029</v>
      </c>
      <c r="AF78" s="68">
        <v>1428</v>
      </c>
      <c r="AG78" s="68">
        <v>8846</v>
      </c>
      <c r="AH78" s="68">
        <v>3999</v>
      </c>
      <c r="AI78" s="68">
        <v>13680</v>
      </c>
      <c r="AJ78" s="68">
        <v>3790</v>
      </c>
      <c r="AK78" s="68">
        <v>19960</v>
      </c>
      <c r="AL78" s="68">
        <v>20064</v>
      </c>
      <c r="AM78" s="68">
        <v>13833</v>
      </c>
      <c r="AN78" s="68">
        <v>1946</v>
      </c>
      <c r="AO78" s="68">
        <v>8728</v>
      </c>
      <c r="AP78" s="68">
        <v>14838</v>
      </c>
      <c r="AQ78" s="68">
        <v>2403</v>
      </c>
      <c r="AR78" s="68">
        <v>3786</v>
      </c>
      <c r="AS78" s="68">
        <v>16575</v>
      </c>
      <c r="AT78" s="68">
        <v>7312</v>
      </c>
      <c r="AU78" s="68">
        <v>9288</v>
      </c>
      <c r="AV78" s="68">
        <v>9346</v>
      </c>
      <c r="AW78" s="68">
        <v>6470</v>
      </c>
      <c r="AX78" s="68">
        <v>7438</v>
      </c>
      <c r="AY78" s="68">
        <v>17969</v>
      </c>
      <c r="AZ78" s="68">
        <v>12049</v>
      </c>
      <c r="BA78" s="68">
        <v>5609</v>
      </c>
      <c r="BB78" s="68">
        <v>9971</v>
      </c>
      <c r="BC78" s="68">
        <v>40266</v>
      </c>
      <c r="BD78" s="68">
        <v>5063</v>
      </c>
      <c r="BE78" s="68">
        <v>3516</v>
      </c>
      <c r="BF78" s="68">
        <v>3529</v>
      </c>
      <c r="BG78" s="68">
        <v>8981</v>
      </c>
      <c r="BH78" s="68">
        <v>2777</v>
      </c>
      <c r="BI78" s="68">
        <v>9881</v>
      </c>
      <c r="BJ78" s="68">
        <v>1820</v>
      </c>
      <c r="BK78" s="68">
        <v>1347</v>
      </c>
      <c r="BL78" s="68">
        <v>7229</v>
      </c>
      <c r="BM78" s="68">
        <v>3909</v>
      </c>
      <c r="BN78" s="68">
        <v>13189</v>
      </c>
      <c r="BO78" s="68">
        <v>3156</v>
      </c>
      <c r="BP78" s="68">
        <v>6729</v>
      </c>
      <c r="BQ78" s="68">
        <v>3463</v>
      </c>
      <c r="BR78" s="68">
        <v>1575</v>
      </c>
      <c r="BS78" s="68">
        <v>6357</v>
      </c>
      <c r="BT78" s="68">
        <v>6866</v>
      </c>
      <c r="BU78" s="68">
        <v>9437</v>
      </c>
      <c r="BV78" s="68">
        <v>967</v>
      </c>
      <c r="BW78" s="68">
        <v>19924</v>
      </c>
      <c r="BX78" s="68">
        <v>12700</v>
      </c>
      <c r="BY78" s="68">
        <v>6863</v>
      </c>
      <c r="BZ78" s="68">
        <v>13153</v>
      </c>
      <c r="CA78" s="68">
        <v>6911</v>
      </c>
      <c r="CB78" s="68">
        <v>24344</v>
      </c>
      <c r="CC78" s="68">
        <v>1699</v>
      </c>
      <c r="CD78" s="68">
        <v>783600</v>
      </c>
      <c r="CE78" s="12">
        <f t="shared" ref="CE78:CE128" si="6">SUM(F78,I78,K78:L78,O78:P78,T78,V78,X78,AB78,AG78,AI78,AK78:AL78,AP78,AR78:AU78,AY78:AZ78,BB78:BC78,BG78,BI78,BN78,BW78:BX78,BZ78:CB78)</f>
        <v>463029</v>
      </c>
    </row>
    <row r="79" spans="1:84" x14ac:dyDescent="0.25">
      <c r="A79" s="63">
        <v>75</v>
      </c>
      <c r="B79" s="67" t="s">
        <v>77</v>
      </c>
      <c r="C79" s="68">
        <v>207</v>
      </c>
      <c r="D79" s="68">
        <v>3</v>
      </c>
      <c r="E79" s="68">
        <v>77</v>
      </c>
      <c r="F79" s="68">
        <v>1330</v>
      </c>
      <c r="G79" s="68">
        <v>131</v>
      </c>
      <c r="H79" s="68">
        <v>87</v>
      </c>
      <c r="I79" s="68">
        <v>378</v>
      </c>
      <c r="J79" s="68">
        <v>11</v>
      </c>
      <c r="K79" s="68">
        <v>914</v>
      </c>
      <c r="L79" s="68">
        <v>1900</v>
      </c>
      <c r="M79" s="68">
        <v>3</v>
      </c>
      <c r="N79" s="68">
        <v>93</v>
      </c>
      <c r="O79" s="68">
        <v>205</v>
      </c>
      <c r="P79" s="68">
        <v>933</v>
      </c>
      <c r="Q79" s="68">
        <v>8</v>
      </c>
      <c r="R79" s="68">
        <v>35</v>
      </c>
      <c r="S79" s="68">
        <v>3</v>
      </c>
      <c r="T79" s="68">
        <v>4035</v>
      </c>
      <c r="U79" s="68">
        <v>95</v>
      </c>
      <c r="V79" s="68">
        <v>269</v>
      </c>
      <c r="W79" s="68">
        <v>3</v>
      </c>
      <c r="X79" s="68">
        <v>568</v>
      </c>
      <c r="Y79" s="68">
        <v>8</v>
      </c>
      <c r="Z79" s="68">
        <v>14</v>
      </c>
      <c r="AA79" s="68">
        <v>67</v>
      </c>
      <c r="AB79" s="68">
        <v>1097</v>
      </c>
      <c r="AC79" s="68">
        <v>944</v>
      </c>
      <c r="AD79" s="68">
        <v>568</v>
      </c>
      <c r="AE79" s="68">
        <v>22</v>
      </c>
      <c r="AF79" s="68">
        <v>0</v>
      </c>
      <c r="AG79" s="68">
        <v>927</v>
      </c>
      <c r="AH79" s="68">
        <v>31</v>
      </c>
      <c r="AI79" s="68">
        <v>1913</v>
      </c>
      <c r="AJ79" s="68">
        <v>11</v>
      </c>
      <c r="AK79" s="68">
        <v>928</v>
      </c>
      <c r="AL79" s="68">
        <v>583</v>
      </c>
      <c r="AM79" s="68">
        <v>356</v>
      </c>
      <c r="AN79" s="68">
        <v>5</v>
      </c>
      <c r="AO79" s="68">
        <v>82</v>
      </c>
      <c r="AP79" s="68">
        <v>2128</v>
      </c>
      <c r="AQ79" s="68">
        <v>0</v>
      </c>
      <c r="AR79" s="68">
        <v>520</v>
      </c>
      <c r="AS79" s="68">
        <v>275</v>
      </c>
      <c r="AT79" s="68">
        <v>302</v>
      </c>
      <c r="AU79" s="68">
        <v>480</v>
      </c>
      <c r="AV79" s="68">
        <v>400</v>
      </c>
      <c r="AW79" s="68">
        <v>113</v>
      </c>
      <c r="AX79" s="68">
        <v>147</v>
      </c>
      <c r="AY79" s="68">
        <v>1687</v>
      </c>
      <c r="AZ79" s="68">
        <v>3322</v>
      </c>
      <c r="BA79" s="68">
        <v>44</v>
      </c>
      <c r="BB79" s="68">
        <v>4974</v>
      </c>
      <c r="BC79" s="68">
        <v>748</v>
      </c>
      <c r="BD79" s="68">
        <v>8</v>
      </c>
      <c r="BE79" s="68">
        <v>0</v>
      </c>
      <c r="BF79" s="68">
        <v>19</v>
      </c>
      <c r="BG79" s="68">
        <v>276</v>
      </c>
      <c r="BH79" s="68">
        <v>4</v>
      </c>
      <c r="BI79" s="68">
        <v>211</v>
      </c>
      <c r="BJ79" s="68">
        <v>3</v>
      </c>
      <c r="BK79" s="68">
        <v>5</v>
      </c>
      <c r="BL79" s="68">
        <v>113</v>
      </c>
      <c r="BM79" s="68">
        <v>6</v>
      </c>
      <c r="BN79" s="68">
        <v>242</v>
      </c>
      <c r="BO79" s="68">
        <v>9</v>
      </c>
      <c r="BP79" s="68">
        <v>45</v>
      </c>
      <c r="BQ79" s="68">
        <v>176</v>
      </c>
      <c r="BR79" s="68">
        <v>0</v>
      </c>
      <c r="BS79" s="68">
        <v>226</v>
      </c>
      <c r="BT79" s="68">
        <v>13</v>
      </c>
      <c r="BU79" s="68">
        <v>41</v>
      </c>
      <c r="BV79" s="68">
        <v>3</v>
      </c>
      <c r="BW79" s="68">
        <v>893</v>
      </c>
      <c r="BX79" s="68">
        <v>3705</v>
      </c>
      <c r="BY79" s="68">
        <v>32</v>
      </c>
      <c r="BZ79" s="68">
        <v>986</v>
      </c>
      <c r="CA79" s="68">
        <v>424</v>
      </c>
      <c r="CB79" s="68">
        <v>496</v>
      </c>
      <c r="CC79" s="68">
        <v>4</v>
      </c>
      <c r="CD79" s="68">
        <v>41951</v>
      </c>
      <c r="CE79" s="12">
        <f t="shared" si="6"/>
        <v>37649</v>
      </c>
    </row>
    <row r="80" spans="1:84" x14ac:dyDescent="0.25">
      <c r="A80" s="63">
        <v>76</v>
      </c>
      <c r="B80" s="67" t="s">
        <v>78</v>
      </c>
      <c r="C80" s="68">
        <v>10</v>
      </c>
      <c r="D80" s="68">
        <v>0</v>
      </c>
      <c r="E80" s="68">
        <v>62</v>
      </c>
      <c r="F80" s="68">
        <v>668</v>
      </c>
      <c r="G80" s="68">
        <v>73</v>
      </c>
      <c r="H80" s="68">
        <v>23</v>
      </c>
      <c r="I80" s="68">
        <v>533</v>
      </c>
      <c r="J80" s="68">
        <v>4</v>
      </c>
      <c r="K80" s="68">
        <v>1317</v>
      </c>
      <c r="L80" s="68">
        <v>1920</v>
      </c>
      <c r="M80" s="68">
        <v>0</v>
      </c>
      <c r="N80" s="68">
        <v>14</v>
      </c>
      <c r="O80" s="68">
        <v>48</v>
      </c>
      <c r="P80" s="68">
        <v>580</v>
      </c>
      <c r="Q80" s="68">
        <v>5</v>
      </c>
      <c r="R80" s="68">
        <v>20</v>
      </c>
      <c r="S80" s="68">
        <v>0</v>
      </c>
      <c r="T80" s="68">
        <v>3297</v>
      </c>
      <c r="U80" s="68">
        <v>32</v>
      </c>
      <c r="V80" s="68">
        <v>310</v>
      </c>
      <c r="W80" s="68">
        <v>3</v>
      </c>
      <c r="X80" s="68">
        <v>1740</v>
      </c>
      <c r="Y80" s="68">
        <v>3</v>
      </c>
      <c r="Z80" s="68">
        <v>4</v>
      </c>
      <c r="AA80" s="68">
        <v>36</v>
      </c>
      <c r="AB80" s="68">
        <v>1351</v>
      </c>
      <c r="AC80" s="68">
        <v>404</v>
      </c>
      <c r="AD80" s="68">
        <v>80</v>
      </c>
      <c r="AE80" s="68">
        <v>10</v>
      </c>
      <c r="AF80" s="68">
        <v>3</v>
      </c>
      <c r="AG80" s="68">
        <v>838</v>
      </c>
      <c r="AH80" s="68">
        <v>5</v>
      </c>
      <c r="AI80" s="68">
        <v>851</v>
      </c>
      <c r="AJ80" s="68">
        <v>0</v>
      </c>
      <c r="AK80" s="68">
        <v>2337</v>
      </c>
      <c r="AL80" s="68">
        <v>401</v>
      </c>
      <c r="AM80" s="68">
        <v>109</v>
      </c>
      <c r="AN80" s="68">
        <v>4</v>
      </c>
      <c r="AO80" s="68">
        <v>42</v>
      </c>
      <c r="AP80" s="68">
        <v>2521</v>
      </c>
      <c r="AQ80" s="68">
        <v>3</v>
      </c>
      <c r="AR80" s="68">
        <v>618</v>
      </c>
      <c r="AS80" s="68">
        <v>145</v>
      </c>
      <c r="AT80" s="68">
        <v>128</v>
      </c>
      <c r="AU80" s="68">
        <v>262</v>
      </c>
      <c r="AV80" s="68">
        <v>122</v>
      </c>
      <c r="AW80" s="68">
        <v>35</v>
      </c>
      <c r="AX80" s="68">
        <v>7</v>
      </c>
      <c r="AY80" s="68">
        <v>3582</v>
      </c>
      <c r="AZ80" s="68">
        <v>1137</v>
      </c>
      <c r="BA80" s="68">
        <v>33</v>
      </c>
      <c r="BB80" s="68">
        <v>2642</v>
      </c>
      <c r="BC80" s="68">
        <v>595</v>
      </c>
      <c r="BD80" s="68">
        <v>12</v>
      </c>
      <c r="BE80" s="68">
        <v>0</v>
      </c>
      <c r="BF80" s="68">
        <v>9</v>
      </c>
      <c r="BG80" s="68">
        <v>103</v>
      </c>
      <c r="BH80" s="68">
        <v>0</v>
      </c>
      <c r="BI80" s="68">
        <v>894</v>
      </c>
      <c r="BJ80" s="68">
        <v>0</v>
      </c>
      <c r="BK80" s="68">
        <v>7</v>
      </c>
      <c r="BL80" s="68">
        <v>15</v>
      </c>
      <c r="BM80" s="68">
        <v>3</v>
      </c>
      <c r="BN80" s="68">
        <v>1305</v>
      </c>
      <c r="BO80" s="68">
        <v>11</v>
      </c>
      <c r="BP80" s="68">
        <v>26</v>
      </c>
      <c r="BQ80" s="68">
        <v>17</v>
      </c>
      <c r="BR80" s="68">
        <v>0</v>
      </c>
      <c r="BS80" s="68">
        <v>12</v>
      </c>
      <c r="BT80" s="68">
        <v>3</v>
      </c>
      <c r="BU80" s="68">
        <v>7</v>
      </c>
      <c r="BV80" s="68">
        <v>0</v>
      </c>
      <c r="BW80" s="68">
        <v>1422</v>
      </c>
      <c r="BX80" s="68">
        <v>2301</v>
      </c>
      <c r="BY80" s="68">
        <v>9</v>
      </c>
      <c r="BZ80" s="68">
        <v>252</v>
      </c>
      <c r="CA80" s="68">
        <v>796</v>
      </c>
      <c r="CB80" s="68">
        <v>108</v>
      </c>
      <c r="CC80" s="68">
        <v>0</v>
      </c>
      <c r="CD80" s="68">
        <v>36308</v>
      </c>
      <c r="CE80" s="12">
        <f t="shared" si="6"/>
        <v>35002</v>
      </c>
    </row>
    <row r="81" spans="1:83" x14ac:dyDescent="0.25">
      <c r="A81" s="63">
        <v>77</v>
      </c>
      <c r="B81" s="67" t="s">
        <v>80</v>
      </c>
      <c r="C81" s="68">
        <v>0</v>
      </c>
      <c r="D81" s="68">
        <v>0</v>
      </c>
      <c r="E81" s="68">
        <v>64</v>
      </c>
      <c r="F81" s="68">
        <v>410</v>
      </c>
      <c r="G81" s="68">
        <v>13</v>
      </c>
      <c r="H81" s="68">
        <v>5</v>
      </c>
      <c r="I81" s="68">
        <v>209</v>
      </c>
      <c r="J81" s="68">
        <v>0</v>
      </c>
      <c r="K81" s="68">
        <v>1412</v>
      </c>
      <c r="L81" s="68">
        <v>318</v>
      </c>
      <c r="M81" s="68">
        <v>3</v>
      </c>
      <c r="N81" s="68">
        <v>0</v>
      </c>
      <c r="O81" s="68">
        <v>68</v>
      </c>
      <c r="P81" s="68">
        <v>718</v>
      </c>
      <c r="Q81" s="68">
        <v>5</v>
      </c>
      <c r="R81" s="68">
        <v>3</v>
      </c>
      <c r="S81" s="68">
        <v>0</v>
      </c>
      <c r="T81" s="68">
        <v>456</v>
      </c>
      <c r="U81" s="68">
        <v>17</v>
      </c>
      <c r="V81" s="68">
        <v>143</v>
      </c>
      <c r="W81" s="68">
        <v>0</v>
      </c>
      <c r="X81" s="68">
        <v>527</v>
      </c>
      <c r="Y81" s="68">
        <v>0</v>
      </c>
      <c r="Z81" s="68">
        <v>0</v>
      </c>
      <c r="AA81" s="68">
        <v>38</v>
      </c>
      <c r="AB81" s="68">
        <v>805</v>
      </c>
      <c r="AC81" s="68">
        <v>143</v>
      </c>
      <c r="AD81" s="68">
        <v>22</v>
      </c>
      <c r="AE81" s="68">
        <v>4</v>
      </c>
      <c r="AF81" s="68">
        <v>0</v>
      </c>
      <c r="AG81" s="68">
        <v>129</v>
      </c>
      <c r="AH81" s="68">
        <v>0</v>
      </c>
      <c r="AI81" s="68">
        <v>117</v>
      </c>
      <c r="AJ81" s="68">
        <v>4</v>
      </c>
      <c r="AK81" s="68">
        <v>512</v>
      </c>
      <c r="AL81" s="68">
        <v>1005</v>
      </c>
      <c r="AM81" s="68">
        <v>17</v>
      </c>
      <c r="AN81" s="68">
        <v>0</v>
      </c>
      <c r="AO81" s="68">
        <v>8</v>
      </c>
      <c r="AP81" s="68">
        <v>1663</v>
      </c>
      <c r="AQ81" s="68">
        <v>0</v>
      </c>
      <c r="AR81" s="68">
        <v>231</v>
      </c>
      <c r="AS81" s="68">
        <v>483</v>
      </c>
      <c r="AT81" s="68">
        <v>603</v>
      </c>
      <c r="AU81" s="68">
        <v>133</v>
      </c>
      <c r="AV81" s="68">
        <v>19</v>
      </c>
      <c r="AW81" s="68">
        <v>6</v>
      </c>
      <c r="AX81" s="68">
        <v>6</v>
      </c>
      <c r="AY81" s="68">
        <v>2410</v>
      </c>
      <c r="AZ81" s="68">
        <v>224</v>
      </c>
      <c r="BA81" s="68">
        <v>5</v>
      </c>
      <c r="BB81" s="68">
        <v>281</v>
      </c>
      <c r="BC81" s="68">
        <v>50</v>
      </c>
      <c r="BD81" s="68">
        <v>3</v>
      </c>
      <c r="BE81" s="68">
        <v>0</v>
      </c>
      <c r="BF81" s="68">
        <v>6</v>
      </c>
      <c r="BG81" s="68">
        <v>42</v>
      </c>
      <c r="BH81" s="68">
        <v>6</v>
      </c>
      <c r="BI81" s="68">
        <v>156</v>
      </c>
      <c r="BJ81" s="68">
        <v>0</v>
      </c>
      <c r="BK81" s="68">
        <v>0</v>
      </c>
      <c r="BL81" s="68">
        <v>8</v>
      </c>
      <c r="BM81" s="68">
        <v>0</v>
      </c>
      <c r="BN81" s="68">
        <v>321</v>
      </c>
      <c r="BO81" s="68">
        <v>0</v>
      </c>
      <c r="BP81" s="68">
        <v>3</v>
      </c>
      <c r="BQ81" s="68">
        <v>8</v>
      </c>
      <c r="BR81" s="68">
        <v>0</v>
      </c>
      <c r="BS81" s="68">
        <v>4</v>
      </c>
      <c r="BT81" s="68">
        <v>3</v>
      </c>
      <c r="BU81" s="68">
        <v>7</v>
      </c>
      <c r="BV81" s="68">
        <v>0</v>
      </c>
      <c r="BW81" s="68">
        <v>2475</v>
      </c>
      <c r="BX81" s="68">
        <v>460</v>
      </c>
      <c r="BY81" s="68">
        <v>10</v>
      </c>
      <c r="BZ81" s="68">
        <v>761</v>
      </c>
      <c r="CA81" s="68">
        <v>331</v>
      </c>
      <c r="CB81" s="68">
        <v>92</v>
      </c>
      <c r="CC81" s="68">
        <v>0</v>
      </c>
      <c r="CD81" s="68">
        <v>17998</v>
      </c>
      <c r="CE81" s="12">
        <f t="shared" si="6"/>
        <v>17545</v>
      </c>
    </row>
    <row r="82" spans="1:83" x14ac:dyDescent="0.25">
      <c r="A82" s="63">
        <v>78</v>
      </c>
      <c r="B82" s="67" t="s">
        <v>79</v>
      </c>
      <c r="C82" s="68">
        <v>0</v>
      </c>
      <c r="D82" s="68">
        <v>0</v>
      </c>
      <c r="E82" s="68">
        <v>27</v>
      </c>
      <c r="F82" s="68">
        <v>277</v>
      </c>
      <c r="G82" s="68">
        <v>20</v>
      </c>
      <c r="H82" s="68">
        <v>6</v>
      </c>
      <c r="I82" s="68">
        <v>110</v>
      </c>
      <c r="J82" s="68">
        <v>0</v>
      </c>
      <c r="K82" s="68">
        <v>1157</v>
      </c>
      <c r="L82" s="68">
        <v>646</v>
      </c>
      <c r="M82" s="68">
        <v>0</v>
      </c>
      <c r="N82" s="68">
        <v>3</v>
      </c>
      <c r="O82" s="68">
        <v>23</v>
      </c>
      <c r="P82" s="68">
        <v>330</v>
      </c>
      <c r="Q82" s="68">
        <v>0</v>
      </c>
      <c r="R82" s="68">
        <v>0</v>
      </c>
      <c r="S82" s="68">
        <v>0</v>
      </c>
      <c r="T82" s="68">
        <v>326</v>
      </c>
      <c r="U82" s="68">
        <v>6</v>
      </c>
      <c r="V82" s="68">
        <v>66</v>
      </c>
      <c r="W82" s="68">
        <v>0</v>
      </c>
      <c r="X82" s="68">
        <v>309</v>
      </c>
      <c r="Y82" s="68">
        <v>0</v>
      </c>
      <c r="Z82" s="68">
        <v>0</v>
      </c>
      <c r="AA82" s="68">
        <v>24</v>
      </c>
      <c r="AB82" s="68">
        <v>899</v>
      </c>
      <c r="AC82" s="68">
        <v>56</v>
      </c>
      <c r="AD82" s="68">
        <v>19</v>
      </c>
      <c r="AE82" s="68">
        <v>7</v>
      </c>
      <c r="AF82" s="68">
        <v>0</v>
      </c>
      <c r="AG82" s="68">
        <v>162</v>
      </c>
      <c r="AH82" s="68">
        <v>3</v>
      </c>
      <c r="AI82" s="68">
        <v>107</v>
      </c>
      <c r="AJ82" s="68">
        <v>0</v>
      </c>
      <c r="AK82" s="68">
        <v>335</v>
      </c>
      <c r="AL82" s="68">
        <v>1004</v>
      </c>
      <c r="AM82" s="68">
        <v>15</v>
      </c>
      <c r="AN82" s="68">
        <v>0</v>
      </c>
      <c r="AO82" s="68">
        <v>4</v>
      </c>
      <c r="AP82" s="68">
        <v>2378</v>
      </c>
      <c r="AQ82" s="68">
        <v>0</v>
      </c>
      <c r="AR82" s="68">
        <v>473</v>
      </c>
      <c r="AS82" s="68">
        <v>291</v>
      </c>
      <c r="AT82" s="68">
        <v>470</v>
      </c>
      <c r="AU82" s="68">
        <v>98</v>
      </c>
      <c r="AV82" s="68">
        <v>15</v>
      </c>
      <c r="AW82" s="68">
        <v>3</v>
      </c>
      <c r="AX82" s="68">
        <v>0</v>
      </c>
      <c r="AY82" s="68">
        <v>1799</v>
      </c>
      <c r="AZ82" s="68">
        <v>434</v>
      </c>
      <c r="BA82" s="68">
        <v>0</v>
      </c>
      <c r="BB82" s="68">
        <v>158</v>
      </c>
      <c r="BC82" s="68">
        <v>51</v>
      </c>
      <c r="BD82" s="68">
        <v>0</v>
      </c>
      <c r="BE82" s="68">
        <v>0</v>
      </c>
      <c r="BF82" s="68">
        <v>0</v>
      </c>
      <c r="BG82" s="68">
        <v>40</v>
      </c>
      <c r="BH82" s="68">
        <v>0</v>
      </c>
      <c r="BI82" s="68">
        <v>115</v>
      </c>
      <c r="BJ82" s="68">
        <v>0</v>
      </c>
      <c r="BK82" s="68">
        <v>0</v>
      </c>
      <c r="BL82" s="68">
        <v>0</v>
      </c>
      <c r="BM82" s="68">
        <v>0</v>
      </c>
      <c r="BN82" s="68">
        <v>278</v>
      </c>
      <c r="BO82" s="68">
        <v>0</v>
      </c>
      <c r="BP82" s="68">
        <v>0</v>
      </c>
      <c r="BQ82" s="68">
        <v>4</v>
      </c>
      <c r="BR82" s="68">
        <v>0</v>
      </c>
      <c r="BS82" s="68">
        <v>0</v>
      </c>
      <c r="BT82" s="68">
        <v>0</v>
      </c>
      <c r="BU82" s="68">
        <v>4</v>
      </c>
      <c r="BV82" s="68">
        <v>0</v>
      </c>
      <c r="BW82" s="68">
        <v>1791</v>
      </c>
      <c r="BX82" s="68">
        <v>283</v>
      </c>
      <c r="BY82" s="68">
        <v>7</v>
      </c>
      <c r="BZ82" s="68">
        <v>289</v>
      </c>
      <c r="CA82" s="68">
        <v>248</v>
      </c>
      <c r="CB82" s="68">
        <v>43</v>
      </c>
      <c r="CC82" s="68">
        <v>0</v>
      </c>
      <c r="CD82" s="68">
        <v>15213</v>
      </c>
      <c r="CE82" s="12">
        <f t="shared" si="6"/>
        <v>14990</v>
      </c>
    </row>
    <row r="83" spans="1:83" x14ac:dyDescent="0.25">
      <c r="A83" s="63">
        <v>79</v>
      </c>
      <c r="B83" s="67" t="s">
        <v>85</v>
      </c>
      <c r="C83" s="68">
        <v>0</v>
      </c>
      <c r="D83" s="68">
        <v>0</v>
      </c>
      <c r="E83" s="68">
        <v>6</v>
      </c>
      <c r="F83" s="68">
        <v>90</v>
      </c>
      <c r="G83" s="68">
        <v>4</v>
      </c>
      <c r="H83" s="68">
        <v>8</v>
      </c>
      <c r="I83" s="68">
        <v>20</v>
      </c>
      <c r="J83" s="68">
        <v>0</v>
      </c>
      <c r="K83" s="68">
        <v>208</v>
      </c>
      <c r="L83" s="68">
        <v>3061</v>
      </c>
      <c r="M83" s="68">
        <v>0</v>
      </c>
      <c r="N83" s="68">
        <v>0</v>
      </c>
      <c r="O83" s="68">
        <v>10</v>
      </c>
      <c r="P83" s="68">
        <v>218</v>
      </c>
      <c r="Q83" s="68">
        <v>0</v>
      </c>
      <c r="R83" s="68">
        <v>0</v>
      </c>
      <c r="S83" s="68">
        <v>0</v>
      </c>
      <c r="T83" s="68">
        <v>374</v>
      </c>
      <c r="U83" s="68">
        <v>3</v>
      </c>
      <c r="V83" s="68">
        <v>17</v>
      </c>
      <c r="W83" s="68">
        <v>0</v>
      </c>
      <c r="X83" s="68">
        <v>78</v>
      </c>
      <c r="Y83" s="68">
        <v>0</v>
      </c>
      <c r="Z83" s="68">
        <v>0</v>
      </c>
      <c r="AA83" s="68">
        <v>3</v>
      </c>
      <c r="AB83" s="68">
        <v>2105</v>
      </c>
      <c r="AC83" s="68">
        <v>51</v>
      </c>
      <c r="AD83" s="68">
        <v>3</v>
      </c>
      <c r="AE83" s="68">
        <v>0</v>
      </c>
      <c r="AF83" s="68">
        <v>0</v>
      </c>
      <c r="AG83" s="68">
        <v>234</v>
      </c>
      <c r="AH83" s="68">
        <v>0</v>
      </c>
      <c r="AI83" s="68">
        <v>199</v>
      </c>
      <c r="AJ83" s="68">
        <v>0</v>
      </c>
      <c r="AK83" s="68">
        <v>237</v>
      </c>
      <c r="AL83" s="68">
        <v>121</v>
      </c>
      <c r="AM83" s="68">
        <v>8</v>
      </c>
      <c r="AN83" s="68">
        <v>0</v>
      </c>
      <c r="AO83" s="68">
        <v>0</v>
      </c>
      <c r="AP83" s="68">
        <v>112</v>
      </c>
      <c r="AQ83" s="68">
        <v>0</v>
      </c>
      <c r="AR83" s="68">
        <v>1361</v>
      </c>
      <c r="AS83" s="68">
        <v>63</v>
      </c>
      <c r="AT83" s="68">
        <v>160</v>
      </c>
      <c r="AU83" s="68">
        <v>209</v>
      </c>
      <c r="AV83" s="68">
        <v>37</v>
      </c>
      <c r="AW83" s="68">
        <v>6</v>
      </c>
      <c r="AX83" s="68">
        <v>0</v>
      </c>
      <c r="AY83" s="68">
        <v>372</v>
      </c>
      <c r="AZ83" s="68">
        <v>432</v>
      </c>
      <c r="BA83" s="68">
        <v>9</v>
      </c>
      <c r="BB83" s="68">
        <v>151</v>
      </c>
      <c r="BC83" s="68">
        <v>11</v>
      </c>
      <c r="BD83" s="68">
        <v>3</v>
      </c>
      <c r="BE83" s="68">
        <v>0</v>
      </c>
      <c r="BF83" s="68">
        <v>0</v>
      </c>
      <c r="BG83" s="68">
        <v>5</v>
      </c>
      <c r="BH83" s="68">
        <v>0</v>
      </c>
      <c r="BI83" s="68">
        <v>28</v>
      </c>
      <c r="BJ83" s="68">
        <v>0</v>
      </c>
      <c r="BK83" s="68">
        <v>0</v>
      </c>
      <c r="BL83" s="68">
        <v>0</v>
      </c>
      <c r="BM83" s="68">
        <v>6</v>
      </c>
      <c r="BN83" s="68">
        <v>63</v>
      </c>
      <c r="BO83" s="68">
        <v>0</v>
      </c>
      <c r="BP83" s="68">
        <v>0</v>
      </c>
      <c r="BQ83" s="68">
        <v>37</v>
      </c>
      <c r="BR83" s="68">
        <v>0</v>
      </c>
      <c r="BS83" s="68">
        <v>0</v>
      </c>
      <c r="BT83" s="68">
        <v>3</v>
      </c>
      <c r="BU83" s="68">
        <v>3</v>
      </c>
      <c r="BV83" s="68">
        <v>0</v>
      </c>
      <c r="BW83" s="68">
        <v>389</v>
      </c>
      <c r="BX83" s="68">
        <v>472</v>
      </c>
      <c r="BY83" s="68">
        <v>0</v>
      </c>
      <c r="BZ83" s="68">
        <v>204</v>
      </c>
      <c r="CA83" s="68">
        <v>538</v>
      </c>
      <c r="CB83" s="68">
        <v>5</v>
      </c>
      <c r="CC83" s="68">
        <v>0</v>
      </c>
      <c r="CD83" s="68">
        <v>11742</v>
      </c>
      <c r="CE83" s="12">
        <f t="shared" si="6"/>
        <v>11547</v>
      </c>
    </row>
    <row r="84" spans="1:83" x14ac:dyDescent="0.25">
      <c r="A84" s="63">
        <v>80</v>
      </c>
      <c r="B84" s="67" t="s">
        <v>84</v>
      </c>
      <c r="C84" s="68">
        <v>0</v>
      </c>
      <c r="D84" s="68">
        <v>0</v>
      </c>
      <c r="E84" s="68">
        <v>0</v>
      </c>
      <c r="F84" s="68">
        <v>268</v>
      </c>
      <c r="G84" s="68">
        <v>5</v>
      </c>
      <c r="H84" s="68">
        <v>3</v>
      </c>
      <c r="I84" s="68">
        <v>15</v>
      </c>
      <c r="J84" s="68">
        <v>0</v>
      </c>
      <c r="K84" s="68">
        <v>71</v>
      </c>
      <c r="L84" s="68">
        <v>1585</v>
      </c>
      <c r="M84" s="68">
        <v>0</v>
      </c>
      <c r="N84" s="68">
        <v>7</v>
      </c>
      <c r="O84" s="68">
        <v>4</v>
      </c>
      <c r="P84" s="68">
        <v>97</v>
      </c>
      <c r="Q84" s="68">
        <v>0</v>
      </c>
      <c r="R84" s="68">
        <v>3</v>
      </c>
      <c r="S84" s="68">
        <v>0</v>
      </c>
      <c r="T84" s="68">
        <v>779</v>
      </c>
      <c r="U84" s="68">
        <v>0</v>
      </c>
      <c r="V84" s="68">
        <v>16</v>
      </c>
      <c r="W84" s="68">
        <v>0</v>
      </c>
      <c r="X84" s="68">
        <v>13</v>
      </c>
      <c r="Y84" s="68">
        <v>0</v>
      </c>
      <c r="Z84" s="68">
        <v>0</v>
      </c>
      <c r="AA84" s="68">
        <v>7</v>
      </c>
      <c r="AB84" s="68">
        <v>83</v>
      </c>
      <c r="AC84" s="68">
        <v>381</v>
      </c>
      <c r="AD84" s="68">
        <v>84</v>
      </c>
      <c r="AE84" s="68">
        <v>9</v>
      </c>
      <c r="AF84" s="68">
        <v>0</v>
      </c>
      <c r="AG84" s="68">
        <v>342</v>
      </c>
      <c r="AH84" s="68">
        <v>0</v>
      </c>
      <c r="AI84" s="68">
        <v>118</v>
      </c>
      <c r="AJ84" s="68">
        <v>0</v>
      </c>
      <c r="AK84" s="68">
        <v>40</v>
      </c>
      <c r="AL84" s="68">
        <v>47</v>
      </c>
      <c r="AM84" s="68">
        <v>8</v>
      </c>
      <c r="AN84" s="68">
        <v>0</v>
      </c>
      <c r="AO84" s="68">
        <v>13</v>
      </c>
      <c r="AP84" s="68">
        <v>231</v>
      </c>
      <c r="AQ84" s="68">
        <v>0</v>
      </c>
      <c r="AR84" s="68">
        <v>274</v>
      </c>
      <c r="AS84" s="68">
        <v>26</v>
      </c>
      <c r="AT84" s="68">
        <v>14</v>
      </c>
      <c r="AU84" s="68">
        <v>399</v>
      </c>
      <c r="AV84" s="68">
        <v>5</v>
      </c>
      <c r="AW84" s="68">
        <v>22</v>
      </c>
      <c r="AX84" s="68">
        <v>0</v>
      </c>
      <c r="AY84" s="68">
        <v>79</v>
      </c>
      <c r="AZ84" s="68">
        <v>148</v>
      </c>
      <c r="BA84" s="68">
        <v>12</v>
      </c>
      <c r="BB84" s="68">
        <v>66</v>
      </c>
      <c r="BC84" s="68">
        <v>41</v>
      </c>
      <c r="BD84" s="68">
        <v>3</v>
      </c>
      <c r="BE84" s="68">
        <v>0</v>
      </c>
      <c r="BF84" s="68">
        <v>7</v>
      </c>
      <c r="BG84" s="68">
        <v>69</v>
      </c>
      <c r="BH84" s="68">
        <v>0</v>
      </c>
      <c r="BI84" s="68">
        <v>18</v>
      </c>
      <c r="BJ84" s="68">
        <v>0</v>
      </c>
      <c r="BK84" s="68">
        <v>0</v>
      </c>
      <c r="BL84" s="68">
        <v>0</v>
      </c>
      <c r="BM84" s="68">
        <v>0</v>
      </c>
      <c r="BN84" s="68">
        <v>10</v>
      </c>
      <c r="BO84" s="68">
        <v>3</v>
      </c>
      <c r="BP84" s="68">
        <v>9</v>
      </c>
      <c r="BQ84" s="68">
        <v>0</v>
      </c>
      <c r="BR84" s="68">
        <v>0</v>
      </c>
      <c r="BS84" s="68">
        <v>0</v>
      </c>
      <c r="BT84" s="68">
        <v>0</v>
      </c>
      <c r="BU84" s="68">
        <v>0</v>
      </c>
      <c r="BV84" s="68">
        <v>0</v>
      </c>
      <c r="BW84" s="68">
        <v>87</v>
      </c>
      <c r="BX84" s="68">
        <v>2937</v>
      </c>
      <c r="BY84" s="68">
        <v>3</v>
      </c>
      <c r="BZ84" s="68">
        <v>257</v>
      </c>
      <c r="CA84" s="68">
        <v>42</v>
      </c>
      <c r="CB84" s="68">
        <v>17</v>
      </c>
      <c r="CC84" s="68">
        <v>0</v>
      </c>
      <c r="CD84" s="68">
        <v>8782</v>
      </c>
      <c r="CE84" s="12">
        <f t="shared" si="6"/>
        <v>8193</v>
      </c>
    </row>
    <row r="85" spans="1:83" x14ac:dyDescent="0.25">
      <c r="A85" s="63">
        <v>81</v>
      </c>
      <c r="B85" s="67" t="s">
        <v>86</v>
      </c>
      <c r="C85" s="68">
        <v>4</v>
      </c>
      <c r="D85" s="68">
        <v>0</v>
      </c>
      <c r="E85" s="68">
        <v>12</v>
      </c>
      <c r="F85" s="68">
        <v>203</v>
      </c>
      <c r="G85" s="68">
        <v>4</v>
      </c>
      <c r="H85" s="68">
        <v>0</v>
      </c>
      <c r="I85" s="68">
        <v>73</v>
      </c>
      <c r="J85" s="68">
        <v>0</v>
      </c>
      <c r="K85" s="68">
        <v>83</v>
      </c>
      <c r="L85" s="68">
        <v>549</v>
      </c>
      <c r="M85" s="68">
        <v>0</v>
      </c>
      <c r="N85" s="68">
        <v>9</v>
      </c>
      <c r="O85" s="68">
        <v>37</v>
      </c>
      <c r="P85" s="68">
        <v>523</v>
      </c>
      <c r="Q85" s="68">
        <v>0</v>
      </c>
      <c r="R85" s="68">
        <v>3</v>
      </c>
      <c r="S85" s="68">
        <v>0</v>
      </c>
      <c r="T85" s="68">
        <v>581</v>
      </c>
      <c r="U85" s="68">
        <v>0</v>
      </c>
      <c r="V85" s="68">
        <v>71</v>
      </c>
      <c r="W85" s="68">
        <v>0</v>
      </c>
      <c r="X85" s="68">
        <v>109</v>
      </c>
      <c r="Y85" s="68">
        <v>0</v>
      </c>
      <c r="Z85" s="68">
        <v>0</v>
      </c>
      <c r="AA85" s="68">
        <v>10</v>
      </c>
      <c r="AB85" s="68">
        <v>349</v>
      </c>
      <c r="AC85" s="68">
        <v>61</v>
      </c>
      <c r="AD85" s="68">
        <v>33</v>
      </c>
      <c r="AE85" s="68">
        <v>0</v>
      </c>
      <c r="AF85" s="68">
        <v>0</v>
      </c>
      <c r="AG85" s="68">
        <v>249</v>
      </c>
      <c r="AH85" s="68">
        <v>4</v>
      </c>
      <c r="AI85" s="68">
        <v>1473</v>
      </c>
      <c r="AJ85" s="68">
        <v>0</v>
      </c>
      <c r="AK85" s="68">
        <v>240</v>
      </c>
      <c r="AL85" s="68">
        <v>234</v>
      </c>
      <c r="AM85" s="68">
        <v>11</v>
      </c>
      <c r="AN85" s="68">
        <v>5</v>
      </c>
      <c r="AO85" s="68">
        <v>5</v>
      </c>
      <c r="AP85" s="68">
        <v>385</v>
      </c>
      <c r="AQ85" s="68">
        <v>0</v>
      </c>
      <c r="AR85" s="68">
        <v>80</v>
      </c>
      <c r="AS85" s="68">
        <v>49</v>
      </c>
      <c r="AT85" s="68">
        <v>104</v>
      </c>
      <c r="AU85" s="68">
        <v>250</v>
      </c>
      <c r="AV85" s="68">
        <v>4</v>
      </c>
      <c r="AW85" s="68">
        <v>13</v>
      </c>
      <c r="AX85" s="68">
        <v>0</v>
      </c>
      <c r="AY85" s="68">
        <v>256</v>
      </c>
      <c r="AZ85" s="68">
        <v>249</v>
      </c>
      <c r="BA85" s="68">
        <v>7</v>
      </c>
      <c r="BB85" s="68">
        <v>971</v>
      </c>
      <c r="BC85" s="68">
        <v>50</v>
      </c>
      <c r="BD85" s="68">
        <v>0</v>
      </c>
      <c r="BE85" s="68">
        <v>0</v>
      </c>
      <c r="BF85" s="68">
        <v>0</v>
      </c>
      <c r="BG85" s="68">
        <v>51</v>
      </c>
      <c r="BH85" s="68">
        <v>0</v>
      </c>
      <c r="BI85" s="68">
        <v>40</v>
      </c>
      <c r="BJ85" s="68">
        <v>0</v>
      </c>
      <c r="BK85" s="68">
        <v>0</v>
      </c>
      <c r="BL85" s="68">
        <v>3</v>
      </c>
      <c r="BM85" s="68">
        <v>0</v>
      </c>
      <c r="BN85" s="68">
        <v>37</v>
      </c>
      <c r="BO85" s="68">
        <v>0</v>
      </c>
      <c r="BP85" s="68">
        <v>0</v>
      </c>
      <c r="BQ85" s="68">
        <v>0</v>
      </c>
      <c r="BR85" s="68">
        <v>0</v>
      </c>
      <c r="BS85" s="68">
        <v>0</v>
      </c>
      <c r="BT85" s="68">
        <v>7</v>
      </c>
      <c r="BU85" s="68">
        <v>3</v>
      </c>
      <c r="BV85" s="68">
        <v>0</v>
      </c>
      <c r="BW85" s="68">
        <v>76</v>
      </c>
      <c r="BX85" s="68">
        <v>833</v>
      </c>
      <c r="BY85" s="68">
        <v>9</v>
      </c>
      <c r="BZ85" s="68">
        <v>192</v>
      </c>
      <c r="CA85" s="68">
        <v>49</v>
      </c>
      <c r="CB85" s="68">
        <v>28</v>
      </c>
      <c r="CC85" s="68">
        <v>0</v>
      </c>
      <c r="CD85" s="68">
        <v>8691</v>
      </c>
      <c r="CE85" s="12">
        <f t="shared" si="6"/>
        <v>8474</v>
      </c>
    </row>
    <row r="86" spans="1:83" x14ac:dyDescent="0.25">
      <c r="A86" s="63">
        <v>82</v>
      </c>
      <c r="B86" s="67" t="s">
        <v>81</v>
      </c>
      <c r="C86" s="68">
        <v>0</v>
      </c>
      <c r="D86" s="68">
        <v>3</v>
      </c>
      <c r="E86" s="68">
        <v>24</v>
      </c>
      <c r="F86" s="68">
        <v>62</v>
      </c>
      <c r="G86" s="68">
        <v>17</v>
      </c>
      <c r="H86" s="68">
        <v>3</v>
      </c>
      <c r="I86" s="68">
        <v>14</v>
      </c>
      <c r="J86" s="68">
        <v>4</v>
      </c>
      <c r="K86" s="68">
        <v>19</v>
      </c>
      <c r="L86" s="68">
        <v>2735</v>
      </c>
      <c r="M86" s="68">
        <v>5</v>
      </c>
      <c r="N86" s="68">
        <v>3</v>
      </c>
      <c r="O86" s="68">
        <v>21</v>
      </c>
      <c r="P86" s="68">
        <v>129</v>
      </c>
      <c r="Q86" s="68">
        <v>0</v>
      </c>
      <c r="R86" s="68">
        <v>5</v>
      </c>
      <c r="S86" s="68">
        <v>0</v>
      </c>
      <c r="T86" s="68">
        <v>145</v>
      </c>
      <c r="U86" s="68">
        <v>7</v>
      </c>
      <c r="V86" s="68">
        <v>20</v>
      </c>
      <c r="W86" s="68">
        <v>0</v>
      </c>
      <c r="X86" s="68">
        <v>14</v>
      </c>
      <c r="Y86" s="68">
        <v>11</v>
      </c>
      <c r="Z86" s="68">
        <v>13</v>
      </c>
      <c r="AA86" s="68">
        <v>22</v>
      </c>
      <c r="AB86" s="68">
        <v>134</v>
      </c>
      <c r="AC86" s="68">
        <v>147</v>
      </c>
      <c r="AD86" s="68">
        <v>3</v>
      </c>
      <c r="AE86" s="68">
        <v>8</v>
      </c>
      <c r="AF86" s="68">
        <v>0</v>
      </c>
      <c r="AG86" s="68">
        <v>666</v>
      </c>
      <c r="AH86" s="68">
        <v>0</v>
      </c>
      <c r="AI86" s="68">
        <v>544</v>
      </c>
      <c r="AJ86" s="68">
        <v>0</v>
      </c>
      <c r="AK86" s="68">
        <v>43</v>
      </c>
      <c r="AL86" s="68">
        <v>40</v>
      </c>
      <c r="AM86" s="68">
        <v>133</v>
      </c>
      <c r="AN86" s="68">
        <v>0</v>
      </c>
      <c r="AO86" s="68">
        <v>43</v>
      </c>
      <c r="AP86" s="68">
        <v>67</v>
      </c>
      <c r="AQ86" s="68">
        <v>0</v>
      </c>
      <c r="AR86" s="68">
        <v>68</v>
      </c>
      <c r="AS86" s="68">
        <v>21</v>
      </c>
      <c r="AT86" s="68">
        <v>29</v>
      </c>
      <c r="AU86" s="68">
        <v>899</v>
      </c>
      <c r="AV86" s="68">
        <v>5</v>
      </c>
      <c r="AW86" s="68">
        <v>41</v>
      </c>
      <c r="AX86" s="68">
        <v>4</v>
      </c>
      <c r="AY86" s="68">
        <v>48</v>
      </c>
      <c r="AZ86" s="68">
        <v>353</v>
      </c>
      <c r="BA86" s="68">
        <v>54</v>
      </c>
      <c r="BB86" s="68">
        <v>388</v>
      </c>
      <c r="BC86" s="68">
        <v>45</v>
      </c>
      <c r="BD86" s="68">
        <v>4</v>
      </c>
      <c r="BE86" s="68">
        <v>0</v>
      </c>
      <c r="BF86" s="68">
        <v>0</v>
      </c>
      <c r="BG86" s="68">
        <v>21</v>
      </c>
      <c r="BH86" s="68">
        <v>0</v>
      </c>
      <c r="BI86" s="68">
        <v>23</v>
      </c>
      <c r="BJ86" s="68">
        <v>4</v>
      </c>
      <c r="BK86" s="68">
        <v>0</v>
      </c>
      <c r="BL86" s="68">
        <v>0</v>
      </c>
      <c r="BM86" s="68">
        <v>0</v>
      </c>
      <c r="BN86" s="68">
        <v>4</v>
      </c>
      <c r="BO86" s="68">
        <v>4</v>
      </c>
      <c r="BP86" s="68">
        <v>5</v>
      </c>
      <c r="BQ86" s="68">
        <v>0</v>
      </c>
      <c r="BR86" s="68">
        <v>0</v>
      </c>
      <c r="BS86" s="68">
        <v>4</v>
      </c>
      <c r="BT86" s="68">
        <v>5</v>
      </c>
      <c r="BU86" s="68">
        <v>7</v>
      </c>
      <c r="BV86" s="68">
        <v>0</v>
      </c>
      <c r="BW86" s="68">
        <v>44</v>
      </c>
      <c r="BX86" s="68">
        <v>449</v>
      </c>
      <c r="BY86" s="68">
        <v>0</v>
      </c>
      <c r="BZ86" s="68">
        <v>384</v>
      </c>
      <c r="CA86" s="68">
        <v>20</v>
      </c>
      <c r="CB86" s="68">
        <v>8</v>
      </c>
      <c r="CC86" s="68">
        <v>0</v>
      </c>
      <c r="CD86" s="68">
        <v>8031</v>
      </c>
      <c r="CE86" s="12">
        <f t="shared" si="6"/>
        <v>7457</v>
      </c>
    </row>
    <row r="87" spans="1:83" x14ac:dyDescent="0.25">
      <c r="A87" s="63">
        <v>83</v>
      </c>
      <c r="B87" s="67" t="s">
        <v>83</v>
      </c>
      <c r="C87" s="68">
        <v>7</v>
      </c>
      <c r="D87" s="68">
        <v>0</v>
      </c>
      <c r="E87" s="68">
        <v>76</v>
      </c>
      <c r="F87" s="68">
        <v>207</v>
      </c>
      <c r="G87" s="68">
        <v>10</v>
      </c>
      <c r="H87" s="68">
        <v>24</v>
      </c>
      <c r="I87" s="68">
        <v>72</v>
      </c>
      <c r="J87" s="68">
        <v>0</v>
      </c>
      <c r="K87" s="68">
        <v>63</v>
      </c>
      <c r="L87" s="68">
        <v>1303</v>
      </c>
      <c r="M87" s="68">
        <v>0</v>
      </c>
      <c r="N87" s="68">
        <v>8</v>
      </c>
      <c r="O87" s="68">
        <v>71</v>
      </c>
      <c r="P87" s="68">
        <v>441</v>
      </c>
      <c r="Q87" s="68">
        <v>0</v>
      </c>
      <c r="R87" s="68">
        <v>3</v>
      </c>
      <c r="S87" s="68">
        <v>0</v>
      </c>
      <c r="T87" s="68">
        <v>181</v>
      </c>
      <c r="U87" s="68">
        <v>5</v>
      </c>
      <c r="V87" s="68">
        <v>103</v>
      </c>
      <c r="W87" s="68">
        <v>3</v>
      </c>
      <c r="X87" s="68">
        <v>81</v>
      </c>
      <c r="Y87" s="68">
        <v>5</v>
      </c>
      <c r="Z87" s="68">
        <v>8</v>
      </c>
      <c r="AA87" s="68">
        <v>23</v>
      </c>
      <c r="AB87" s="68">
        <v>284</v>
      </c>
      <c r="AC87" s="68">
        <v>792</v>
      </c>
      <c r="AD87" s="68">
        <v>16</v>
      </c>
      <c r="AE87" s="68">
        <v>17</v>
      </c>
      <c r="AF87" s="68">
        <v>0</v>
      </c>
      <c r="AG87" s="68">
        <v>298</v>
      </c>
      <c r="AH87" s="68">
        <v>0</v>
      </c>
      <c r="AI87" s="68">
        <v>372</v>
      </c>
      <c r="AJ87" s="68">
        <v>5</v>
      </c>
      <c r="AK87" s="68">
        <v>229</v>
      </c>
      <c r="AL87" s="68">
        <v>119</v>
      </c>
      <c r="AM87" s="68">
        <v>41</v>
      </c>
      <c r="AN87" s="68">
        <v>0</v>
      </c>
      <c r="AO87" s="68">
        <v>26</v>
      </c>
      <c r="AP87" s="68">
        <v>183</v>
      </c>
      <c r="AQ87" s="68">
        <v>0</v>
      </c>
      <c r="AR87" s="68">
        <v>199</v>
      </c>
      <c r="AS87" s="68">
        <v>52</v>
      </c>
      <c r="AT87" s="68">
        <v>31</v>
      </c>
      <c r="AU87" s="68">
        <v>330</v>
      </c>
      <c r="AV87" s="68">
        <v>44</v>
      </c>
      <c r="AW87" s="68">
        <v>7</v>
      </c>
      <c r="AX87" s="68">
        <v>16</v>
      </c>
      <c r="AY87" s="68">
        <v>238</v>
      </c>
      <c r="AZ87" s="68">
        <v>341</v>
      </c>
      <c r="BA87" s="68">
        <v>21</v>
      </c>
      <c r="BB87" s="68">
        <v>207</v>
      </c>
      <c r="BC87" s="68">
        <v>152</v>
      </c>
      <c r="BD87" s="68">
        <v>4</v>
      </c>
      <c r="BE87" s="68">
        <v>0</v>
      </c>
      <c r="BF87" s="68">
        <v>0</v>
      </c>
      <c r="BG87" s="68">
        <v>42</v>
      </c>
      <c r="BH87" s="68">
        <v>3</v>
      </c>
      <c r="BI87" s="68">
        <v>37</v>
      </c>
      <c r="BJ87" s="68">
        <v>0</v>
      </c>
      <c r="BK87" s="68">
        <v>4</v>
      </c>
      <c r="BL87" s="68">
        <v>6</v>
      </c>
      <c r="BM87" s="68">
        <v>0</v>
      </c>
      <c r="BN87" s="68">
        <v>22</v>
      </c>
      <c r="BO87" s="68">
        <v>3</v>
      </c>
      <c r="BP87" s="68">
        <v>11</v>
      </c>
      <c r="BQ87" s="68">
        <v>0</v>
      </c>
      <c r="BR87" s="68">
        <v>0</v>
      </c>
      <c r="BS87" s="68">
        <v>11</v>
      </c>
      <c r="BT87" s="68">
        <v>3</v>
      </c>
      <c r="BU87" s="68">
        <v>18</v>
      </c>
      <c r="BV87" s="68">
        <v>0</v>
      </c>
      <c r="BW87" s="68">
        <v>126</v>
      </c>
      <c r="BX87" s="68">
        <v>331</v>
      </c>
      <c r="BY87" s="68">
        <v>62</v>
      </c>
      <c r="BZ87" s="68">
        <v>155</v>
      </c>
      <c r="CA87" s="68">
        <v>48</v>
      </c>
      <c r="CB87" s="68">
        <v>50</v>
      </c>
      <c r="CC87" s="68">
        <v>0</v>
      </c>
      <c r="CD87" s="68">
        <v>7669</v>
      </c>
      <c r="CE87" s="12">
        <f t="shared" si="6"/>
        <v>6368</v>
      </c>
    </row>
    <row r="88" spans="1:83" x14ac:dyDescent="0.25">
      <c r="A88" s="63">
        <v>84</v>
      </c>
      <c r="B88" s="67" t="s">
        <v>87</v>
      </c>
      <c r="C88" s="68">
        <v>8</v>
      </c>
      <c r="D88" s="68">
        <v>5</v>
      </c>
      <c r="E88" s="68">
        <v>24</v>
      </c>
      <c r="F88" s="68">
        <v>71</v>
      </c>
      <c r="G88" s="68">
        <v>28</v>
      </c>
      <c r="H88" s="68">
        <v>18</v>
      </c>
      <c r="I88" s="68">
        <v>49</v>
      </c>
      <c r="J88" s="68">
        <v>0</v>
      </c>
      <c r="K88" s="68">
        <v>84</v>
      </c>
      <c r="L88" s="68">
        <v>747</v>
      </c>
      <c r="M88" s="68">
        <v>0</v>
      </c>
      <c r="N88" s="68">
        <v>3</v>
      </c>
      <c r="O88" s="68">
        <v>97</v>
      </c>
      <c r="P88" s="68">
        <v>737</v>
      </c>
      <c r="Q88" s="68">
        <v>4</v>
      </c>
      <c r="R88" s="68">
        <v>3</v>
      </c>
      <c r="S88" s="68">
        <v>3</v>
      </c>
      <c r="T88" s="68">
        <v>164</v>
      </c>
      <c r="U88" s="68">
        <v>14</v>
      </c>
      <c r="V88" s="68">
        <v>139</v>
      </c>
      <c r="W88" s="68">
        <v>0</v>
      </c>
      <c r="X88" s="68">
        <v>92</v>
      </c>
      <c r="Y88" s="68">
        <v>0</v>
      </c>
      <c r="Z88" s="68">
        <v>10</v>
      </c>
      <c r="AA88" s="68">
        <v>11</v>
      </c>
      <c r="AB88" s="68">
        <v>492</v>
      </c>
      <c r="AC88" s="68">
        <v>157</v>
      </c>
      <c r="AD88" s="68">
        <v>17</v>
      </c>
      <c r="AE88" s="68">
        <v>6</v>
      </c>
      <c r="AF88" s="68">
        <v>0</v>
      </c>
      <c r="AG88" s="68">
        <v>96</v>
      </c>
      <c r="AH88" s="68">
        <v>0</v>
      </c>
      <c r="AI88" s="68">
        <v>276</v>
      </c>
      <c r="AJ88" s="68">
        <v>0</v>
      </c>
      <c r="AK88" s="68">
        <v>204</v>
      </c>
      <c r="AL88" s="68">
        <v>175</v>
      </c>
      <c r="AM88" s="68">
        <v>46</v>
      </c>
      <c r="AN88" s="68">
        <v>0</v>
      </c>
      <c r="AO88" s="68">
        <v>16</v>
      </c>
      <c r="AP88" s="68">
        <v>82</v>
      </c>
      <c r="AQ88" s="68">
        <v>4</v>
      </c>
      <c r="AR88" s="68">
        <v>172</v>
      </c>
      <c r="AS88" s="68">
        <v>89</v>
      </c>
      <c r="AT88" s="68">
        <v>96</v>
      </c>
      <c r="AU88" s="68">
        <v>382</v>
      </c>
      <c r="AV88" s="68">
        <v>6</v>
      </c>
      <c r="AW88" s="68">
        <v>11</v>
      </c>
      <c r="AX88" s="68">
        <v>5</v>
      </c>
      <c r="AY88" s="68">
        <v>197</v>
      </c>
      <c r="AZ88" s="68">
        <v>229</v>
      </c>
      <c r="BA88" s="68">
        <v>23</v>
      </c>
      <c r="BB88" s="68">
        <v>176</v>
      </c>
      <c r="BC88" s="68">
        <v>73</v>
      </c>
      <c r="BD88" s="68">
        <v>3</v>
      </c>
      <c r="BE88" s="68">
        <v>0</v>
      </c>
      <c r="BF88" s="68">
        <v>3</v>
      </c>
      <c r="BG88" s="68">
        <v>23</v>
      </c>
      <c r="BH88" s="68">
        <v>3</v>
      </c>
      <c r="BI88" s="68">
        <v>57</v>
      </c>
      <c r="BJ88" s="68">
        <v>0</v>
      </c>
      <c r="BK88" s="68">
        <v>0</v>
      </c>
      <c r="BL88" s="68">
        <v>9</v>
      </c>
      <c r="BM88" s="68">
        <v>0</v>
      </c>
      <c r="BN88" s="68">
        <v>66</v>
      </c>
      <c r="BO88" s="68">
        <v>3</v>
      </c>
      <c r="BP88" s="68">
        <v>4</v>
      </c>
      <c r="BQ88" s="68">
        <v>0</v>
      </c>
      <c r="BR88" s="68">
        <v>0</v>
      </c>
      <c r="BS88" s="68">
        <v>9</v>
      </c>
      <c r="BT88" s="68">
        <v>0</v>
      </c>
      <c r="BU88" s="68">
        <v>15</v>
      </c>
      <c r="BV88" s="68">
        <v>0</v>
      </c>
      <c r="BW88" s="68">
        <v>119</v>
      </c>
      <c r="BX88" s="68">
        <v>180</v>
      </c>
      <c r="BY88" s="68">
        <v>9</v>
      </c>
      <c r="BZ88" s="68">
        <v>331</v>
      </c>
      <c r="CA88" s="68">
        <v>65</v>
      </c>
      <c r="CB88" s="68">
        <v>37</v>
      </c>
      <c r="CC88" s="68">
        <v>4</v>
      </c>
      <c r="CD88" s="68">
        <v>6296</v>
      </c>
      <c r="CE88" s="12">
        <f t="shared" si="6"/>
        <v>5797</v>
      </c>
    </row>
    <row r="89" spans="1:83" x14ac:dyDescent="0.25">
      <c r="A89" s="63">
        <v>85</v>
      </c>
      <c r="B89" s="67" t="s">
        <v>82</v>
      </c>
      <c r="C89" s="68">
        <v>34</v>
      </c>
      <c r="D89" s="68">
        <v>6</v>
      </c>
      <c r="E89" s="68">
        <v>40</v>
      </c>
      <c r="F89" s="68">
        <v>121</v>
      </c>
      <c r="G89" s="68">
        <v>41</v>
      </c>
      <c r="H89" s="68">
        <v>62</v>
      </c>
      <c r="I89" s="68">
        <v>161</v>
      </c>
      <c r="J89" s="68">
        <v>18</v>
      </c>
      <c r="K89" s="68">
        <v>132</v>
      </c>
      <c r="L89" s="68">
        <v>163</v>
      </c>
      <c r="M89" s="68">
        <v>4</v>
      </c>
      <c r="N89" s="68">
        <v>10</v>
      </c>
      <c r="O89" s="68">
        <v>95</v>
      </c>
      <c r="P89" s="68">
        <v>228</v>
      </c>
      <c r="Q89" s="68">
        <v>8</v>
      </c>
      <c r="R89" s="68">
        <v>14</v>
      </c>
      <c r="S89" s="68">
        <v>4</v>
      </c>
      <c r="T89" s="68">
        <v>24</v>
      </c>
      <c r="U89" s="68">
        <v>61</v>
      </c>
      <c r="V89" s="68">
        <v>169</v>
      </c>
      <c r="W89" s="68">
        <v>5</v>
      </c>
      <c r="X89" s="68">
        <v>141</v>
      </c>
      <c r="Y89" s="68">
        <v>9</v>
      </c>
      <c r="Z89" s="68">
        <v>17</v>
      </c>
      <c r="AA89" s="68">
        <v>46</v>
      </c>
      <c r="AB89" s="68">
        <v>112</v>
      </c>
      <c r="AC89" s="68">
        <v>245</v>
      </c>
      <c r="AD89" s="68">
        <v>17</v>
      </c>
      <c r="AE89" s="68">
        <v>20</v>
      </c>
      <c r="AF89" s="68">
        <v>3</v>
      </c>
      <c r="AG89" s="68">
        <v>72</v>
      </c>
      <c r="AH89" s="68">
        <v>5</v>
      </c>
      <c r="AI89" s="68">
        <v>67</v>
      </c>
      <c r="AJ89" s="68">
        <v>19</v>
      </c>
      <c r="AK89" s="68">
        <v>134</v>
      </c>
      <c r="AL89" s="68">
        <v>488</v>
      </c>
      <c r="AM89" s="68">
        <v>87</v>
      </c>
      <c r="AN89" s="68">
        <v>4</v>
      </c>
      <c r="AO89" s="68">
        <v>51</v>
      </c>
      <c r="AP89" s="68">
        <v>153</v>
      </c>
      <c r="AQ89" s="68">
        <v>25</v>
      </c>
      <c r="AR89" s="68">
        <v>30</v>
      </c>
      <c r="AS89" s="68">
        <v>137</v>
      </c>
      <c r="AT89" s="68">
        <v>37</v>
      </c>
      <c r="AU89" s="68">
        <v>67</v>
      </c>
      <c r="AV89" s="68">
        <v>31</v>
      </c>
      <c r="AW89" s="68">
        <v>22</v>
      </c>
      <c r="AX89" s="68">
        <v>11</v>
      </c>
      <c r="AY89" s="68">
        <v>214</v>
      </c>
      <c r="AZ89" s="68">
        <v>91</v>
      </c>
      <c r="BA89" s="68">
        <v>21</v>
      </c>
      <c r="BB89" s="68">
        <v>52</v>
      </c>
      <c r="BC89" s="68">
        <v>227</v>
      </c>
      <c r="BD89" s="68">
        <v>13</v>
      </c>
      <c r="BE89" s="68">
        <v>3</v>
      </c>
      <c r="BF89" s="68">
        <v>23</v>
      </c>
      <c r="BG89" s="68">
        <v>76</v>
      </c>
      <c r="BH89" s="68">
        <v>9</v>
      </c>
      <c r="BI89" s="68">
        <v>62</v>
      </c>
      <c r="BJ89" s="68">
        <v>9</v>
      </c>
      <c r="BK89" s="68">
        <v>0</v>
      </c>
      <c r="BL89" s="68">
        <v>60</v>
      </c>
      <c r="BM89" s="68">
        <v>13</v>
      </c>
      <c r="BN89" s="68">
        <v>69</v>
      </c>
      <c r="BO89" s="68">
        <v>7</v>
      </c>
      <c r="BP89" s="68">
        <v>30</v>
      </c>
      <c r="BQ89" s="68">
        <v>4</v>
      </c>
      <c r="BR89" s="68">
        <v>0</v>
      </c>
      <c r="BS89" s="68">
        <v>14</v>
      </c>
      <c r="BT89" s="68">
        <v>7</v>
      </c>
      <c r="BU89" s="68">
        <v>29</v>
      </c>
      <c r="BV89" s="68">
        <v>0</v>
      </c>
      <c r="BW89" s="68">
        <v>185</v>
      </c>
      <c r="BX89" s="68">
        <v>67</v>
      </c>
      <c r="BY89" s="68">
        <v>61</v>
      </c>
      <c r="BZ89" s="68">
        <v>82</v>
      </c>
      <c r="CA89" s="68">
        <v>35</v>
      </c>
      <c r="CB89" s="68">
        <v>269</v>
      </c>
      <c r="CC89" s="68">
        <v>0</v>
      </c>
      <c r="CD89" s="68">
        <v>5190</v>
      </c>
      <c r="CE89" s="12">
        <f t="shared" si="6"/>
        <v>3960</v>
      </c>
    </row>
    <row r="90" spans="1:83" x14ac:dyDescent="0.25">
      <c r="A90" s="63">
        <v>86</v>
      </c>
      <c r="B90" s="67" t="s">
        <v>88</v>
      </c>
      <c r="C90" s="68">
        <v>0</v>
      </c>
      <c r="D90" s="68">
        <v>0</v>
      </c>
      <c r="E90" s="68">
        <v>16</v>
      </c>
      <c r="F90" s="68">
        <v>86</v>
      </c>
      <c r="G90" s="68">
        <v>19</v>
      </c>
      <c r="H90" s="68">
        <v>32</v>
      </c>
      <c r="I90" s="68">
        <v>170</v>
      </c>
      <c r="J90" s="68">
        <v>3</v>
      </c>
      <c r="K90" s="68">
        <v>97</v>
      </c>
      <c r="L90" s="68">
        <v>522</v>
      </c>
      <c r="M90" s="68">
        <v>0</v>
      </c>
      <c r="N90" s="68">
        <v>0</v>
      </c>
      <c r="O90" s="68">
        <v>40</v>
      </c>
      <c r="P90" s="68">
        <v>437</v>
      </c>
      <c r="Q90" s="68">
        <v>0</v>
      </c>
      <c r="R90" s="68">
        <v>3</v>
      </c>
      <c r="S90" s="68">
        <v>0</v>
      </c>
      <c r="T90" s="68">
        <v>53</v>
      </c>
      <c r="U90" s="68">
        <v>11</v>
      </c>
      <c r="V90" s="68">
        <v>101</v>
      </c>
      <c r="W90" s="68">
        <v>0</v>
      </c>
      <c r="X90" s="68">
        <v>313</v>
      </c>
      <c r="Y90" s="68">
        <v>0</v>
      </c>
      <c r="Z90" s="68">
        <v>4</v>
      </c>
      <c r="AA90" s="68">
        <v>4</v>
      </c>
      <c r="AB90" s="68">
        <v>315</v>
      </c>
      <c r="AC90" s="68">
        <v>200</v>
      </c>
      <c r="AD90" s="68">
        <v>3</v>
      </c>
      <c r="AE90" s="68">
        <v>12</v>
      </c>
      <c r="AF90" s="68">
        <v>0</v>
      </c>
      <c r="AG90" s="68">
        <v>142</v>
      </c>
      <c r="AH90" s="68">
        <v>6</v>
      </c>
      <c r="AI90" s="68">
        <v>134</v>
      </c>
      <c r="AJ90" s="68">
        <v>0</v>
      </c>
      <c r="AK90" s="68">
        <v>224</v>
      </c>
      <c r="AL90" s="68">
        <v>203</v>
      </c>
      <c r="AM90" s="68">
        <v>51</v>
      </c>
      <c r="AN90" s="68">
        <v>0</v>
      </c>
      <c r="AO90" s="68">
        <v>21</v>
      </c>
      <c r="AP90" s="68">
        <v>76</v>
      </c>
      <c r="AQ90" s="68">
        <v>0</v>
      </c>
      <c r="AR90" s="68">
        <v>93</v>
      </c>
      <c r="AS90" s="68">
        <v>72</v>
      </c>
      <c r="AT90" s="68">
        <v>37</v>
      </c>
      <c r="AU90" s="68">
        <v>126</v>
      </c>
      <c r="AV90" s="68">
        <v>9</v>
      </c>
      <c r="AW90" s="68">
        <v>11</v>
      </c>
      <c r="AX90" s="68">
        <v>0</v>
      </c>
      <c r="AY90" s="68">
        <v>263</v>
      </c>
      <c r="AZ90" s="68">
        <v>121</v>
      </c>
      <c r="BA90" s="68">
        <v>10</v>
      </c>
      <c r="BB90" s="68">
        <v>144</v>
      </c>
      <c r="BC90" s="68">
        <v>83</v>
      </c>
      <c r="BD90" s="68">
        <v>7</v>
      </c>
      <c r="BE90" s="68">
        <v>0</v>
      </c>
      <c r="BF90" s="68">
        <v>4</v>
      </c>
      <c r="BG90" s="68">
        <v>17</v>
      </c>
      <c r="BH90" s="68">
        <v>0</v>
      </c>
      <c r="BI90" s="68">
        <v>122</v>
      </c>
      <c r="BJ90" s="68">
        <v>4</v>
      </c>
      <c r="BK90" s="68">
        <v>0</v>
      </c>
      <c r="BL90" s="68">
        <v>4</v>
      </c>
      <c r="BM90" s="68">
        <v>0</v>
      </c>
      <c r="BN90" s="68">
        <v>101</v>
      </c>
      <c r="BO90" s="68">
        <v>3</v>
      </c>
      <c r="BP90" s="68">
        <v>12</v>
      </c>
      <c r="BQ90" s="68">
        <v>0</v>
      </c>
      <c r="BR90" s="68">
        <v>0</v>
      </c>
      <c r="BS90" s="68">
        <v>0</v>
      </c>
      <c r="BT90" s="68">
        <v>0</v>
      </c>
      <c r="BU90" s="68">
        <v>13</v>
      </c>
      <c r="BV90" s="68">
        <v>0</v>
      </c>
      <c r="BW90" s="68">
        <v>134</v>
      </c>
      <c r="BX90" s="68">
        <v>98</v>
      </c>
      <c r="BY90" s="68">
        <v>15</v>
      </c>
      <c r="BZ90" s="68">
        <v>153</v>
      </c>
      <c r="CA90" s="68">
        <v>32</v>
      </c>
      <c r="CB90" s="68">
        <v>97</v>
      </c>
      <c r="CC90" s="68">
        <v>0</v>
      </c>
      <c r="CD90" s="68">
        <v>5077</v>
      </c>
      <c r="CE90" s="12">
        <f t="shared" si="6"/>
        <v>4606</v>
      </c>
    </row>
    <row r="91" spans="1:83" x14ac:dyDescent="0.25">
      <c r="A91" s="63">
        <v>87</v>
      </c>
      <c r="B91" s="67" t="s">
        <v>92</v>
      </c>
      <c r="C91" s="68">
        <v>0</v>
      </c>
      <c r="D91" s="68">
        <v>0</v>
      </c>
      <c r="E91" s="68">
        <v>0</v>
      </c>
      <c r="F91" s="68">
        <v>12</v>
      </c>
      <c r="G91" s="68">
        <v>7</v>
      </c>
      <c r="H91" s="68">
        <v>0</v>
      </c>
      <c r="I91" s="68">
        <v>47</v>
      </c>
      <c r="J91" s="68">
        <v>0</v>
      </c>
      <c r="K91" s="68">
        <v>28</v>
      </c>
      <c r="L91" s="68">
        <v>553</v>
      </c>
      <c r="M91" s="68">
        <v>0</v>
      </c>
      <c r="N91" s="68">
        <v>0</v>
      </c>
      <c r="O91" s="68">
        <v>8</v>
      </c>
      <c r="P91" s="68">
        <v>199</v>
      </c>
      <c r="Q91" s="68">
        <v>0</v>
      </c>
      <c r="R91" s="68">
        <v>0</v>
      </c>
      <c r="S91" s="68">
        <v>0</v>
      </c>
      <c r="T91" s="68">
        <v>66</v>
      </c>
      <c r="U91" s="68">
        <v>0</v>
      </c>
      <c r="V91" s="68">
        <v>20</v>
      </c>
      <c r="W91" s="68">
        <v>0</v>
      </c>
      <c r="X91" s="68">
        <v>25</v>
      </c>
      <c r="Y91" s="68">
        <v>0</v>
      </c>
      <c r="Z91" s="68">
        <v>0</v>
      </c>
      <c r="AA91" s="68">
        <v>6</v>
      </c>
      <c r="AB91" s="68">
        <v>247</v>
      </c>
      <c r="AC91" s="68">
        <v>60</v>
      </c>
      <c r="AD91" s="68">
        <v>59</v>
      </c>
      <c r="AE91" s="68">
        <v>0</v>
      </c>
      <c r="AF91" s="68">
        <v>0</v>
      </c>
      <c r="AG91" s="68">
        <v>18</v>
      </c>
      <c r="AH91" s="68">
        <v>0</v>
      </c>
      <c r="AI91" s="68">
        <v>1593</v>
      </c>
      <c r="AJ91" s="68">
        <v>0</v>
      </c>
      <c r="AK91" s="68">
        <v>144</v>
      </c>
      <c r="AL91" s="68">
        <v>40</v>
      </c>
      <c r="AM91" s="68">
        <v>4</v>
      </c>
      <c r="AN91" s="68">
        <v>0</v>
      </c>
      <c r="AO91" s="68">
        <v>9</v>
      </c>
      <c r="AP91" s="68">
        <v>40</v>
      </c>
      <c r="AQ91" s="68">
        <v>0</v>
      </c>
      <c r="AR91" s="68">
        <v>49</v>
      </c>
      <c r="AS91" s="68">
        <v>7</v>
      </c>
      <c r="AT91" s="68">
        <v>35</v>
      </c>
      <c r="AU91" s="68">
        <v>145</v>
      </c>
      <c r="AV91" s="68">
        <v>83</v>
      </c>
      <c r="AW91" s="68">
        <v>8</v>
      </c>
      <c r="AX91" s="68">
        <v>0</v>
      </c>
      <c r="AY91" s="68">
        <v>66</v>
      </c>
      <c r="AZ91" s="68">
        <v>96</v>
      </c>
      <c r="BA91" s="68">
        <v>5</v>
      </c>
      <c r="BB91" s="68">
        <v>413</v>
      </c>
      <c r="BC91" s="68">
        <v>15</v>
      </c>
      <c r="BD91" s="68">
        <v>0</v>
      </c>
      <c r="BE91" s="68">
        <v>0</v>
      </c>
      <c r="BF91" s="68">
        <v>0</v>
      </c>
      <c r="BG91" s="68">
        <v>18</v>
      </c>
      <c r="BH91" s="68">
        <v>0</v>
      </c>
      <c r="BI91" s="68">
        <v>27</v>
      </c>
      <c r="BJ91" s="68">
        <v>0</v>
      </c>
      <c r="BK91" s="68">
        <v>0</v>
      </c>
      <c r="BL91" s="68">
        <v>0</v>
      </c>
      <c r="BM91" s="68">
        <v>0</v>
      </c>
      <c r="BN91" s="68">
        <v>68</v>
      </c>
      <c r="BO91" s="68">
        <v>0</v>
      </c>
      <c r="BP91" s="68">
        <v>0</v>
      </c>
      <c r="BQ91" s="68">
        <v>0</v>
      </c>
      <c r="BR91" s="68">
        <v>0</v>
      </c>
      <c r="BS91" s="68">
        <v>0</v>
      </c>
      <c r="BT91" s="68">
        <v>0</v>
      </c>
      <c r="BU91" s="68">
        <v>0</v>
      </c>
      <c r="BV91" s="68">
        <v>0</v>
      </c>
      <c r="BW91" s="68">
        <v>27</v>
      </c>
      <c r="BX91" s="68">
        <v>267</v>
      </c>
      <c r="BY91" s="68">
        <v>0</v>
      </c>
      <c r="BZ91" s="68">
        <v>47</v>
      </c>
      <c r="CA91" s="68">
        <v>55</v>
      </c>
      <c r="CB91" s="68">
        <v>6</v>
      </c>
      <c r="CC91" s="68">
        <v>0</v>
      </c>
      <c r="CD91" s="68">
        <v>4622</v>
      </c>
      <c r="CE91" s="12">
        <f t="shared" si="6"/>
        <v>4381</v>
      </c>
    </row>
    <row r="92" spans="1:83" x14ac:dyDescent="0.25">
      <c r="A92" s="63">
        <v>88</v>
      </c>
      <c r="B92" s="67" t="s">
        <v>91</v>
      </c>
      <c r="C92" s="68">
        <v>0</v>
      </c>
      <c r="D92" s="68">
        <v>0</v>
      </c>
      <c r="E92" s="68">
        <v>21</v>
      </c>
      <c r="F92" s="68">
        <v>100</v>
      </c>
      <c r="G92" s="68">
        <v>5</v>
      </c>
      <c r="H92" s="68">
        <v>11</v>
      </c>
      <c r="I92" s="68">
        <v>46</v>
      </c>
      <c r="J92" s="68">
        <v>0</v>
      </c>
      <c r="K92" s="68">
        <v>33</v>
      </c>
      <c r="L92" s="68">
        <v>448</v>
      </c>
      <c r="M92" s="68">
        <v>3</v>
      </c>
      <c r="N92" s="68">
        <v>7</v>
      </c>
      <c r="O92" s="68">
        <v>33</v>
      </c>
      <c r="P92" s="68">
        <v>483</v>
      </c>
      <c r="Q92" s="68">
        <v>0</v>
      </c>
      <c r="R92" s="68">
        <v>0</v>
      </c>
      <c r="S92" s="68">
        <v>4</v>
      </c>
      <c r="T92" s="68">
        <v>118</v>
      </c>
      <c r="U92" s="68">
        <v>0</v>
      </c>
      <c r="V92" s="68">
        <v>59</v>
      </c>
      <c r="W92" s="68">
        <v>0</v>
      </c>
      <c r="X92" s="68">
        <v>100</v>
      </c>
      <c r="Y92" s="68">
        <v>0</v>
      </c>
      <c r="Z92" s="68">
        <v>12</v>
      </c>
      <c r="AA92" s="68">
        <v>5</v>
      </c>
      <c r="AB92" s="68">
        <v>573</v>
      </c>
      <c r="AC92" s="68">
        <v>237</v>
      </c>
      <c r="AD92" s="68">
        <v>5</v>
      </c>
      <c r="AE92" s="68">
        <v>21</v>
      </c>
      <c r="AF92" s="68">
        <v>0</v>
      </c>
      <c r="AG92" s="68">
        <v>184</v>
      </c>
      <c r="AH92" s="68">
        <v>3</v>
      </c>
      <c r="AI92" s="68">
        <v>174</v>
      </c>
      <c r="AJ92" s="68">
        <v>0</v>
      </c>
      <c r="AK92" s="68">
        <v>95</v>
      </c>
      <c r="AL92" s="68">
        <v>74</v>
      </c>
      <c r="AM92" s="68">
        <v>30</v>
      </c>
      <c r="AN92" s="68">
        <v>0</v>
      </c>
      <c r="AO92" s="68">
        <v>8</v>
      </c>
      <c r="AP92" s="68">
        <v>55</v>
      </c>
      <c r="AQ92" s="68">
        <v>0</v>
      </c>
      <c r="AR92" s="68">
        <v>138</v>
      </c>
      <c r="AS92" s="68">
        <v>30</v>
      </c>
      <c r="AT92" s="68">
        <v>45</v>
      </c>
      <c r="AU92" s="68">
        <v>178</v>
      </c>
      <c r="AV92" s="68">
        <v>5</v>
      </c>
      <c r="AW92" s="68">
        <v>4</v>
      </c>
      <c r="AX92" s="68">
        <v>4</v>
      </c>
      <c r="AY92" s="68">
        <v>110</v>
      </c>
      <c r="AZ92" s="68">
        <v>85</v>
      </c>
      <c r="BA92" s="68">
        <v>22</v>
      </c>
      <c r="BB92" s="68">
        <v>76</v>
      </c>
      <c r="BC92" s="68">
        <v>47</v>
      </c>
      <c r="BD92" s="68">
        <v>0</v>
      </c>
      <c r="BE92" s="68">
        <v>0</v>
      </c>
      <c r="BF92" s="68">
        <v>0</v>
      </c>
      <c r="BG92" s="68">
        <v>15</v>
      </c>
      <c r="BH92" s="68">
        <v>0</v>
      </c>
      <c r="BI92" s="68">
        <v>34</v>
      </c>
      <c r="BJ92" s="68">
        <v>0</v>
      </c>
      <c r="BK92" s="68">
        <v>0</v>
      </c>
      <c r="BL92" s="68">
        <v>0</v>
      </c>
      <c r="BM92" s="68">
        <v>3</v>
      </c>
      <c r="BN92" s="68">
        <v>39</v>
      </c>
      <c r="BO92" s="68">
        <v>0</v>
      </c>
      <c r="BP92" s="68">
        <v>5</v>
      </c>
      <c r="BQ92" s="68">
        <v>0</v>
      </c>
      <c r="BR92" s="68">
        <v>0</v>
      </c>
      <c r="BS92" s="68">
        <v>3</v>
      </c>
      <c r="BT92" s="68">
        <v>0</v>
      </c>
      <c r="BU92" s="68">
        <v>13</v>
      </c>
      <c r="BV92" s="68">
        <v>0</v>
      </c>
      <c r="BW92" s="68">
        <v>74</v>
      </c>
      <c r="BX92" s="68">
        <v>160</v>
      </c>
      <c r="BY92" s="68">
        <v>28</v>
      </c>
      <c r="BZ92" s="68">
        <v>158</v>
      </c>
      <c r="CA92" s="68">
        <v>55</v>
      </c>
      <c r="CB92" s="68">
        <v>22</v>
      </c>
      <c r="CC92" s="68">
        <v>0</v>
      </c>
      <c r="CD92" s="68">
        <v>4313</v>
      </c>
      <c r="CE92" s="12">
        <f t="shared" si="6"/>
        <v>3841</v>
      </c>
    </row>
    <row r="93" spans="1:83" x14ac:dyDescent="0.25">
      <c r="A93" s="63">
        <v>89</v>
      </c>
      <c r="B93" s="67" t="s">
        <v>89</v>
      </c>
      <c r="C93" s="68">
        <v>0</v>
      </c>
      <c r="D93" s="68">
        <v>0</v>
      </c>
      <c r="E93" s="68">
        <v>12</v>
      </c>
      <c r="F93" s="68">
        <v>53</v>
      </c>
      <c r="G93" s="68">
        <v>7</v>
      </c>
      <c r="H93" s="68">
        <v>11</v>
      </c>
      <c r="I93" s="68">
        <v>333</v>
      </c>
      <c r="J93" s="68">
        <v>0</v>
      </c>
      <c r="K93" s="68">
        <v>31</v>
      </c>
      <c r="L93" s="68">
        <v>41</v>
      </c>
      <c r="M93" s="68">
        <v>0</v>
      </c>
      <c r="N93" s="68">
        <v>0</v>
      </c>
      <c r="O93" s="68">
        <v>29</v>
      </c>
      <c r="P93" s="68">
        <v>140</v>
      </c>
      <c r="Q93" s="68">
        <v>0</v>
      </c>
      <c r="R93" s="68">
        <v>0</v>
      </c>
      <c r="S93" s="68">
        <v>0</v>
      </c>
      <c r="T93" s="68">
        <v>13</v>
      </c>
      <c r="U93" s="68">
        <v>0</v>
      </c>
      <c r="V93" s="68">
        <v>111</v>
      </c>
      <c r="W93" s="68">
        <v>0</v>
      </c>
      <c r="X93" s="68">
        <v>1465</v>
      </c>
      <c r="Y93" s="68">
        <v>0</v>
      </c>
      <c r="Z93" s="68">
        <v>0</v>
      </c>
      <c r="AA93" s="68">
        <v>8</v>
      </c>
      <c r="AB93" s="68">
        <v>136</v>
      </c>
      <c r="AC93" s="68">
        <v>74</v>
      </c>
      <c r="AD93" s="68">
        <v>0</v>
      </c>
      <c r="AE93" s="68">
        <v>5</v>
      </c>
      <c r="AF93" s="68">
        <v>0</v>
      </c>
      <c r="AG93" s="68">
        <v>9</v>
      </c>
      <c r="AH93" s="68">
        <v>0</v>
      </c>
      <c r="AI93" s="68">
        <v>29</v>
      </c>
      <c r="AJ93" s="68">
        <v>0</v>
      </c>
      <c r="AK93" s="68">
        <v>401</v>
      </c>
      <c r="AL93" s="68">
        <v>25</v>
      </c>
      <c r="AM93" s="68">
        <v>5</v>
      </c>
      <c r="AN93" s="68">
        <v>0</v>
      </c>
      <c r="AO93" s="68">
        <v>3</v>
      </c>
      <c r="AP93" s="68">
        <v>16</v>
      </c>
      <c r="AQ93" s="68">
        <v>0</v>
      </c>
      <c r="AR93" s="68">
        <v>11</v>
      </c>
      <c r="AS93" s="68">
        <v>13</v>
      </c>
      <c r="AT93" s="68">
        <v>22</v>
      </c>
      <c r="AU93" s="68">
        <v>10</v>
      </c>
      <c r="AV93" s="68">
        <v>0</v>
      </c>
      <c r="AW93" s="68">
        <v>0</v>
      </c>
      <c r="AX93" s="68">
        <v>0</v>
      </c>
      <c r="AY93" s="68">
        <v>218</v>
      </c>
      <c r="AZ93" s="68">
        <v>14</v>
      </c>
      <c r="BA93" s="68">
        <v>0</v>
      </c>
      <c r="BB93" s="68">
        <v>25</v>
      </c>
      <c r="BC93" s="68">
        <v>24</v>
      </c>
      <c r="BD93" s="68">
        <v>5</v>
      </c>
      <c r="BE93" s="68">
        <v>0</v>
      </c>
      <c r="BF93" s="68">
        <v>0</v>
      </c>
      <c r="BG93" s="68">
        <v>13</v>
      </c>
      <c r="BH93" s="68">
        <v>0</v>
      </c>
      <c r="BI93" s="68">
        <v>496</v>
      </c>
      <c r="BJ93" s="68">
        <v>0</v>
      </c>
      <c r="BK93" s="68">
        <v>0</v>
      </c>
      <c r="BL93" s="68">
        <v>0</v>
      </c>
      <c r="BM93" s="68">
        <v>0</v>
      </c>
      <c r="BN93" s="68">
        <v>316</v>
      </c>
      <c r="BO93" s="68">
        <v>0</v>
      </c>
      <c r="BP93" s="68">
        <v>0</v>
      </c>
      <c r="BQ93" s="68">
        <v>0</v>
      </c>
      <c r="BR93" s="68">
        <v>0</v>
      </c>
      <c r="BS93" s="68">
        <v>0</v>
      </c>
      <c r="BT93" s="68">
        <v>4</v>
      </c>
      <c r="BU93" s="68">
        <v>0</v>
      </c>
      <c r="BV93" s="68">
        <v>0</v>
      </c>
      <c r="BW93" s="68">
        <v>37</v>
      </c>
      <c r="BX93" s="68">
        <v>18</v>
      </c>
      <c r="BY93" s="68">
        <v>0</v>
      </c>
      <c r="BZ93" s="68">
        <v>36</v>
      </c>
      <c r="CA93" s="68">
        <v>10</v>
      </c>
      <c r="CB93" s="68">
        <v>14</v>
      </c>
      <c r="CC93" s="68">
        <v>0</v>
      </c>
      <c r="CD93" s="68">
        <v>4248</v>
      </c>
      <c r="CE93" s="12">
        <f t="shared" si="6"/>
        <v>4109</v>
      </c>
    </row>
    <row r="94" spans="1:83" x14ac:dyDescent="0.25">
      <c r="A94" s="63">
        <v>90</v>
      </c>
      <c r="B94" s="67" t="s">
        <v>95</v>
      </c>
      <c r="C94" s="68">
        <v>0</v>
      </c>
      <c r="D94" s="68">
        <v>0</v>
      </c>
      <c r="E94" s="68">
        <v>8</v>
      </c>
      <c r="F94" s="68">
        <v>47</v>
      </c>
      <c r="G94" s="68">
        <v>4</v>
      </c>
      <c r="H94" s="68">
        <v>5</v>
      </c>
      <c r="I94" s="68">
        <v>23</v>
      </c>
      <c r="J94" s="68">
        <v>0</v>
      </c>
      <c r="K94" s="68">
        <v>81</v>
      </c>
      <c r="L94" s="68">
        <v>71</v>
      </c>
      <c r="M94" s="68">
        <v>0</v>
      </c>
      <c r="N94" s="68">
        <v>5</v>
      </c>
      <c r="O94" s="68">
        <v>96</v>
      </c>
      <c r="P94" s="68">
        <v>700</v>
      </c>
      <c r="Q94" s="68">
        <v>3</v>
      </c>
      <c r="R94" s="68">
        <v>8</v>
      </c>
      <c r="S94" s="68">
        <v>0</v>
      </c>
      <c r="T94" s="68">
        <v>29</v>
      </c>
      <c r="U94" s="68">
        <v>0</v>
      </c>
      <c r="V94" s="68">
        <v>26</v>
      </c>
      <c r="W94" s="68">
        <v>0</v>
      </c>
      <c r="X94" s="68">
        <v>53</v>
      </c>
      <c r="Y94" s="68">
        <v>0</v>
      </c>
      <c r="Z94" s="68">
        <v>0</v>
      </c>
      <c r="AA94" s="68">
        <v>15</v>
      </c>
      <c r="AB94" s="68">
        <v>326</v>
      </c>
      <c r="AC94" s="68">
        <v>18</v>
      </c>
      <c r="AD94" s="68">
        <v>0</v>
      </c>
      <c r="AE94" s="68">
        <v>0</v>
      </c>
      <c r="AF94" s="68">
        <v>0</v>
      </c>
      <c r="AG94" s="68">
        <v>18</v>
      </c>
      <c r="AH94" s="68">
        <v>0</v>
      </c>
      <c r="AI94" s="68">
        <v>211</v>
      </c>
      <c r="AJ94" s="68">
        <v>0</v>
      </c>
      <c r="AK94" s="68">
        <v>105</v>
      </c>
      <c r="AL94" s="68">
        <v>296</v>
      </c>
      <c r="AM94" s="68">
        <v>8</v>
      </c>
      <c r="AN94" s="68">
        <v>0</v>
      </c>
      <c r="AO94" s="68">
        <v>4</v>
      </c>
      <c r="AP94" s="68">
        <v>56</v>
      </c>
      <c r="AQ94" s="68">
        <v>0</v>
      </c>
      <c r="AR94" s="68">
        <v>4</v>
      </c>
      <c r="AS94" s="68">
        <v>48</v>
      </c>
      <c r="AT94" s="68">
        <v>14</v>
      </c>
      <c r="AU94" s="68">
        <v>92</v>
      </c>
      <c r="AV94" s="68">
        <v>3</v>
      </c>
      <c r="AW94" s="68">
        <v>0</v>
      </c>
      <c r="AX94" s="68">
        <v>0</v>
      </c>
      <c r="AY94" s="68">
        <v>415</v>
      </c>
      <c r="AZ94" s="68">
        <v>49</v>
      </c>
      <c r="BA94" s="68">
        <v>0</v>
      </c>
      <c r="BB94" s="68">
        <v>44</v>
      </c>
      <c r="BC94" s="68">
        <v>3</v>
      </c>
      <c r="BD94" s="68">
        <v>0</v>
      </c>
      <c r="BE94" s="68">
        <v>0</v>
      </c>
      <c r="BF94" s="68">
        <v>0</v>
      </c>
      <c r="BG94" s="68">
        <v>15</v>
      </c>
      <c r="BH94" s="68">
        <v>0</v>
      </c>
      <c r="BI94" s="68">
        <v>6</v>
      </c>
      <c r="BJ94" s="68">
        <v>0</v>
      </c>
      <c r="BK94" s="68">
        <v>0</v>
      </c>
      <c r="BL94" s="68">
        <v>0</v>
      </c>
      <c r="BM94" s="68">
        <v>0</v>
      </c>
      <c r="BN94" s="68">
        <v>21</v>
      </c>
      <c r="BO94" s="68">
        <v>0</v>
      </c>
      <c r="BP94" s="68">
        <v>0</v>
      </c>
      <c r="BQ94" s="68">
        <v>0</v>
      </c>
      <c r="BR94" s="68">
        <v>0</v>
      </c>
      <c r="BS94" s="68">
        <v>0</v>
      </c>
      <c r="BT94" s="68">
        <v>0</v>
      </c>
      <c r="BU94" s="68">
        <v>3</v>
      </c>
      <c r="BV94" s="68">
        <v>0</v>
      </c>
      <c r="BW94" s="68">
        <v>122</v>
      </c>
      <c r="BX94" s="68">
        <v>161</v>
      </c>
      <c r="BY94" s="68">
        <v>4</v>
      </c>
      <c r="BZ94" s="68">
        <v>94</v>
      </c>
      <c r="CA94" s="68">
        <v>7</v>
      </c>
      <c r="CB94" s="68">
        <v>19</v>
      </c>
      <c r="CC94" s="68">
        <v>0</v>
      </c>
      <c r="CD94" s="68">
        <v>3357</v>
      </c>
      <c r="CE94" s="12">
        <f t="shared" si="6"/>
        <v>3252</v>
      </c>
    </row>
    <row r="95" spans="1:83" x14ac:dyDescent="0.25">
      <c r="A95" s="63">
        <v>91</v>
      </c>
      <c r="B95" s="67" t="s">
        <v>93</v>
      </c>
      <c r="C95" s="68">
        <v>6</v>
      </c>
      <c r="D95" s="68">
        <v>0</v>
      </c>
      <c r="E95" s="68">
        <v>17</v>
      </c>
      <c r="F95" s="68">
        <v>63</v>
      </c>
      <c r="G95" s="68">
        <v>25</v>
      </c>
      <c r="H95" s="68">
        <v>17</v>
      </c>
      <c r="I95" s="68">
        <v>93</v>
      </c>
      <c r="J95" s="68">
        <v>3</v>
      </c>
      <c r="K95" s="68">
        <v>75</v>
      </c>
      <c r="L95" s="68">
        <v>54</v>
      </c>
      <c r="M95" s="68">
        <v>0</v>
      </c>
      <c r="N95" s="68">
        <v>3</v>
      </c>
      <c r="O95" s="68">
        <v>50</v>
      </c>
      <c r="P95" s="68">
        <v>547</v>
      </c>
      <c r="Q95" s="68">
        <v>0</v>
      </c>
      <c r="R95" s="68">
        <v>3</v>
      </c>
      <c r="S95" s="68">
        <v>0</v>
      </c>
      <c r="T95" s="68">
        <v>47</v>
      </c>
      <c r="U95" s="68">
        <v>16</v>
      </c>
      <c r="V95" s="68">
        <v>103</v>
      </c>
      <c r="W95" s="68">
        <v>0</v>
      </c>
      <c r="X95" s="68">
        <v>136</v>
      </c>
      <c r="Y95" s="68">
        <v>3</v>
      </c>
      <c r="Z95" s="68">
        <v>3</v>
      </c>
      <c r="AA95" s="68">
        <v>13</v>
      </c>
      <c r="AB95" s="68">
        <v>352</v>
      </c>
      <c r="AC95" s="68">
        <v>47</v>
      </c>
      <c r="AD95" s="68">
        <v>3</v>
      </c>
      <c r="AE95" s="68">
        <v>8</v>
      </c>
      <c r="AF95" s="68">
        <v>3</v>
      </c>
      <c r="AG95" s="68">
        <v>45</v>
      </c>
      <c r="AH95" s="68">
        <v>3</v>
      </c>
      <c r="AI95" s="68">
        <v>42</v>
      </c>
      <c r="AJ95" s="68">
        <v>5</v>
      </c>
      <c r="AK95" s="68">
        <v>208</v>
      </c>
      <c r="AL95" s="68">
        <v>105</v>
      </c>
      <c r="AM95" s="68">
        <v>15</v>
      </c>
      <c r="AN95" s="68">
        <v>0</v>
      </c>
      <c r="AO95" s="68">
        <v>22</v>
      </c>
      <c r="AP95" s="68">
        <v>42</v>
      </c>
      <c r="AQ95" s="68">
        <v>5</v>
      </c>
      <c r="AR95" s="68">
        <v>17</v>
      </c>
      <c r="AS95" s="68">
        <v>32</v>
      </c>
      <c r="AT95" s="68">
        <v>49</v>
      </c>
      <c r="AU95" s="68">
        <v>31</v>
      </c>
      <c r="AV95" s="68">
        <v>6</v>
      </c>
      <c r="AW95" s="68">
        <v>7</v>
      </c>
      <c r="AX95" s="68">
        <v>8</v>
      </c>
      <c r="AY95" s="68">
        <v>191</v>
      </c>
      <c r="AZ95" s="68">
        <v>50</v>
      </c>
      <c r="BA95" s="68">
        <v>4</v>
      </c>
      <c r="BB95" s="68">
        <v>47</v>
      </c>
      <c r="BC95" s="68">
        <v>103</v>
      </c>
      <c r="BD95" s="68">
        <v>9</v>
      </c>
      <c r="BE95" s="68">
        <v>0</v>
      </c>
      <c r="BF95" s="68">
        <v>8</v>
      </c>
      <c r="BG95" s="68">
        <v>17</v>
      </c>
      <c r="BH95" s="68">
        <v>0</v>
      </c>
      <c r="BI95" s="68">
        <v>45</v>
      </c>
      <c r="BJ95" s="68">
        <v>4</v>
      </c>
      <c r="BK95" s="68">
        <v>0</v>
      </c>
      <c r="BL95" s="68">
        <v>9</v>
      </c>
      <c r="BM95" s="68">
        <v>3</v>
      </c>
      <c r="BN95" s="68">
        <v>61</v>
      </c>
      <c r="BO95" s="68">
        <v>4</v>
      </c>
      <c r="BP95" s="68">
        <v>8</v>
      </c>
      <c r="BQ95" s="68">
        <v>0</v>
      </c>
      <c r="BR95" s="68">
        <v>5</v>
      </c>
      <c r="BS95" s="68">
        <v>6</v>
      </c>
      <c r="BT95" s="68">
        <v>3</v>
      </c>
      <c r="BU95" s="68">
        <v>9</v>
      </c>
      <c r="BV95" s="68">
        <v>0</v>
      </c>
      <c r="BW95" s="68">
        <v>75</v>
      </c>
      <c r="BX95" s="68">
        <v>47</v>
      </c>
      <c r="BY95" s="68">
        <v>6</v>
      </c>
      <c r="BZ95" s="68">
        <v>53</v>
      </c>
      <c r="CA95" s="68">
        <v>30</v>
      </c>
      <c r="CB95" s="68">
        <v>38</v>
      </c>
      <c r="CC95" s="68">
        <v>3</v>
      </c>
      <c r="CD95" s="68">
        <v>3157</v>
      </c>
      <c r="CE95" s="12">
        <f t="shared" si="6"/>
        <v>2848</v>
      </c>
    </row>
    <row r="96" spans="1:83" x14ac:dyDescent="0.25">
      <c r="A96" s="63">
        <v>92</v>
      </c>
      <c r="B96" s="67" t="s">
        <v>100</v>
      </c>
      <c r="C96" s="68">
        <v>0</v>
      </c>
      <c r="D96" s="68">
        <v>0</v>
      </c>
      <c r="E96" s="68">
        <v>13</v>
      </c>
      <c r="F96" s="68">
        <v>19</v>
      </c>
      <c r="G96" s="68">
        <v>0</v>
      </c>
      <c r="H96" s="68">
        <v>3</v>
      </c>
      <c r="I96" s="68">
        <v>14</v>
      </c>
      <c r="J96" s="68">
        <v>0</v>
      </c>
      <c r="K96" s="68">
        <v>57</v>
      </c>
      <c r="L96" s="68">
        <v>119</v>
      </c>
      <c r="M96" s="68">
        <v>0</v>
      </c>
      <c r="N96" s="68">
        <v>0</v>
      </c>
      <c r="O96" s="68">
        <v>68</v>
      </c>
      <c r="P96" s="68">
        <v>512</v>
      </c>
      <c r="Q96" s="68">
        <v>0</v>
      </c>
      <c r="R96" s="68">
        <v>0</v>
      </c>
      <c r="S96" s="68">
        <v>0</v>
      </c>
      <c r="T96" s="68">
        <v>23</v>
      </c>
      <c r="U96" s="68">
        <v>0</v>
      </c>
      <c r="V96" s="68">
        <v>13</v>
      </c>
      <c r="W96" s="68">
        <v>0</v>
      </c>
      <c r="X96" s="68">
        <v>7</v>
      </c>
      <c r="Y96" s="68">
        <v>0</v>
      </c>
      <c r="Z96" s="68">
        <v>0</v>
      </c>
      <c r="AA96" s="68">
        <v>7</v>
      </c>
      <c r="AB96" s="68">
        <v>74</v>
      </c>
      <c r="AC96" s="68">
        <v>16</v>
      </c>
      <c r="AD96" s="68">
        <v>65</v>
      </c>
      <c r="AE96" s="68">
        <v>0</v>
      </c>
      <c r="AF96" s="68">
        <v>0</v>
      </c>
      <c r="AG96" s="68">
        <v>19</v>
      </c>
      <c r="AH96" s="68">
        <v>0</v>
      </c>
      <c r="AI96" s="68">
        <v>362</v>
      </c>
      <c r="AJ96" s="68">
        <v>0</v>
      </c>
      <c r="AK96" s="68">
        <v>36</v>
      </c>
      <c r="AL96" s="68">
        <v>82</v>
      </c>
      <c r="AM96" s="68">
        <v>6</v>
      </c>
      <c r="AN96" s="68">
        <v>0</v>
      </c>
      <c r="AO96" s="68">
        <v>5</v>
      </c>
      <c r="AP96" s="68">
        <v>83</v>
      </c>
      <c r="AQ96" s="68">
        <v>0</v>
      </c>
      <c r="AR96" s="68">
        <v>4</v>
      </c>
      <c r="AS96" s="68">
        <v>27</v>
      </c>
      <c r="AT96" s="68">
        <v>9</v>
      </c>
      <c r="AU96" s="68">
        <v>280</v>
      </c>
      <c r="AV96" s="68">
        <v>10</v>
      </c>
      <c r="AW96" s="68">
        <v>19</v>
      </c>
      <c r="AX96" s="68">
        <v>3</v>
      </c>
      <c r="AY96" s="68">
        <v>86</v>
      </c>
      <c r="AZ96" s="68">
        <v>13</v>
      </c>
      <c r="BA96" s="68">
        <v>6</v>
      </c>
      <c r="BB96" s="68">
        <v>10</v>
      </c>
      <c r="BC96" s="68">
        <v>9</v>
      </c>
      <c r="BD96" s="68">
        <v>0</v>
      </c>
      <c r="BE96" s="68">
        <v>0</v>
      </c>
      <c r="BF96" s="68">
        <v>0</v>
      </c>
      <c r="BG96" s="68">
        <v>10</v>
      </c>
      <c r="BH96" s="68">
        <v>0</v>
      </c>
      <c r="BI96" s="68">
        <v>9</v>
      </c>
      <c r="BJ96" s="68">
        <v>0</v>
      </c>
      <c r="BK96" s="68">
        <v>0</v>
      </c>
      <c r="BL96" s="68">
        <v>0</v>
      </c>
      <c r="BM96" s="68">
        <v>0</v>
      </c>
      <c r="BN96" s="68">
        <v>14</v>
      </c>
      <c r="BO96" s="68">
        <v>0</v>
      </c>
      <c r="BP96" s="68">
        <v>0</v>
      </c>
      <c r="BQ96" s="68">
        <v>5</v>
      </c>
      <c r="BR96" s="68">
        <v>0</v>
      </c>
      <c r="BS96" s="68">
        <v>0</v>
      </c>
      <c r="BT96" s="68">
        <v>0</v>
      </c>
      <c r="BU96" s="68">
        <v>7</v>
      </c>
      <c r="BV96" s="68">
        <v>0</v>
      </c>
      <c r="BW96" s="68">
        <v>93</v>
      </c>
      <c r="BX96" s="68">
        <v>287</v>
      </c>
      <c r="BY96" s="68">
        <v>3</v>
      </c>
      <c r="BZ96" s="68">
        <v>464</v>
      </c>
      <c r="CA96" s="68">
        <v>0</v>
      </c>
      <c r="CB96" s="68">
        <v>10</v>
      </c>
      <c r="CC96" s="68">
        <v>0</v>
      </c>
      <c r="CD96" s="68">
        <v>2996</v>
      </c>
      <c r="CE96" s="12">
        <f t="shared" si="6"/>
        <v>2813</v>
      </c>
    </row>
    <row r="97" spans="1:83" x14ac:dyDescent="0.25">
      <c r="A97" s="63">
        <v>93</v>
      </c>
      <c r="B97" s="67" t="s">
        <v>97</v>
      </c>
      <c r="C97" s="68">
        <v>0</v>
      </c>
      <c r="D97" s="68">
        <v>0</v>
      </c>
      <c r="E97" s="68">
        <v>13</v>
      </c>
      <c r="F97" s="68">
        <v>46</v>
      </c>
      <c r="G97" s="68">
        <v>0</v>
      </c>
      <c r="H97" s="68">
        <v>0</v>
      </c>
      <c r="I97" s="68">
        <v>24</v>
      </c>
      <c r="J97" s="68">
        <v>0</v>
      </c>
      <c r="K97" s="68">
        <v>82</v>
      </c>
      <c r="L97" s="68">
        <v>130</v>
      </c>
      <c r="M97" s="68">
        <v>0</v>
      </c>
      <c r="N97" s="68">
        <v>0</v>
      </c>
      <c r="O97" s="68">
        <v>28</v>
      </c>
      <c r="P97" s="68">
        <v>360</v>
      </c>
      <c r="Q97" s="68">
        <v>3</v>
      </c>
      <c r="R97" s="68">
        <v>0</v>
      </c>
      <c r="S97" s="68">
        <v>0</v>
      </c>
      <c r="T97" s="68">
        <v>55</v>
      </c>
      <c r="U97" s="68">
        <v>0</v>
      </c>
      <c r="V97" s="68">
        <v>39</v>
      </c>
      <c r="W97" s="68">
        <v>0</v>
      </c>
      <c r="X97" s="68">
        <v>56</v>
      </c>
      <c r="Y97" s="68">
        <v>0</v>
      </c>
      <c r="Z97" s="68">
        <v>0</v>
      </c>
      <c r="AA97" s="68">
        <v>8</v>
      </c>
      <c r="AB97" s="68">
        <v>116</v>
      </c>
      <c r="AC97" s="68">
        <v>33</v>
      </c>
      <c r="AD97" s="68">
        <v>6</v>
      </c>
      <c r="AE97" s="68">
        <v>0</v>
      </c>
      <c r="AF97" s="68">
        <v>0</v>
      </c>
      <c r="AG97" s="68">
        <v>16</v>
      </c>
      <c r="AH97" s="68">
        <v>0</v>
      </c>
      <c r="AI97" s="68">
        <v>186</v>
      </c>
      <c r="AJ97" s="68">
        <v>0</v>
      </c>
      <c r="AK97" s="68">
        <v>81</v>
      </c>
      <c r="AL97" s="68">
        <v>130</v>
      </c>
      <c r="AM97" s="68">
        <v>3</v>
      </c>
      <c r="AN97" s="68">
        <v>0</v>
      </c>
      <c r="AO97" s="68">
        <v>4</v>
      </c>
      <c r="AP97" s="68">
        <v>121</v>
      </c>
      <c r="AQ97" s="68">
        <v>5</v>
      </c>
      <c r="AR97" s="68">
        <v>22</v>
      </c>
      <c r="AS97" s="68">
        <v>47</v>
      </c>
      <c r="AT97" s="68">
        <v>47</v>
      </c>
      <c r="AU97" s="68">
        <v>117</v>
      </c>
      <c r="AV97" s="68">
        <v>0</v>
      </c>
      <c r="AW97" s="68">
        <v>9</v>
      </c>
      <c r="AX97" s="68">
        <v>0</v>
      </c>
      <c r="AY97" s="68">
        <v>209</v>
      </c>
      <c r="AZ97" s="68">
        <v>42</v>
      </c>
      <c r="BA97" s="68">
        <v>12</v>
      </c>
      <c r="BB97" s="68">
        <v>54</v>
      </c>
      <c r="BC97" s="68">
        <v>7</v>
      </c>
      <c r="BD97" s="68">
        <v>0</v>
      </c>
      <c r="BE97" s="68">
        <v>0</v>
      </c>
      <c r="BF97" s="68">
        <v>0</v>
      </c>
      <c r="BG97" s="68">
        <v>12</v>
      </c>
      <c r="BH97" s="68">
        <v>0</v>
      </c>
      <c r="BI97" s="68">
        <v>14</v>
      </c>
      <c r="BJ97" s="68">
        <v>0</v>
      </c>
      <c r="BK97" s="68">
        <v>0</v>
      </c>
      <c r="BL97" s="68">
        <v>0</v>
      </c>
      <c r="BM97" s="68">
        <v>0</v>
      </c>
      <c r="BN97" s="68">
        <v>26</v>
      </c>
      <c r="BO97" s="68">
        <v>0</v>
      </c>
      <c r="BP97" s="68">
        <v>3</v>
      </c>
      <c r="BQ97" s="68">
        <v>0</v>
      </c>
      <c r="BR97" s="68">
        <v>0</v>
      </c>
      <c r="BS97" s="68">
        <v>0</v>
      </c>
      <c r="BT97" s="68">
        <v>0</v>
      </c>
      <c r="BU97" s="68">
        <v>0</v>
      </c>
      <c r="BV97" s="68">
        <v>0</v>
      </c>
      <c r="BW97" s="68">
        <v>104</v>
      </c>
      <c r="BX97" s="68">
        <v>185</v>
      </c>
      <c r="BY97" s="68">
        <v>3</v>
      </c>
      <c r="BZ97" s="68">
        <v>399</v>
      </c>
      <c r="CA97" s="68">
        <v>5</v>
      </c>
      <c r="CB97" s="68">
        <v>13</v>
      </c>
      <c r="CC97" s="68">
        <v>0</v>
      </c>
      <c r="CD97" s="68">
        <v>2891</v>
      </c>
      <c r="CE97" s="12">
        <f t="shared" si="6"/>
        <v>2773</v>
      </c>
    </row>
    <row r="98" spans="1:83" x14ac:dyDescent="0.25">
      <c r="A98" s="63">
        <v>94</v>
      </c>
      <c r="B98" s="67" t="s">
        <v>96</v>
      </c>
      <c r="C98" s="68">
        <v>0</v>
      </c>
      <c r="D98" s="68">
        <v>0</v>
      </c>
      <c r="E98" s="68">
        <v>4</v>
      </c>
      <c r="F98" s="68">
        <v>111</v>
      </c>
      <c r="G98" s="68">
        <v>0</v>
      </c>
      <c r="H98" s="68">
        <v>0</v>
      </c>
      <c r="I98" s="68">
        <v>9</v>
      </c>
      <c r="J98" s="68">
        <v>0</v>
      </c>
      <c r="K98" s="68">
        <v>93</v>
      </c>
      <c r="L98" s="68">
        <v>78</v>
      </c>
      <c r="M98" s="68">
        <v>0</v>
      </c>
      <c r="N98" s="68">
        <v>0</v>
      </c>
      <c r="O98" s="68">
        <v>30</v>
      </c>
      <c r="P98" s="68">
        <v>333</v>
      </c>
      <c r="Q98" s="68">
        <v>0</v>
      </c>
      <c r="R98" s="68">
        <v>0</v>
      </c>
      <c r="S98" s="68">
        <v>0</v>
      </c>
      <c r="T98" s="68">
        <v>55</v>
      </c>
      <c r="U98" s="68">
        <v>0</v>
      </c>
      <c r="V98" s="68">
        <v>32</v>
      </c>
      <c r="W98" s="68">
        <v>0</v>
      </c>
      <c r="X98" s="68">
        <v>49</v>
      </c>
      <c r="Y98" s="68">
        <v>0</v>
      </c>
      <c r="Z98" s="68">
        <v>0</v>
      </c>
      <c r="AA98" s="68">
        <v>3</v>
      </c>
      <c r="AB98" s="68">
        <v>260</v>
      </c>
      <c r="AC98" s="68">
        <v>21</v>
      </c>
      <c r="AD98" s="68">
        <v>4</v>
      </c>
      <c r="AE98" s="68">
        <v>0</v>
      </c>
      <c r="AF98" s="68">
        <v>0</v>
      </c>
      <c r="AG98" s="68">
        <v>9</v>
      </c>
      <c r="AH98" s="68">
        <v>0</v>
      </c>
      <c r="AI98" s="68">
        <v>39</v>
      </c>
      <c r="AJ98" s="68">
        <v>0</v>
      </c>
      <c r="AK98" s="68">
        <v>115</v>
      </c>
      <c r="AL98" s="68">
        <v>207</v>
      </c>
      <c r="AM98" s="68">
        <v>5</v>
      </c>
      <c r="AN98" s="68">
        <v>0</v>
      </c>
      <c r="AO98" s="68">
        <v>0</v>
      </c>
      <c r="AP98" s="68">
        <v>100</v>
      </c>
      <c r="AQ98" s="68">
        <v>0</v>
      </c>
      <c r="AR98" s="68">
        <v>11</v>
      </c>
      <c r="AS98" s="68">
        <v>19</v>
      </c>
      <c r="AT98" s="68">
        <v>26</v>
      </c>
      <c r="AU98" s="68">
        <v>66</v>
      </c>
      <c r="AV98" s="68">
        <v>0</v>
      </c>
      <c r="AW98" s="68">
        <v>9</v>
      </c>
      <c r="AX98" s="68">
        <v>0</v>
      </c>
      <c r="AY98" s="68">
        <v>502</v>
      </c>
      <c r="AZ98" s="68">
        <v>20</v>
      </c>
      <c r="BA98" s="68">
        <v>0</v>
      </c>
      <c r="BB98" s="68">
        <v>20</v>
      </c>
      <c r="BC98" s="68">
        <v>0</v>
      </c>
      <c r="BD98" s="68">
        <v>0</v>
      </c>
      <c r="BE98" s="68">
        <v>0</v>
      </c>
      <c r="BF98" s="68">
        <v>0</v>
      </c>
      <c r="BG98" s="68">
        <v>12</v>
      </c>
      <c r="BH98" s="68">
        <v>0</v>
      </c>
      <c r="BI98" s="68">
        <v>3</v>
      </c>
      <c r="BJ98" s="68">
        <v>0</v>
      </c>
      <c r="BK98" s="68">
        <v>0</v>
      </c>
      <c r="BL98" s="68">
        <v>0</v>
      </c>
      <c r="BM98" s="68">
        <v>0</v>
      </c>
      <c r="BN98" s="68">
        <v>11</v>
      </c>
      <c r="BO98" s="68">
        <v>0</v>
      </c>
      <c r="BP98" s="68">
        <v>0</v>
      </c>
      <c r="BQ98" s="68">
        <v>0</v>
      </c>
      <c r="BR98" s="68">
        <v>0</v>
      </c>
      <c r="BS98" s="68">
        <v>0</v>
      </c>
      <c r="BT98" s="68">
        <v>3</v>
      </c>
      <c r="BU98" s="68">
        <v>3</v>
      </c>
      <c r="BV98" s="68">
        <v>0</v>
      </c>
      <c r="BW98" s="68">
        <v>177</v>
      </c>
      <c r="BX98" s="68">
        <v>228</v>
      </c>
      <c r="BY98" s="68">
        <v>0</v>
      </c>
      <c r="BZ98" s="68">
        <v>133</v>
      </c>
      <c r="CA98" s="68">
        <v>0</v>
      </c>
      <c r="CB98" s="68">
        <v>3</v>
      </c>
      <c r="CC98" s="68">
        <v>0</v>
      </c>
      <c r="CD98" s="68">
        <v>2810</v>
      </c>
      <c r="CE98" s="12">
        <f t="shared" si="6"/>
        <v>2751</v>
      </c>
    </row>
    <row r="99" spans="1:83" x14ac:dyDescent="0.25">
      <c r="A99" s="63">
        <v>95</v>
      </c>
      <c r="B99" s="67" t="s">
        <v>90</v>
      </c>
      <c r="C99" s="68">
        <v>6</v>
      </c>
      <c r="D99" s="68">
        <v>8</v>
      </c>
      <c r="E99" s="68">
        <v>68</v>
      </c>
      <c r="F99" s="68">
        <v>29</v>
      </c>
      <c r="G99" s="68">
        <v>35</v>
      </c>
      <c r="H99" s="68">
        <v>63</v>
      </c>
      <c r="I99" s="68">
        <v>26</v>
      </c>
      <c r="J99" s="68">
        <v>6</v>
      </c>
      <c r="K99" s="68">
        <v>30</v>
      </c>
      <c r="L99" s="68">
        <v>18</v>
      </c>
      <c r="M99" s="68">
        <v>0</v>
      </c>
      <c r="N99" s="68">
        <v>7</v>
      </c>
      <c r="O99" s="68">
        <v>78</v>
      </c>
      <c r="P99" s="68">
        <v>212</v>
      </c>
      <c r="Q99" s="68">
        <v>8</v>
      </c>
      <c r="R99" s="68">
        <v>14</v>
      </c>
      <c r="S99" s="68">
        <v>8</v>
      </c>
      <c r="T99" s="68">
        <v>9</v>
      </c>
      <c r="U99" s="68">
        <v>24</v>
      </c>
      <c r="V99" s="68">
        <v>123</v>
      </c>
      <c r="W99" s="68">
        <v>3</v>
      </c>
      <c r="X99" s="68">
        <v>19</v>
      </c>
      <c r="Y99" s="68">
        <v>12</v>
      </c>
      <c r="Z99" s="68">
        <v>6</v>
      </c>
      <c r="AA99" s="68">
        <v>23</v>
      </c>
      <c r="AB99" s="68">
        <v>79</v>
      </c>
      <c r="AC99" s="68">
        <v>212</v>
      </c>
      <c r="AD99" s="68">
        <v>14</v>
      </c>
      <c r="AE99" s="68">
        <v>16</v>
      </c>
      <c r="AF99" s="68">
        <v>0</v>
      </c>
      <c r="AG99" s="68">
        <v>12</v>
      </c>
      <c r="AH99" s="68">
        <v>0</v>
      </c>
      <c r="AI99" s="68">
        <v>26</v>
      </c>
      <c r="AJ99" s="68">
        <v>3</v>
      </c>
      <c r="AK99" s="68">
        <v>62</v>
      </c>
      <c r="AL99" s="68">
        <v>131</v>
      </c>
      <c r="AM99" s="68">
        <v>93</v>
      </c>
      <c r="AN99" s="68">
        <v>3</v>
      </c>
      <c r="AO99" s="68">
        <v>21</v>
      </c>
      <c r="AP99" s="68">
        <v>49</v>
      </c>
      <c r="AQ99" s="68">
        <v>0</v>
      </c>
      <c r="AR99" s="68">
        <v>6</v>
      </c>
      <c r="AS99" s="68">
        <v>118</v>
      </c>
      <c r="AT99" s="68">
        <v>9</v>
      </c>
      <c r="AU99" s="68">
        <v>21</v>
      </c>
      <c r="AV99" s="68">
        <v>6</v>
      </c>
      <c r="AW99" s="68">
        <v>6</v>
      </c>
      <c r="AX99" s="68">
        <v>12</v>
      </c>
      <c r="AY99" s="68">
        <v>49</v>
      </c>
      <c r="AZ99" s="68">
        <v>21</v>
      </c>
      <c r="BA99" s="68">
        <v>27</v>
      </c>
      <c r="BB99" s="68">
        <v>11</v>
      </c>
      <c r="BC99" s="68">
        <v>120</v>
      </c>
      <c r="BD99" s="68">
        <v>6</v>
      </c>
      <c r="BE99" s="68">
        <v>6</v>
      </c>
      <c r="BF99" s="68">
        <v>10</v>
      </c>
      <c r="BG99" s="68">
        <v>26</v>
      </c>
      <c r="BH99" s="68">
        <v>11</v>
      </c>
      <c r="BI99" s="68">
        <v>21</v>
      </c>
      <c r="BJ99" s="68">
        <v>0</v>
      </c>
      <c r="BK99" s="68">
        <v>3</v>
      </c>
      <c r="BL99" s="68">
        <v>30</v>
      </c>
      <c r="BM99" s="68">
        <v>6</v>
      </c>
      <c r="BN99" s="68">
        <v>20</v>
      </c>
      <c r="BO99" s="68">
        <v>8</v>
      </c>
      <c r="BP99" s="68">
        <v>23</v>
      </c>
      <c r="BQ99" s="68">
        <v>11</v>
      </c>
      <c r="BR99" s="68">
        <v>0</v>
      </c>
      <c r="BS99" s="68">
        <v>9</v>
      </c>
      <c r="BT99" s="68">
        <v>11</v>
      </c>
      <c r="BU99" s="68">
        <v>35</v>
      </c>
      <c r="BV99" s="68">
        <v>0</v>
      </c>
      <c r="BW99" s="68">
        <v>69</v>
      </c>
      <c r="BX99" s="68">
        <v>24</v>
      </c>
      <c r="BY99" s="68">
        <v>17</v>
      </c>
      <c r="BZ99" s="68">
        <v>38</v>
      </c>
      <c r="CA99" s="68">
        <v>19</v>
      </c>
      <c r="CB99" s="68">
        <v>298</v>
      </c>
      <c r="CC99" s="68">
        <v>0</v>
      </c>
      <c r="CD99" s="68">
        <v>2680</v>
      </c>
      <c r="CE99" s="12">
        <f t="shared" si="6"/>
        <v>1773</v>
      </c>
    </row>
    <row r="100" spans="1:83" x14ac:dyDescent="0.25">
      <c r="A100" s="63">
        <v>96</v>
      </c>
      <c r="B100" s="67" t="s">
        <v>98</v>
      </c>
      <c r="C100" s="68">
        <v>0</v>
      </c>
      <c r="D100" s="68">
        <v>0</v>
      </c>
      <c r="E100" s="68">
        <v>10</v>
      </c>
      <c r="F100" s="68">
        <v>38</v>
      </c>
      <c r="G100" s="68">
        <v>0</v>
      </c>
      <c r="H100" s="68">
        <v>0</v>
      </c>
      <c r="I100" s="68">
        <v>11</v>
      </c>
      <c r="J100" s="68">
        <v>0</v>
      </c>
      <c r="K100" s="68">
        <v>8</v>
      </c>
      <c r="L100" s="68">
        <v>455</v>
      </c>
      <c r="M100" s="68">
        <v>0</v>
      </c>
      <c r="N100" s="68">
        <v>5</v>
      </c>
      <c r="O100" s="68">
        <v>15</v>
      </c>
      <c r="P100" s="68">
        <v>190</v>
      </c>
      <c r="Q100" s="68">
        <v>3</v>
      </c>
      <c r="R100" s="68">
        <v>0</v>
      </c>
      <c r="S100" s="68">
        <v>0</v>
      </c>
      <c r="T100" s="68">
        <v>54</v>
      </c>
      <c r="U100" s="68">
        <v>0</v>
      </c>
      <c r="V100" s="68">
        <v>47</v>
      </c>
      <c r="W100" s="68">
        <v>0</v>
      </c>
      <c r="X100" s="68">
        <v>22</v>
      </c>
      <c r="Y100" s="68">
        <v>4</v>
      </c>
      <c r="Z100" s="68">
        <v>0</v>
      </c>
      <c r="AA100" s="68">
        <v>18</v>
      </c>
      <c r="AB100" s="68">
        <v>98</v>
      </c>
      <c r="AC100" s="68">
        <v>45</v>
      </c>
      <c r="AD100" s="68">
        <v>19</v>
      </c>
      <c r="AE100" s="68">
        <v>0</v>
      </c>
      <c r="AF100" s="68">
        <v>0</v>
      </c>
      <c r="AG100" s="68">
        <v>80</v>
      </c>
      <c r="AH100" s="68">
        <v>0</v>
      </c>
      <c r="AI100" s="68">
        <v>177</v>
      </c>
      <c r="AJ100" s="68">
        <v>0</v>
      </c>
      <c r="AK100" s="68">
        <v>94</v>
      </c>
      <c r="AL100" s="68">
        <v>104</v>
      </c>
      <c r="AM100" s="68">
        <v>21</v>
      </c>
      <c r="AN100" s="68">
        <v>0</v>
      </c>
      <c r="AO100" s="68">
        <v>5</v>
      </c>
      <c r="AP100" s="68">
        <v>24</v>
      </c>
      <c r="AQ100" s="68">
        <v>0</v>
      </c>
      <c r="AR100" s="68">
        <v>70</v>
      </c>
      <c r="AS100" s="68">
        <v>27</v>
      </c>
      <c r="AT100" s="68">
        <v>21</v>
      </c>
      <c r="AU100" s="68">
        <v>224</v>
      </c>
      <c r="AV100" s="68">
        <v>12</v>
      </c>
      <c r="AW100" s="68">
        <v>5</v>
      </c>
      <c r="AX100" s="68">
        <v>5</v>
      </c>
      <c r="AY100" s="68">
        <v>49</v>
      </c>
      <c r="AZ100" s="68">
        <v>57</v>
      </c>
      <c r="BA100" s="68">
        <v>5</v>
      </c>
      <c r="BB100" s="68">
        <v>52</v>
      </c>
      <c r="BC100" s="68">
        <v>4</v>
      </c>
      <c r="BD100" s="68">
        <v>0</v>
      </c>
      <c r="BE100" s="68">
        <v>0</v>
      </c>
      <c r="BF100" s="68">
        <v>4</v>
      </c>
      <c r="BG100" s="68">
        <v>6</v>
      </c>
      <c r="BH100" s="68">
        <v>0</v>
      </c>
      <c r="BI100" s="68">
        <v>15</v>
      </c>
      <c r="BJ100" s="68">
        <v>4</v>
      </c>
      <c r="BK100" s="68">
        <v>0</v>
      </c>
      <c r="BL100" s="68">
        <v>0</v>
      </c>
      <c r="BM100" s="68">
        <v>0</v>
      </c>
      <c r="BN100" s="68">
        <v>15</v>
      </c>
      <c r="BO100" s="68">
        <v>4</v>
      </c>
      <c r="BP100" s="68">
        <v>0</v>
      </c>
      <c r="BQ100" s="68">
        <v>0</v>
      </c>
      <c r="BR100" s="68">
        <v>0</v>
      </c>
      <c r="BS100" s="68">
        <v>3</v>
      </c>
      <c r="BT100" s="68">
        <v>4</v>
      </c>
      <c r="BU100" s="68">
        <v>9</v>
      </c>
      <c r="BV100" s="68">
        <v>0</v>
      </c>
      <c r="BW100" s="68">
        <v>44</v>
      </c>
      <c r="BX100" s="68">
        <v>163</v>
      </c>
      <c r="BY100" s="68">
        <v>0</v>
      </c>
      <c r="BZ100" s="68">
        <v>251</v>
      </c>
      <c r="CA100" s="68">
        <v>17</v>
      </c>
      <c r="CB100" s="68">
        <v>17</v>
      </c>
      <c r="CC100" s="68">
        <v>0</v>
      </c>
      <c r="CD100" s="68">
        <v>2671</v>
      </c>
      <c r="CE100" s="12">
        <f t="shared" si="6"/>
        <v>2449</v>
      </c>
    </row>
    <row r="101" spans="1:83" x14ac:dyDescent="0.25">
      <c r="A101" s="63">
        <v>97</v>
      </c>
      <c r="B101" s="67" t="s">
        <v>94</v>
      </c>
      <c r="C101" s="68">
        <v>0</v>
      </c>
      <c r="D101" s="68">
        <v>0</v>
      </c>
      <c r="E101" s="68">
        <v>18</v>
      </c>
      <c r="F101" s="68">
        <v>36</v>
      </c>
      <c r="G101" s="68">
        <v>8</v>
      </c>
      <c r="H101" s="68">
        <v>25</v>
      </c>
      <c r="I101" s="68">
        <v>45</v>
      </c>
      <c r="J101" s="68">
        <v>0</v>
      </c>
      <c r="K101" s="68">
        <v>60</v>
      </c>
      <c r="L101" s="68">
        <v>76</v>
      </c>
      <c r="M101" s="68">
        <v>0</v>
      </c>
      <c r="N101" s="68">
        <v>6</v>
      </c>
      <c r="O101" s="68">
        <v>53</v>
      </c>
      <c r="P101" s="68">
        <v>337</v>
      </c>
      <c r="Q101" s="68">
        <v>5</v>
      </c>
      <c r="R101" s="68">
        <v>0</v>
      </c>
      <c r="S101" s="68">
        <v>3</v>
      </c>
      <c r="T101" s="68">
        <v>18</v>
      </c>
      <c r="U101" s="68">
        <v>6</v>
      </c>
      <c r="V101" s="68">
        <v>39</v>
      </c>
      <c r="W101" s="68">
        <v>0</v>
      </c>
      <c r="X101" s="68">
        <v>175</v>
      </c>
      <c r="Y101" s="68">
        <v>0</v>
      </c>
      <c r="Z101" s="68">
        <v>13</v>
      </c>
      <c r="AA101" s="68">
        <v>8</v>
      </c>
      <c r="AB101" s="68">
        <v>183</v>
      </c>
      <c r="AC101" s="68">
        <v>109</v>
      </c>
      <c r="AD101" s="68">
        <v>4</v>
      </c>
      <c r="AE101" s="68">
        <v>13</v>
      </c>
      <c r="AF101" s="68">
        <v>0</v>
      </c>
      <c r="AG101" s="68">
        <v>28</v>
      </c>
      <c r="AH101" s="68">
        <v>8</v>
      </c>
      <c r="AI101" s="68">
        <v>40</v>
      </c>
      <c r="AJ101" s="68">
        <v>5</v>
      </c>
      <c r="AK101" s="68">
        <v>87</v>
      </c>
      <c r="AL101" s="68">
        <v>189</v>
      </c>
      <c r="AM101" s="68">
        <v>18</v>
      </c>
      <c r="AN101" s="68">
        <v>3</v>
      </c>
      <c r="AO101" s="68">
        <v>17</v>
      </c>
      <c r="AP101" s="68">
        <v>46</v>
      </c>
      <c r="AQ101" s="68">
        <v>4</v>
      </c>
      <c r="AR101" s="68">
        <v>18</v>
      </c>
      <c r="AS101" s="68">
        <v>40</v>
      </c>
      <c r="AT101" s="68">
        <v>13</v>
      </c>
      <c r="AU101" s="68">
        <v>41</v>
      </c>
      <c r="AV101" s="68">
        <v>20</v>
      </c>
      <c r="AW101" s="68">
        <v>6</v>
      </c>
      <c r="AX101" s="68">
        <v>5</v>
      </c>
      <c r="AY101" s="68">
        <v>142</v>
      </c>
      <c r="AZ101" s="68">
        <v>40</v>
      </c>
      <c r="BA101" s="68">
        <v>22</v>
      </c>
      <c r="BB101" s="68">
        <v>26</v>
      </c>
      <c r="BC101" s="68">
        <v>33</v>
      </c>
      <c r="BD101" s="68">
        <v>9</v>
      </c>
      <c r="BE101" s="68">
        <v>0</v>
      </c>
      <c r="BF101" s="68">
        <v>5</v>
      </c>
      <c r="BG101" s="68">
        <v>11</v>
      </c>
      <c r="BH101" s="68">
        <v>0</v>
      </c>
      <c r="BI101" s="68">
        <v>40</v>
      </c>
      <c r="BJ101" s="68">
        <v>0</v>
      </c>
      <c r="BK101" s="68">
        <v>0</v>
      </c>
      <c r="BL101" s="68">
        <v>4</v>
      </c>
      <c r="BM101" s="68">
        <v>0</v>
      </c>
      <c r="BN101" s="68">
        <v>36</v>
      </c>
      <c r="BO101" s="68">
        <v>0</v>
      </c>
      <c r="BP101" s="68">
        <v>12</v>
      </c>
      <c r="BQ101" s="68">
        <v>7</v>
      </c>
      <c r="BR101" s="68">
        <v>5</v>
      </c>
      <c r="BS101" s="68">
        <v>5</v>
      </c>
      <c r="BT101" s="68">
        <v>0</v>
      </c>
      <c r="BU101" s="68">
        <v>9</v>
      </c>
      <c r="BV101" s="68">
        <v>0</v>
      </c>
      <c r="BW101" s="68">
        <v>87</v>
      </c>
      <c r="BX101" s="68">
        <v>18</v>
      </c>
      <c r="BY101" s="68">
        <v>9</v>
      </c>
      <c r="BZ101" s="68">
        <v>29</v>
      </c>
      <c r="CA101" s="68">
        <v>14</v>
      </c>
      <c r="CB101" s="68">
        <v>50</v>
      </c>
      <c r="CC101" s="68">
        <v>0</v>
      </c>
      <c r="CD101" s="68">
        <v>2453</v>
      </c>
      <c r="CE101" s="12">
        <f t="shared" si="6"/>
        <v>2050</v>
      </c>
    </row>
    <row r="102" spans="1:83" x14ac:dyDescent="0.25">
      <c r="A102" s="63">
        <v>98</v>
      </c>
      <c r="B102" s="67" t="s">
        <v>99</v>
      </c>
      <c r="C102" s="68">
        <v>0</v>
      </c>
      <c r="D102" s="68">
        <v>0</v>
      </c>
      <c r="E102" s="68">
        <v>19</v>
      </c>
      <c r="F102" s="68">
        <v>29</v>
      </c>
      <c r="G102" s="68">
        <v>12</v>
      </c>
      <c r="H102" s="68">
        <v>6</v>
      </c>
      <c r="I102" s="68">
        <v>7</v>
      </c>
      <c r="J102" s="68">
        <v>3</v>
      </c>
      <c r="K102" s="68">
        <v>15</v>
      </c>
      <c r="L102" s="68">
        <v>355</v>
      </c>
      <c r="M102" s="68">
        <v>0</v>
      </c>
      <c r="N102" s="68">
        <v>0</v>
      </c>
      <c r="O102" s="68">
        <v>23</v>
      </c>
      <c r="P102" s="68">
        <v>211</v>
      </c>
      <c r="Q102" s="68">
        <v>4</v>
      </c>
      <c r="R102" s="68">
        <v>3</v>
      </c>
      <c r="S102" s="68">
        <v>0</v>
      </c>
      <c r="T102" s="68">
        <v>28</v>
      </c>
      <c r="U102" s="68">
        <v>5</v>
      </c>
      <c r="V102" s="68">
        <v>47</v>
      </c>
      <c r="W102" s="68">
        <v>0</v>
      </c>
      <c r="X102" s="68">
        <v>31</v>
      </c>
      <c r="Y102" s="68">
        <v>0</v>
      </c>
      <c r="Z102" s="68">
        <v>0</v>
      </c>
      <c r="AA102" s="68">
        <v>13</v>
      </c>
      <c r="AB102" s="68">
        <v>93</v>
      </c>
      <c r="AC102" s="68">
        <v>56</v>
      </c>
      <c r="AD102" s="68">
        <v>9</v>
      </c>
      <c r="AE102" s="68">
        <v>0</v>
      </c>
      <c r="AF102" s="68">
        <v>3</v>
      </c>
      <c r="AG102" s="68">
        <v>66</v>
      </c>
      <c r="AH102" s="68">
        <v>3</v>
      </c>
      <c r="AI102" s="68">
        <v>132</v>
      </c>
      <c r="AJ102" s="68">
        <v>0</v>
      </c>
      <c r="AK102" s="68">
        <v>81</v>
      </c>
      <c r="AL102" s="68">
        <v>69</v>
      </c>
      <c r="AM102" s="68">
        <v>27</v>
      </c>
      <c r="AN102" s="68">
        <v>0</v>
      </c>
      <c r="AO102" s="68">
        <v>0</v>
      </c>
      <c r="AP102" s="68">
        <v>29</v>
      </c>
      <c r="AQ102" s="68">
        <v>0</v>
      </c>
      <c r="AR102" s="68">
        <v>57</v>
      </c>
      <c r="AS102" s="68">
        <v>28</v>
      </c>
      <c r="AT102" s="68">
        <v>16</v>
      </c>
      <c r="AU102" s="68">
        <v>178</v>
      </c>
      <c r="AV102" s="68">
        <v>6</v>
      </c>
      <c r="AW102" s="68">
        <v>4</v>
      </c>
      <c r="AX102" s="68">
        <v>0</v>
      </c>
      <c r="AY102" s="68">
        <v>56</v>
      </c>
      <c r="AZ102" s="68">
        <v>41</v>
      </c>
      <c r="BA102" s="68">
        <v>5</v>
      </c>
      <c r="BB102" s="68">
        <v>53</v>
      </c>
      <c r="BC102" s="68">
        <v>13</v>
      </c>
      <c r="BD102" s="68">
        <v>0</v>
      </c>
      <c r="BE102" s="68">
        <v>0</v>
      </c>
      <c r="BF102" s="68">
        <v>0</v>
      </c>
      <c r="BG102" s="68">
        <v>3</v>
      </c>
      <c r="BH102" s="68">
        <v>0</v>
      </c>
      <c r="BI102" s="68">
        <v>10</v>
      </c>
      <c r="BJ102" s="68">
        <v>0</v>
      </c>
      <c r="BK102" s="68">
        <v>0</v>
      </c>
      <c r="BL102" s="68">
        <v>6</v>
      </c>
      <c r="BM102" s="68">
        <v>0</v>
      </c>
      <c r="BN102" s="68">
        <v>4</v>
      </c>
      <c r="BO102" s="68">
        <v>7</v>
      </c>
      <c r="BP102" s="68">
        <v>0</v>
      </c>
      <c r="BQ102" s="68">
        <v>0</v>
      </c>
      <c r="BR102" s="68">
        <v>0</v>
      </c>
      <c r="BS102" s="68">
        <v>9</v>
      </c>
      <c r="BT102" s="68">
        <v>0</v>
      </c>
      <c r="BU102" s="68">
        <v>4</v>
      </c>
      <c r="BV102" s="68">
        <v>0</v>
      </c>
      <c r="BW102" s="68">
        <v>39</v>
      </c>
      <c r="BX102" s="68">
        <v>144</v>
      </c>
      <c r="BY102" s="68">
        <v>4</v>
      </c>
      <c r="BZ102" s="68">
        <v>218</v>
      </c>
      <c r="CA102" s="68">
        <v>9</v>
      </c>
      <c r="CB102" s="68">
        <v>22</v>
      </c>
      <c r="CC102" s="68">
        <v>0</v>
      </c>
      <c r="CD102" s="68">
        <v>2310</v>
      </c>
      <c r="CE102" s="12">
        <f t="shared" si="6"/>
        <v>2107</v>
      </c>
    </row>
    <row r="103" spans="1:83" x14ac:dyDescent="0.25">
      <c r="A103" s="63">
        <v>99</v>
      </c>
      <c r="B103" s="67" t="s">
        <v>104</v>
      </c>
      <c r="C103" s="68">
        <v>0</v>
      </c>
      <c r="D103" s="68">
        <v>0</v>
      </c>
      <c r="E103" s="68">
        <v>0</v>
      </c>
      <c r="F103" s="68">
        <v>0</v>
      </c>
      <c r="G103" s="68">
        <v>0</v>
      </c>
      <c r="H103" s="68">
        <v>0</v>
      </c>
      <c r="I103" s="68">
        <v>5</v>
      </c>
      <c r="J103" s="68">
        <v>0</v>
      </c>
      <c r="K103" s="68">
        <v>12</v>
      </c>
      <c r="L103" s="68">
        <v>7</v>
      </c>
      <c r="M103" s="68">
        <v>0</v>
      </c>
      <c r="N103" s="68">
        <v>0</v>
      </c>
      <c r="O103" s="68">
        <v>6</v>
      </c>
      <c r="P103" s="68">
        <v>242</v>
      </c>
      <c r="Q103" s="68">
        <v>0</v>
      </c>
      <c r="R103" s="68">
        <v>0</v>
      </c>
      <c r="S103" s="68">
        <v>0</v>
      </c>
      <c r="T103" s="68">
        <v>5</v>
      </c>
      <c r="U103" s="68">
        <v>0</v>
      </c>
      <c r="V103" s="68">
        <v>11</v>
      </c>
      <c r="W103" s="68">
        <v>0</v>
      </c>
      <c r="X103" s="68">
        <v>7</v>
      </c>
      <c r="Y103" s="68">
        <v>0</v>
      </c>
      <c r="Z103" s="68">
        <v>0</v>
      </c>
      <c r="AA103" s="68">
        <v>0</v>
      </c>
      <c r="AB103" s="68">
        <v>930</v>
      </c>
      <c r="AC103" s="68">
        <v>8</v>
      </c>
      <c r="AD103" s="68">
        <v>3</v>
      </c>
      <c r="AE103" s="68">
        <v>0</v>
      </c>
      <c r="AF103" s="68">
        <v>0</v>
      </c>
      <c r="AG103" s="68">
        <v>37</v>
      </c>
      <c r="AH103" s="68">
        <v>0</v>
      </c>
      <c r="AI103" s="68">
        <v>3</v>
      </c>
      <c r="AJ103" s="68">
        <v>0</v>
      </c>
      <c r="AK103" s="68">
        <v>175</v>
      </c>
      <c r="AL103" s="68">
        <v>78</v>
      </c>
      <c r="AM103" s="68">
        <v>0</v>
      </c>
      <c r="AN103" s="68">
        <v>0</v>
      </c>
      <c r="AO103" s="68">
        <v>0</v>
      </c>
      <c r="AP103" s="68">
        <v>13</v>
      </c>
      <c r="AQ103" s="68">
        <v>0</v>
      </c>
      <c r="AR103" s="68">
        <v>5</v>
      </c>
      <c r="AS103" s="68">
        <v>29</v>
      </c>
      <c r="AT103" s="68">
        <v>3</v>
      </c>
      <c r="AU103" s="68">
        <v>9</v>
      </c>
      <c r="AV103" s="68">
        <v>3</v>
      </c>
      <c r="AW103" s="68">
        <v>0</v>
      </c>
      <c r="AX103" s="68">
        <v>0</v>
      </c>
      <c r="AY103" s="68">
        <v>59</v>
      </c>
      <c r="AZ103" s="68">
        <v>3</v>
      </c>
      <c r="BA103" s="68">
        <v>0</v>
      </c>
      <c r="BB103" s="68">
        <v>6</v>
      </c>
      <c r="BC103" s="68">
        <v>3</v>
      </c>
      <c r="BD103" s="68">
        <v>0</v>
      </c>
      <c r="BE103" s="68">
        <v>0</v>
      </c>
      <c r="BF103" s="68">
        <v>0</v>
      </c>
      <c r="BG103" s="68">
        <v>0</v>
      </c>
      <c r="BH103" s="68">
        <v>0</v>
      </c>
      <c r="BI103" s="68">
        <v>0</v>
      </c>
      <c r="BJ103" s="68">
        <v>0</v>
      </c>
      <c r="BK103" s="68">
        <v>0</v>
      </c>
      <c r="BL103" s="68">
        <v>0</v>
      </c>
      <c r="BM103" s="68">
        <v>0</v>
      </c>
      <c r="BN103" s="68">
        <v>3</v>
      </c>
      <c r="BO103" s="68">
        <v>0</v>
      </c>
      <c r="BP103" s="68">
        <v>0</v>
      </c>
      <c r="BQ103" s="68">
        <v>13</v>
      </c>
      <c r="BR103" s="68">
        <v>0</v>
      </c>
      <c r="BS103" s="68">
        <v>0</v>
      </c>
      <c r="BT103" s="68">
        <v>0</v>
      </c>
      <c r="BU103" s="68">
        <v>0</v>
      </c>
      <c r="BV103" s="68">
        <v>0</v>
      </c>
      <c r="BW103" s="68">
        <v>49</v>
      </c>
      <c r="BX103" s="68">
        <v>39</v>
      </c>
      <c r="BY103" s="68">
        <v>0</v>
      </c>
      <c r="BZ103" s="68">
        <v>27</v>
      </c>
      <c r="CA103" s="68">
        <v>3</v>
      </c>
      <c r="CB103" s="68">
        <v>0</v>
      </c>
      <c r="CC103" s="68">
        <v>0</v>
      </c>
      <c r="CD103" s="68">
        <v>1808</v>
      </c>
      <c r="CE103" s="12">
        <f t="shared" si="6"/>
        <v>1769</v>
      </c>
    </row>
    <row r="104" spans="1:83" x14ac:dyDescent="0.25">
      <c r="A104" s="63">
        <v>100</v>
      </c>
      <c r="B104" s="67" t="s">
        <v>102</v>
      </c>
      <c r="C104" s="68">
        <v>0</v>
      </c>
      <c r="D104" s="68">
        <v>0</v>
      </c>
      <c r="E104" s="68">
        <v>0</v>
      </c>
      <c r="F104" s="68">
        <v>34</v>
      </c>
      <c r="G104" s="68">
        <v>0</v>
      </c>
      <c r="H104" s="68">
        <v>0</v>
      </c>
      <c r="I104" s="68">
        <v>5</v>
      </c>
      <c r="J104" s="68">
        <v>0</v>
      </c>
      <c r="K104" s="68">
        <v>185</v>
      </c>
      <c r="L104" s="68">
        <v>63</v>
      </c>
      <c r="M104" s="68">
        <v>0</v>
      </c>
      <c r="N104" s="68">
        <v>0</v>
      </c>
      <c r="O104" s="68">
        <v>0</v>
      </c>
      <c r="P104" s="68">
        <v>46</v>
      </c>
      <c r="Q104" s="68">
        <v>0</v>
      </c>
      <c r="R104" s="68">
        <v>0</v>
      </c>
      <c r="S104" s="68">
        <v>0</v>
      </c>
      <c r="T104" s="68">
        <v>26</v>
      </c>
      <c r="U104" s="68">
        <v>0</v>
      </c>
      <c r="V104" s="68">
        <v>8</v>
      </c>
      <c r="W104" s="68">
        <v>0</v>
      </c>
      <c r="X104" s="68">
        <v>26</v>
      </c>
      <c r="Y104" s="68">
        <v>0</v>
      </c>
      <c r="Z104" s="68">
        <v>0</v>
      </c>
      <c r="AA104" s="68">
        <v>0</v>
      </c>
      <c r="AB104" s="68">
        <v>170</v>
      </c>
      <c r="AC104" s="68">
        <v>4</v>
      </c>
      <c r="AD104" s="68">
        <v>0</v>
      </c>
      <c r="AE104" s="68">
        <v>0</v>
      </c>
      <c r="AF104" s="68">
        <v>0</v>
      </c>
      <c r="AG104" s="68">
        <v>15</v>
      </c>
      <c r="AH104" s="68">
        <v>0</v>
      </c>
      <c r="AI104" s="68">
        <v>8</v>
      </c>
      <c r="AJ104" s="68">
        <v>0</v>
      </c>
      <c r="AK104" s="68">
        <v>64</v>
      </c>
      <c r="AL104" s="68">
        <v>136</v>
      </c>
      <c r="AM104" s="68">
        <v>0</v>
      </c>
      <c r="AN104" s="68">
        <v>0</v>
      </c>
      <c r="AO104" s="68">
        <v>4</v>
      </c>
      <c r="AP104" s="68">
        <v>200</v>
      </c>
      <c r="AQ104" s="68">
        <v>0</v>
      </c>
      <c r="AR104" s="68">
        <v>33</v>
      </c>
      <c r="AS104" s="68">
        <v>38</v>
      </c>
      <c r="AT104" s="68">
        <v>33</v>
      </c>
      <c r="AU104" s="68">
        <v>13</v>
      </c>
      <c r="AV104" s="68">
        <v>0</v>
      </c>
      <c r="AW104" s="68">
        <v>0</v>
      </c>
      <c r="AX104" s="68">
        <v>0</v>
      </c>
      <c r="AY104" s="68">
        <v>217</v>
      </c>
      <c r="AZ104" s="68">
        <v>20</v>
      </c>
      <c r="BA104" s="68">
        <v>0</v>
      </c>
      <c r="BB104" s="68">
        <v>25</v>
      </c>
      <c r="BC104" s="68">
        <v>7</v>
      </c>
      <c r="BD104" s="68">
        <v>0</v>
      </c>
      <c r="BE104" s="68">
        <v>0</v>
      </c>
      <c r="BF104" s="68">
        <v>0</v>
      </c>
      <c r="BG104" s="68">
        <v>11</v>
      </c>
      <c r="BH104" s="68">
        <v>0</v>
      </c>
      <c r="BI104" s="68">
        <v>15</v>
      </c>
      <c r="BJ104" s="68">
        <v>0</v>
      </c>
      <c r="BK104" s="68">
        <v>0</v>
      </c>
      <c r="BL104" s="68">
        <v>0</v>
      </c>
      <c r="BM104" s="68">
        <v>0</v>
      </c>
      <c r="BN104" s="68">
        <v>37</v>
      </c>
      <c r="BO104" s="68">
        <v>0</v>
      </c>
      <c r="BP104" s="68">
        <v>0</v>
      </c>
      <c r="BQ104" s="68">
        <v>0</v>
      </c>
      <c r="BR104" s="68">
        <v>0</v>
      </c>
      <c r="BS104" s="68">
        <v>0</v>
      </c>
      <c r="BT104" s="68">
        <v>0</v>
      </c>
      <c r="BU104" s="68">
        <v>0</v>
      </c>
      <c r="BV104" s="68">
        <v>0</v>
      </c>
      <c r="BW104" s="68">
        <v>207</v>
      </c>
      <c r="BX104" s="68">
        <v>31</v>
      </c>
      <c r="BY104" s="68">
        <v>0</v>
      </c>
      <c r="BZ104" s="68">
        <v>26</v>
      </c>
      <c r="CA104" s="68">
        <v>13</v>
      </c>
      <c r="CB104" s="68">
        <v>7</v>
      </c>
      <c r="CC104" s="68">
        <v>0</v>
      </c>
      <c r="CD104" s="68">
        <v>1757</v>
      </c>
      <c r="CE104" s="12">
        <f t="shared" si="6"/>
        <v>1719</v>
      </c>
    </row>
    <row r="105" spans="1:83" x14ac:dyDescent="0.25">
      <c r="A105" s="63">
        <v>101</v>
      </c>
      <c r="B105" s="67" t="s">
        <v>110</v>
      </c>
      <c r="C105" s="68">
        <v>0</v>
      </c>
      <c r="D105" s="68">
        <v>0</v>
      </c>
      <c r="E105" s="68">
        <v>3</v>
      </c>
      <c r="F105" s="68">
        <v>15</v>
      </c>
      <c r="G105" s="68">
        <v>0</v>
      </c>
      <c r="H105" s="68">
        <v>0</v>
      </c>
      <c r="I105" s="68">
        <v>14</v>
      </c>
      <c r="J105" s="68">
        <v>0</v>
      </c>
      <c r="K105" s="68">
        <v>79</v>
      </c>
      <c r="L105" s="68">
        <v>26</v>
      </c>
      <c r="M105" s="68">
        <v>0</v>
      </c>
      <c r="N105" s="68">
        <v>0</v>
      </c>
      <c r="O105" s="68">
        <v>10</v>
      </c>
      <c r="P105" s="68">
        <v>80</v>
      </c>
      <c r="Q105" s="68">
        <v>0</v>
      </c>
      <c r="R105" s="68">
        <v>0</v>
      </c>
      <c r="S105" s="68">
        <v>0</v>
      </c>
      <c r="T105" s="68">
        <v>12</v>
      </c>
      <c r="U105" s="68">
        <v>0</v>
      </c>
      <c r="V105" s="68">
        <v>13</v>
      </c>
      <c r="W105" s="68">
        <v>0</v>
      </c>
      <c r="X105" s="68">
        <v>34</v>
      </c>
      <c r="Y105" s="68">
        <v>0</v>
      </c>
      <c r="Z105" s="68">
        <v>0</v>
      </c>
      <c r="AA105" s="68">
        <v>4</v>
      </c>
      <c r="AB105" s="68">
        <v>66</v>
      </c>
      <c r="AC105" s="68">
        <v>15</v>
      </c>
      <c r="AD105" s="68">
        <v>0</v>
      </c>
      <c r="AE105" s="68">
        <v>0</v>
      </c>
      <c r="AF105" s="68">
        <v>0</v>
      </c>
      <c r="AG105" s="68">
        <v>17</v>
      </c>
      <c r="AH105" s="68">
        <v>0</v>
      </c>
      <c r="AI105" s="68">
        <v>13</v>
      </c>
      <c r="AJ105" s="68">
        <v>0</v>
      </c>
      <c r="AK105" s="68">
        <v>22</v>
      </c>
      <c r="AL105" s="68">
        <v>59</v>
      </c>
      <c r="AM105" s="68">
        <v>6</v>
      </c>
      <c r="AN105" s="68">
        <v>0</v>
      </c>
      <c r="AO105" s="68">
        <v>0</v>
      </c>
      <c r="AP105" s="68">
        <v>62</v>
      </c>
      <c r="AQ105" s="68">
        <v>0</v>
      </c>
      <c r="AR105" s="68">
        <v>14</v>
      </c>
      <c r="AS105" s="68">
        <v>12</v>
      </c>
      <c r="AT105" s="68">
        <v>62</v>
      </c>
      <c r="AU105" s="68">
        <v>11</v>
      </c>
      <c r="AV105" s="68">
        <v>0</v>
      </c>
      <c r="AW105" s="68">
        <v>0</v>
      </c>
      <c r="AX105" s="68">
        <v>0</v>
      </c>
      <c r="AY105" s="68">
        <v>167</v>
      </c>
      <c r="AZ105" s="68">
        <v>18</v>
      </c>
      <c r="BA105" s="68">
        <v>0</v>
      </c>
      <c r="BB105" s="68">
        <v>18</v>
      </c>
      <c r="BC105" s="68">
        <v>8</v>
      </c>
      <c r="BD105" s="68">
        <v>0</v>
      </c>
      <c r="BE105" s="68">
        <v>0</v>
      </c>
      <c r="BF105" s="68">
        <v>0</v>
      </c>
      <c r="BG105" s="68">
        <v>3</v>
      </c>
      <c r="BH105" s="68">
        <v>0</v>
      </c>
      <c r="BI105" s="68">
        <v>22</v>
      </c>
      <c r="BJ105" s="68">
        <v>0</v>
      </c>
      <c r="BK105" s="68">
        <v>0</v>
      </c>
      <c r="BL105" s="68">
        <v>0</v>
      </c>
      <c r="BM105" s="68">
        <v>0</v>
      </c>
      <c r="BN105" s="68">
        <v>27</v>
      </c>
      <c r="BO105" s="68">
        <v>0</v>
      </c>
      <c r="BP105" s="68">
        <v>0</v>
      </c>
      <c r="BQ105" s="68">
        <v>0</v>
      </c>
      <c r="BR105" s="68">
        <v>0</v>
      </c>
      <c r="BS105" s="68">
        <v>0</v>
      </c>
      <c r="BT105" s="68">
        <v>0</v>
      </c>
      <c r="BU105" s="68">
        <v>0</v>
      </c>
      <c r="BV105" s="68">
        <v>0</v>
      </c>
      <c r="BW105" s="68">
        <v>77</v>
      </c>
      <c r="BX105" s="68">
        <v>26</v>
      </c>
      <c r="BY105" s="68">
        <v>0</v>
      </c>
      <c r="BZ105" s="68">
        <v>108</v>
      </c>
      <c r="CA105" s="68">
        <v>7</v>
      </c>
      <c r="CB105" s="68">
        <v>9</v>
      </c>
      <c r="CC105" s="68">
        <v>0</v>
      </c>
      <c r="CD105" s="68">
        <v>1148</v>
      </c>
      <c r="CE105" s="12">
        <f t="shared" si="6"/>
        <v>1111</v>
      </c>
    </row>
    <row r="106" spans="1:83" x14ac:dyDescent="0.25">
      <c r="A106" s="63">
        <v>102</v>
      </c>
      <c r="B106" s="67" t="s">
        <v>107</v>
      </c>
      <c r="C106" s="68">
        <v>0</v>
      </c>
      <c r="D106" s="68">
        <v>0</v>
      </c>
      <c r="E106" s="68">
        <v>4</v>
      </c>
      <c r="F106" s="68">
        <v>39</v>
      </c>
      <c r="G106" s="68">
        <v>0</v>
      </c>
      <c r="H106" s="68">
        <v>0</v>
      </c>
      <c r="I106" s="68">
        <v>12</v>
      </c>
      <c r="J106" s="68">
        <v>0</v>
      </c>
      <c r="K106" s="68">
        <v>80</v>
      </c>
      <c r="L106" s="68">
        <v>14</v>
      </c>
      <c r="M106" s="68">
        <v>0</v>
      </c>
      <c r="N106" s="68">
        <v>0</v>
      </c>
      <c r="O106" s="68">
        <v>3</v>
      </c>
      <c r="P106" s="68">
        <v>71</v>
      </c>
      <c r="Q106" s="68">
        <v>0</v>
      </c>
      <c r="R106" s="68">
        <v>0</v>
      </c>
      <c r="S106" s="68">
        <v>0</v>
      </c>
      <c r="T106" s="68">
        <v>17</v>
      </c>
      <c r="U106" s="68">
        <v>0</v>
      </c>
      <c r="V106" s="68">
        <v>11</v>
      </c>
      <c r="W106" s="68">
        <v>0</v>
      </c>
      <c r="X106" s="68">
        <v>11</v>
      </c>
      <c r="Y106" s="68">
        <v>0</v>
      </c>
      <c r="Z106" s="68">
        <v>0</v>
      </c>
      <c r="AA106" s="68">
        <v>4</v>
      </c>
      <c r="AB106" s="68">
        <v>36</v>
      </c>
      <c r="AC106" s="68">
        <v>15</v>
      </c>
      <c r="AD106" s="68">
        <v>7</v>
      </c>
      <c r="AE106" s="68">
        <v>4</v>
      </c>
      <c r="AF106" s="68">
        <v>0</v>
      </c>
      <c r="AG106" s="68">
        <v>5</v>
      </c>
      <c r="AH106" s="68">
        <v>0</v>
      </c>
      <c r="AI106" s="68">
        <v>27</v>
      </c>
      <c r="AJ106" s="68">
        <v>0</v>
      </c>
      <c r="AK106" s="68">
        <v>28</v>
      </c>
      <c r="AL106" s="68">
        <v>69</v>
      </c>
      <c r="AM106" s="68">
        <v>0</v>
      </c>
      <c r="AN106" s="68">
        <v>0</v>
      </c>
      <c r="AO106" s="68">
        <v>0</v>
      </c>
      <c r="AP106" s="68">
        <v>235</v>
      </c>
      <c r="AQ106" s="68">
        <v>0</v>
      </c>
      <c r="AR106" s="68">
        <v>9</v>
      </c>
      <c r="AS106" s="68">
        <v>45</v>
      </c>
      <c r="AT106" s="68">
        <v>15</v>
      </c>
      <c r="AU106" s="68">
        <v>10</v>
      </c>
      <c r="AV106" s="68">
        <v>0</v>
      </c>
      <c r="AW106" s="68">
        <v>0</v>
      </c>
      <c r="AX106" s="68">
        <v>0</v>
      </c>
      <c r="AY106" s="68">
        <v>71</v>
      </c>
      <c r="AZ106" s="68">
        <v>4</v>
      </c>
      <c r="BA106" s="68">
        <v>0</v>
      </c>
      <c r="BB106" s="68">
        <v>12</v>
      </c>
      <c r="BC106" s="68">
        <v>9</v>
      </c>
      <c r="BD106" s="68">
        <v>0</v>
      </c>
      <c r="BE106" s="68">
        <v>0</v>
      </c>
      <c r="BF106" s="68">
        <v>3</v>
      </c>
      <c r="BG106" s="68">
        <v>13</v>
      </c>
      <c r="BH106" s="68">
        <v>0</v>
      </c>
      <c r="BI106" s="68">
        <v>15</v>
      </c>
      <c r="BJ106" s="68">
        <v>0</v>
      </c>
      <c r="BK106" s="68">
        <v>0</v>
      </c>
      <c r="BL106" s="68">
        <v>0</v>
      </c>
      <c r="BM106" s="68">
        <v>0</v>
      </c>
      <c r="BN106" s="68">
        <v>26</v>
      </c>
      <c r="BO106" s="68">
        <v>0</v>
      </c>
      <c r="BP106" s="68">
        <v>0</v>
      </c>
      <c r="BQ106" s="68">
        <v>0</v>
      </c>
      <c r="BR106" s="68">
        <v>0</v>
      </c>
      <c r="BS106" s="68">
        <v>0</v>
      </c>
      <c r="BT106" s="68">
        <v>0</v>
      </c>
      <c r="BU106" s="68">
        <v>0</v>
      </c>
      <c r="BV106" s="68">
        <v>0</v>
      </c>
      <c r="BW106" s="68">
        <v>90</v>
      </c>
      <c r="BX106" s="68">
        <v>63</v>
      </c>
      <c r="BY106" s="68">
        <v>0</v>
      </c>
      <c r="BZ106" s="68">
        <v>25</v>
      </c>
      <c r="CA106" s="68">
        <v>9</v>
      </c>
      <c r="CB106" s="68">
        <v>13</v>
      </c>
      <c r="CC106" s="68">
        <v>0</v>
      </c>
      <c r="CD106" s="68">
        <v>1138</v>
      </c>
      <c r="CE106" s="12">
        <f t="shared" si="6"/>
        <v>1087</v>
      </c>
    </row>
    <row r="107" spans="1:83" x14ac:dyDescent="0.25">
      <c r="A107" s="63">
        <v>103</v>
      </c>
      <c r="B107" s="67" t="s">
        <v>106</v>
      </c>
      <c r="C107" s="68">
        <v>0</v>
      </c>
      <c r="D107" s="68">
        <v>0</v>
      </c>
      <c r="E107" s="68">
        <v>0</v>
      </c>
      <c r="F107" s="68">
        <v>10</v>
      </c>
      <c r="G107" s="68">
        <v>0</v>
      </c>
      <c r="H107" s="68">
        <v>0</v>
      </c>
      <c r="I107" s="68">
        <v>10</v>
      </c>
      <c r="J107" s="68">
        <v>0</v>
      </c>
      <c r="K107" s="68">
        <v>5</v>
      </c>
      <c r="L107" s="68">
        <v>161</v>
      </c>
      <c r="M107" s="68">
        <v>0</v>
      </c>
      <c r="N107" s="68">
        <v>0</v>
      </c>
      <c r="O107" s="68">
        <v>0</v>
      </c>
      <c r="P107" s="68">
        <v>80</v>
      </c>
      <c r="Q107" s="68">
        <v>0</v>
      </c>
      <c r="R107" s="68">
        <v>0</v>
      </c>
      <c r="S107" s="68">
        <v>0</v>
      </c>
      <c r="T107" s="68">
        <v>44</v>
      </c>
      <c r="U107" s="68">
        <v>0</v>
      </c>
      <c r="V107" s="68">
        <v>0</v>
      </c>
      <c r="W107" s="68">
        <v>0</v>
      </c>
      <c r="X107" s="68">
        <v>8</v>
      </c>
      <c r="Y107" s="68">
        <v>0</v>
      </c>
      <c r="Z107" s="68">
        <v>0</v>
      </c>
      <c r="AA107" s="68">
        <v>0</v>
      </c>
      <c r="AB107" s="68">
        <v>214</v>
      </c>
      <c r="AC107" s="68">
        <v>15</v>
      </c>
      <c r="AD107" s="68">
        <v>94</v>
      </c>
      <c r="AE107" s="68">
        <v>8</v>
      </c>
      <c r="AF107" s="68">
        <v>0</v>
      </c>
      <c r="AG107" s="68">
        <v>46</v>
      </c>
      <c r="AH107" s="68">
        <v>0</v>
      </c>
      <c r="AI107" s="68">
        <v>28</v>
      </c>
      <c r="AJ107" s="68">
        <v>0</v>
      </c>
      <c r="AK107" s="68">
        <v>4</v>
      </c>
      <c r="AL107" s="68">
        <v>5</v>
      </c>
      <c r="AM107" s="68">
        <v>0</v>
      </c>
      <c r="AN107" s="68">
        <v>0</v>
      </c>
      <c r="AO107" s="68">
        <v>0</v>
      </c>
      <c r="AP107" s="68">
        <v>40</v>
      </c>
      <c r="AQ107" s="68">
        <v>0</v>
      </c>
      <c r="AR107" s="68">
        <v>21</v>
      </c>
      <c r="AS107" s="68">
        <v>4</v>
      </c>
      <c r="AT107" s="68">
        <v>4</v>
      </c>
      <c r="AU107" s="68">
        <v>75</v>
      </c>
      <c r="AV107" s="68">
        <v>0</v>
      </c>
      <c r="AW107" s="68">
        <v>0</v>
      </c>
      <c r="AX107" s="68">
        <v>0</v>
      </c>
      <c r="AY107" s="68">
        <v>0</v>
      </c>
      <c r="AZ107" s="68">
        <v>19</v>
      </c>
      <c r="BA107" s="68">
        <v>0</v>
      </c>
      <c r="BB107" s="68">
        <v>8</v>
      </c>
      <c r="BC107" s="68">
        <v>4</v>
      </c>
      <c r="BD107" s="68">
        <v>0</v>
      </c>
      <c r="BE107" s="68">
        <v>0</v>
      </c>
      <c r="BF107" s="68">
        <v>0</v>
      </c>
      <c r="BG107" s="68">
        <v>3</v>
      </c>
      <c r="BH107" s="68">
        <v>0</v>
      </c>
      <c r="BI107" s="68">
        <v>30</v>
      </c>
      <c r="BJ107" s="68">
        <v>0</v>
      </c>
      <c r="BK107" s="68">
        <v>0</v>
      </c>
      <c r="BL107" s="68">
        <v>0</v>
      </c>
      <c r="BM107" s="68">
        <v>0</v>
      </c>
      <c r="BN107" s="68">
        <v>0</v>
      </c>
      <c r="BO107" s="68">
        <v>0</v>
      </c>
      <c r="BP107" s="68">
        <v>3</v>
      </c>
      <c r="BQ107" s="68">
        <v>0</v>
      </c>
      <c r="BR107" s="68">
        <v>0</v>
      </c>
      <c r="BS107" s="68">
        <v>0</v>
      </c>
      <c r="BT107" s="68">
        <v>0</v>
      </c>
      <c r="BU107" s="68">
        <v>0</v>
      </c>
      <c r="BV107" s="68">
        <v>0</v>
      </c>
      <c r="BW107" s="68">
        <v>0</v>
      </c>
      <c r="BX107" s="68">
        <v>99</v>
      </c>
      <c r="BY107" s="68">
        <v>0</v>
      </c>
      <c r="BZ107" s="68">
        <v>59</v>
      </c>
      <c r="CA107" s="68">
        <v>0</v>
      </c>
      <c r="CB107" s="68">
        <v>10</v>
      </c>
      <c r="CC107" s="68">
        <v>0</v>
      </c>
      <c r="CD107" s="68">
        <v>1107</v>
      </c>
      <c r="CE107" s="12">
        <f t="shared" si="6"/>
        <v>991</v>
      </c>
    </row>
    <row r="108" spans="1:83" x14ac:dyDescent="0.25">
      <c r="A108" s="63">
        <v>104</v>
      </c>
      <c r="B108" s="67" t="s">
        <v>113</v>
      </c>
      <c r="C108" s="68">
        <v>0</v>
      </c>
      <c r="D108" s="68">
        <v>0</v>
      </c>
      <c r="E108" s="68">
        <v>0</v>
      </c>
      <c r="F108" s="68">
        <v>4</v>
      </c>
      <c r="G108" s="68">
        <v>0</v>
      </c>
      <c r="H108" s="68">
        <v>0</v>
      </c>
      <c r="I108" s="68">
        <v>4</v>
      </c>
      <c r="J108" s="68">
        <v>0</v>
      </c>
      <c r="K108" s="68">
        <v>7</v>
      </c>
      <c r="L108" s="68">
        <v>88</v>
      </c>
      <c r="M108" s="68">
        <v>0</v>
      </c>
      <c r="N108" s="68">
        <v>0</v>
      </c>
      <c r="O108" s="68">
        <v>0</v>
      </c>
      <c r="P108" s="68">
        <v>8</v>
      </c>
      <c r="Q108" s="68">
        <v>0</v>
      </c>
      <c r="R108" s="68">
        <v>0</v>
      </c>
      <c r="S108" s="68">
        <v>0</v>
      </c>
      <c r="T108" s="68">
        <v>22</v>
      </c>
      <c r="U108" s="68">
        <v>0</v>
      </c>
      <c r="V108" s="68">
        <v>0</v>
      </c>
      <c r="W108" s="68">
        <v>0</v>
      </c>
      <c r="X108" s="68">
        <v>5</v>
      </c>
      <c r="Y108" s="68">
        <v>0</v>
      </c>
      <c r="Z108" s="68">
        <v>0</v>
      </c>
      <c r="AA108" s="68">
        <v>0</v>
      </c>
      <c r="AB108" s="68">
        <v>9</v>
      </c>
      <c r="AC108" s="68">
        <v>4</v>
      </c>
      <c r="AD108" s="68">
        <v>0</v>
      </c>
      <c r="AE108" s="68">
        <v>0</v>
      </c>
      <c r="AF108" s="68">
        <v>0</v>
      </c>
      <c r="AG108" s="68">
        <v>3</v>
      </c>
      <c r="AH108" s="68">
        <v>0</v>
      </c>
      <c r="AI108" s="68">
        <v>741</v>
      </c>
      <c r="AJ108" s="68">
        <v>0</v>
      </c>
      <c r="AK108" s="68">
        <v>0</v>
      </c>
      <c r="AL108" s="68">
        <v>0</v>
      </c>
      <c r="AM108" s="68">
        <v>0</v>
      </c>
      <c r="AN108" s="68">
        <v>0</v>
      </c>
      <c r="AO108" s="68">
        <v>0</v>
      </c>
      <c r="AP108" s="68">
        <v>5</v>
      </c>
      <c r="AQ108" s="68">
        <v>0</v>
      </c>
      <c r="AR108" s="68">
        <v>0</v>
      </c>
      <c r="AS108" s="68">
        <v>0</v>
      </c>
      <c r="AT108" s="68">
        <v>4</v>
      </c>
      <c r="AU108" s="68">
        <v>63</v>
      </c>
      <c r="AV108" s="68">
        <v>0</v>
      </c>
      <c r="AW108" s="68">
        <v>5</v>
      </c>
      <c r="AX108" s="68">
        <v>0</v>
      </c>
      <c r="AY108" s="68">
        <v>5</v>
      </c>
      <c r="AZ108" s="68">
        <v>27</v>
      </c>
      <c r="BA108" s="68">
        <v>0</v>
      </c>
      <c r="BB108" s="68">
        <v>62</v>
      </c>
      <c r="BC108" s="68">
        <v>0</v>
      </c>
      <c r="BD108" s="68">
        <v>0</v>
      </c>
      <c r="BE108" s="68">
        <v>0</v>
      </c>
      <c r="BF108" s="68">
        <v>0</v>
      </c>
      <c r="BG108" s="68">
        <v>0</v>
      </c>
      <c r="BH108" s="68">
        <v>0</v>
      </c>
      <c r="BI108" s="68">
        <v>0</v>
      </c>
      <c r="BJ108" s="68">
        <v>0</v>
      </c>
      <c r="BK108" s="68">
        <v>0</v>
      </c>
      <c r="BL108" s="68">
        <v>0</v>
      </c>
      <c r="BM108" s="68">
        <v>0</v>
      </c>
      <c r="BN108" s="68">
        <v>0</v>
      </c>
      <c r="BO108" s="68">
        <v>0</v>
      </c>
      <c r="BP108" s="68">
        <v>0</v>
      </c>
      <c r="BQ108" s="68">
        <v>0</v>
      </c>
      <c r="BR108" s="68">
        <v>0</v>
      </c>
      <c r="BS108" s="68">
        <v>0</v>
      </c>
      <c r="BT108" s="68">
        <v>0</v>
      </c>
      <c r="BU108" s="68">
        <v>0</v>
      </c>
      <c r="BV108" s="68">
        <v>0</v>
      </c>
      <c r="BW108" s="68">
        <v>0</v>
      </c>
      <c r="BX108" s="68">
        <v>38</v>
      </c>
      <c r="BY108" s="68">
        <v>0</v>
      </c>
      <c r="BZ108" s="68">
        <v>0</v>
      </c>
      <c r="CA108" s="68">
        <v>0</v>
      </c>
      <c r="CB108" s="68">
        <v>0</v>
      </c>
      <c r="CC108" s="68">
        <v>0</v>
      </c>
      <c r="CD108" s="68">
        <v>1099</v>
      </c>
      <c r="CE108" s="12">
        <f t="shared" si="6"/>
        <v>1095</v>
      </c>
    </row>
    <row r="109" spans="1:83" x14ac:dyDescent="0.25">
      <c r="A109" s="63">
        <v>105</v>
      </c>
      <c r="B109" s="67" t="s">
        <v>108</v>
      </c>
      <c r="C109" s="68">
        <v>0</v>
      </c>
      <c r="D109" s="68">
        <v>0</v>
      </c>
      <c r="E109" s="68">
        <v>0</v>
      </c>
      <c r="F109" s="68">
        <v>25</v>
      </c>
      <c r="G109" s="68">
        <v>5</v>
      </c>
      <c r="H109" s="68">
        <v>0</v>
      </c>
      <c r="I109" s="68">
        <v>13</v>
      </c>
      <c r="J109" s="68">
        <v>0</v>
      </c>
      <c r="K109" s="68">
        <v>11</v>
      </c>
      <c r="L109" s="68">
        <v>115</v>
      </c>
      <c r="M109" s="68">
        <v>0</v>
      </c>
      <c r="N109" s="68">
        <v>0</v>
      </c>
      <c r="O109" s="68">
        <v>9</v>
      </c>
      <c r="P109" s="68">
        <v>72</v>
      </c>
      <c r="Q109" s="68">
        <v>0</v>
      </c>
      <c r="R109" s="68">
        <v>0</v>
      </c>
      <c r="S109" s="68">
        <v>0</v>
      </c>
      <c r="T109" s="68">
        <v>48</v>
      </c>
      <c r="U109" s="68">
        <v>3</v>
      </c>
      <c r="V109" s="68">
        <v>8</v>
      </c>
      <c r="W109" s="68">
        <v>0</v>
      </c>
      <c r="X109" s="68">
        <v>15</v>
      </c>
      <c r="Y109" s="68">
        <v>0</v>
      </c>
      <c r="Z109" s="68">
        <v>0</v>
      </c>
      <c r="AA109" s="68">
        <v>3</v>
      </c>
      <c r="AB109" s="68">
        <v>48</v>
      </c>
      <c r="AC109" s="68">
        <v>40</v>
      </c>
      <c r="AD109" s="68">
        <v>6</v>
      </c>
      <c r="AE109" s="68">
        <v>0</v>
      </c>
      <c r="AF109" s="68">
        <v>0</v>
      </c>
      <c r="AG109" s="68">
        <v>40</v>
      </c>
      <c r="AH109" s="68">
        <v>0</v>
      </c>
      <c r="AI109" s="68">
        <v>87</v>
      </c>
      <c r="AJ109" s="68">
        <v>0</v>
      </c>
      <c r="AK109" s="68">
        <v>33</v>
      </c>
      <c r="AL109" s="68">
        <v>12</v>
      </c>
      <c r="AM109" s="68">
        <v>0</v>
      </c>
      <c r="AN109" s="68">
        <v>0</v>
      </c>
      <c r="AO109" s="68">
        <v>3</v>
      </c>
      <c r="AP109" s="68">
        <v>23</v>
      </c>
      <c r="AQ109" s="68">
        <v>0</v>
      </c>
      <c r="AR109" s="68">
        <v>25</v>
      </c>
      <c r="AS109" s="68">
        <v>0</v>
      </c>
      <c r="AT109" s="68">
        <v>13</v>
      </c>
      <c r="AU109" s="68">
        <v>63</v>
      </c>
      <c r="AV109" s="68">
        <v>0</v>
      </c>
      <c r="AW109" s="68">
        <v>6</v>
      </c>
      <c r="AX109" s="68">
        <v>0</v>
      </c>
      <c r="AY109" s="68">
        <v>24</v>
      </c>
      <c r="AZ109" s="68">
        <v>27</v>
      </c>
      <c r="BA109" s="68">
        <v>4</v>
      </c>
      <c r="BB109" s="68">
        <v>40</v>
      </c>
      <c r="BC109" s="68">
        <v>15</v>
      </c>
      <c r="BD109" s="68">
        <v>0</v>
      </c>
      <c r="BE109" s="68">
        <v>0</v>
      </c>
      <c r="BF109" s="68">
        <v>0</v>
      </c>
      <c r="BG109" s="68">
        <v>0</v>
      </c>
      <c r="BH109" s="68">
        <v>0</v>
      </c>
      <c r="BI109" s="68">
        <v>12</v>
      </c>
      <c r="BJ109" s="68">
        <v>0</v>
      </c>
      <c r="BK109" s="68">
        <v>0</v>
      </c>
      <c r="BL109" s="68">
        <v>5</v>
      </c>
      <c r="BM109" s="68">
        <v>0</v>
      </c>
      <c r="BN109" s="68">
        <v>13</v>
      </c>
      <c r="BO109" s="68">
        <v>0</v>
      </c>
      <c r="BP109" s="68">
        <v>4</v>
      </c>
      <c r="BQ109" s="68">
        <v>0</v>
      </c>
      <c r="BR109" s="68">
        <v>0</v>
      </c>
      <c r="BS109" s="68">
        <v>9</v>
      </c>
      <c r="BT109" s="68">
        <v>0</v>
      </c>
      <c r="BU109" s="68">
        <v>0</v>
      </c>
      <c r="BV109" s="68">
        <v>0</v>
      </c>
      <c r="BW109" s="68">
        <v>4</v>
      </c>
      <c r="BX109" s="68">
        <v>97</v>
      </c>
      <c r="BY109" s="68">
        <v>3</v>
      </c>
      <c r="BZ109" s="68">
        <v>55</v>
      </c>
      <c r="CA109" s="68">
        <v>3</v>
      </c>
      <c r="CB109" s="68">
        <v>3</v>
      </c>
      <c r="CC109" s="68">
        <v>0</v>
      </c>
      <c r="CD109" s="68">
        <v>1056</v>
      </c>
      <c r="CE109" s="12">
        <f t="shared" si="6"/>
        <v>953</v>
      </c>
    </row>
    <row r="110" spans="1:83" x14ac:dyDescent="0.25">
      <c r="A110" s="63">
        <v>106</v>
      </c>
      <c r="B110" s="67" t="s">
        <v>105</v>
      </c>
      <c r="C110" s="68">
        <v>0</v>
      </c>
      <c r="D110" s="68">
        <v>0</v>
      </c>
      <c r="E110" s="68">
        <v>0</v>
      </c>
      <c r="F110" s="68">
        <v>19</v>
      </c>
      <c r="G110" s="68">
        <v>0</v>
      </c>
      <c r="H110" s="68">
        <v>0</v>
      </c>
      <c r="I110" s="68">
        <v>0</v>
      </c>
      <c r="J110" s="68">
        <v>0</v>
      </c>
      <c r="K110" s="68">
        <v>27</v>
      </c>
      <c r="L110" s="68">
        <v>147</v>
      </c>
      <c r="M110" s="68">
        <v>0</v>
      </c>
      <c r="N110" s="68">
        <v>0</v>
      </c>
      <c r="O110" s="68">
        <v>5</v>
      </c>
      <c r="P110" s="68">
        <v>108</v>
      </c>
      <c r="Q110" s="68">
        <v>0</v>
      </c>
      <c r="R110" s="68">
        <v>0</v>
      </c>
      <c r="S110" s="68">
        <v>0</v>
      </c>
      <c r="T110" s="68">
        <v>13</v>
      </c>
      <c r="U110" s="68">
        <v>0</v>
      </c>
      <c r="V110" s="68">
        <v>0</v>
      </c>
      <c r="W110" s="68">
        <v>0</v>
      </c>
      <c r="X110" s="68">
        <v>0</v>
      </c>
      <c r="Y110" s="68">
        <v>0</v>
      </c>
      <c r="Z110" s="68">
        <v>0</v>
      </c>
      <c r="AA110" s="68">
        <v>0</v>
      </c>
      <c r="AB110" s="68">
        <v>100</v>
      </c>
      <c r="AC110" s="68">
        <v>4</v>
      </c>
      <c r="AD110" s="68">
        <v>0</v>
      </c>
      <c r="AE110" s="68">
        <v>0</v>
      </c>
      <c r="AF110" s="68">
        <v>0</v>
      </c>
      <c r="AG110" s="68">
        <v>4</v>
      </c>
      <c r="AH110" s="68">
        <v>0</v>
      </c>
      <c r="AI110" s="68">
        <v>10</v>
      </c>
      <c r="AJ110" s="68">
        <v>0</v>
      </c>
      <c r="AK110" s="68">
        <v>41</v>
      </c>
      <c r="AL110" s="68">
        <v>35</v>
      </c>
      <c r="AM110" s="68">
        <v>0</v>
      </c>
      <c r="AN110" s="68">
        <v>0</v>
      </c>
      <c r="AO110" s="68">
        <v>0</v>
      </c>
      <c r="AP110" s="68">
        <v>21</v>
      </c>
      <c r="AQ110" s="68">
        <v>0</v>
      </c>
      <c r="AR110" s="68">
        <v>28</v>
      </c>
      <c r="AS110" s="68">
        <v>4</v>
      </c>
      <c r="AT110" s="68">
        <v>14</v>
      </c>
      <c r="AU110" s="68">
        <v>74</v>
      </c>
      <c r="AV110" s="68">
        <v>0</v>
      </c>
      <c r="AW110" s="68">
        <v>0</v>
      </c>
      <c r="AX110" s="68">
        <v>0</v>
      </c>
      <c r="AY110" s="68">
        <v>70</v>
      </c>
      <c r="AZ110" s="68">
        <v>28</v>
      </c>
      <c r="BA110" s="68">
        <v>0</v>
      </c>
      <c r="BB110" s="68">
        <v>5</v>
      </c>
      <c r="BC110" s="68">
        <v>0</v>
      </c>
      <c r="BD110" s="68">
        <v>0</v>
      </c>
      <c r="BE110" s="68">
        <v>0</v>
      </c>
      <c r="BF110" s="68">
        <v>0</v>
      </c>
      <c r="BG110" s="68">
        <v>3</v>
      </c>
      <c r="BH110" s="68">
        <v>0</v>
      </c>
      <c r="BI110" s="68">
        <v>3</v>
      </c>
      <c r="BJ110" s="68">
        <v>0</v>
      </c>
      <c r="BK110" s="68">
        <v>0</v>
      </c>
      <c r="BL110" s="68">
        <v>0</v>
      </c>
      <c r="BM110" s="68">
        <v>0</v>
      </c>
      <c r="BN110" s="68">
        <v>9</v>
      </c>
      <c r="BO110" s="68">
        <v>4</v>
      </c>
      <c r="BP110" s="68">
        <v>0</v>
      </c>
      <c r="BQ110" s="68">
        <v>0</v>
      </c>
      <c r="BR110" s="68">
        <v>0</v>
      </c>
      <c r="BS110" s="68">
        <v>0</v>
      </c>
      <c r="BT110" s="68">
        <v>0</v>
      </c>
      <c r="BU110" s="68">
        <v>3</v>
      </c>
      <c r="BV110" s="68">
        <v>0</v>
      </c>
      <c r="BW110" s="68">
        <v>49</v>
      </c>
      <c r="BX110" s="68">
        <v>92</v>
      </c>
      <c r="BY110" s="68">
        <v>0</v>
      </c>
      <c r="BZ110" s="68">
        <v>27</v>
      </c>
      <c r="CA110" s="68">
        <v>100</v>
      </c>
      <c r="CB110" s="68">
        <v>0</v>
      </c>
      <c r="CC110" s="68">
        <v>0</v>
      </c>
      <c r="CD110" s="68">
        <v>1038</v>
      </c>
      <c r="CE110" s="12">
        <f t="shared" si="6"/>
        <v>1036</v>
      </c>
    </row>
    <row r="111" spans="1:83" x14ac:dyDescent="0.25">
      <c r="A111" s="63">
        <v>107</v>
      </c>
      <c r="B111" s="67" t="s">
        <v>111</v>
      </c>
      <c r="C111" s="68">
        <v>0</v>
      </c>
      <c r="D111" s="68">
        <v>0</v>
      </c>
      <c r="E111" s="68">
        <v>0</v>
      </c>
      <c r="F111" s="68">
        <v>17</v>
      </c>
      <c r="G111" s="68">
        <v>0</v>
      </c>
      <c r="H111" s="68">
        <v>0</v>
      </c>
      <c r="I111" s="68">
        <v>10</v>
      </c>
      <c r="J111" s="68">
        <v>0</v>
      </c>
      <c r="K111" s="68">
        <v>10</v>
      </c>
      <c r="L111" s="68">
        <v>176</v>
      </c>
      <c r="M111" s="68">
        <v>0</v>
      </c>
      <c r="N111" s="68">
        <v>0</v>
      </c>
      <c r="O111" s="68">
        <v>8</v>
      </c>
      <c r="P111" s="68">
        <v>75</v>
      </c>
      <c r="Q111" s="68">
        <v>0</v>
      </c>
      <c r="R111" s="68">
        <v>0</v>
      </c>
      <c r="S111" s="68">
        <v>0</v>
      </c>
      <c r="T111" s="68">
        <v>14</v>
      </c>
      <c r="U111" s="68">
        <v>0</v>
      </c>
      <c r="V111" s="68">
        <v>47</v>
      </c>
      <c r="W111" s="68">
        <v>0</v>
      </c>
      <c r="X111" s="68">
        <v>12</v>
      </c>
      <c r="Y111" s="68">
        <v>0</v>
      </c>
      <c r="Z111" s="68">
        <v>0</v>
      </c>
      <c r="AA111" s="68">
        <v>0</v>
      </c>
      <c r="AB111" s="68">
        <v>206</v>
      </c>
      <c r="AC111" s="68">
        <v>39</v>
      </c>
      <c r="AD111" s="68">
        <v>0</v>
      </c>
      <c r="AE111" s="68">
        <v>0</v>
      </c>
      <c r="AF111" s="68">
        <v>0</v>
      </c>
      <c r="AG111" s="68">
        <v>15</v>
      </c>
      <c r="AH111" s="68">
        <v>0</v>
      </c>
      <c r="AI111" s="68">
        <v>34</v>
      </c>
      <c r="AJ111" s="68">
        <v>0</v>
      </c>
      <c r="AK111" s="68">
        <v>15</v>
      </c>
      <c r="AL111" s="68">
        <v>9</v>
      </c>
      <c r="AM111" s="68">
        <v>10</v>
      </c>
      <c r="AN111" s="68">
        <v>0</v>
      </c>
      <c r="AO111" s="68">
        <v>0</v>
      </c>
      <c r="AP111" s="68">
        <v>10</v>
      </c>
      <c r="AQ111" s="68">
        <v>0</v>
      </c>
      <c r="AR111" s="68">
        <v>34</v>
      </c>
      <c r="AS111" s="68">
        <v>11</v>
      </c>
      <c r="AT111" s="68">
        <v>6</v>
      </c>
      <c r="AU111" s="68">
        <v>45</v>
      </c>
      <c r="AV111" s="68">
        <v>0</v>
      </c>
      <c r="AW111" s="68">
        <v>0</v>
      </c>
      <c r="AX111" s="68">
        <v>3</v>
      </c>
      <c r="AY111" s="68">
        <v>15</v>
      </c>
      <c r="AZ111" s="68">
        <v>16</v>
      </c>
      <c r="BA111" s="68">
        <v>0</v>
      </c>
      <c r="BB111" s="68">
        <v>12</v>
      </c>
      <c r="BC111" s="68">
        <v>0</v>
      </c>
      <c r="BD111" s="68">
        <v>0</v>
      </c>
      <c r="BE111" s="68">
        <v>0</v>
      </c>
      <c r="BF111" s="68">
        <v>0</v>
      </c>
      <c r="BG111" s="68">
        <v>0</v>
      </c>
      <c r="BH111" s="68">
        <v>0</v>
      </c>
      <c r="BI111" s="68">
        <v>17</v>
      </c>
      <c r="BJ111" s="68">
        <v>0</v>
      </c>
      <c r="BK111" s="68">
        <v>0</v>
      </c>
      <c r="BL111" s="68">
        <v>0</v>
      </c>
      <c r="BM111" s="68">
        <v>0</v>
      </c>
      <c r="BN111" s="68">
        <v>19</v>
      </c>
      <c r="BO111" s="68">
        <v>0</v>
      </c>
      <c r="BP111" s="68">
        <v>0</v>
      </c>
      <c r="BQ111" s="68">
        <v>0</v>
      </c>
      <c r="BR111" s="68">
        <v>0</v>
      </c>
      <c r="BS111" s="68">
        <v>0</v>
      </c>
      <c r="BT111" s="68">
        <v>0</v>
      </c>
      <c r="BU111" s="68">
        <v>0</v>
      </c>
      <c r="BV111" s="68">
        <v>0</v>
      </c>
      <c r="BW111" s="68">
        <v>11</v>
      </c>
      <c r="BX111" s="68">
        <v>33</v>
      </c>
      <c r="BY111" s="68">
        <v>0</v>
      </c>
      <c r="BZ111" s="68">
        <v>50</v>
      </c>
      <c r="CA111" s="68">
        <v>4</v>
      </c>
      <c r="CB111" s="68">
        <v>3</v>
      </c>
      <c r="CC111" s="68">
        <v>0</v>
      </c>
      <c r="CD111" s="68">
        <v>979</v>
      </c>
      <c r="CE111" s="12">
        <f t="shared" si="6"/>
        <v>934</v>
      </c>
    </row>
    <row r="112" spans="1:83" x14ac:dyDescent="0.25">
      <c r="A112" s="63">
        <v>108</v>
      </c>
      <c r="B112" s="67" t="s">
        <v>109</v>
      </c>
      <c r="C112" s="68">
        <v>0</v>
      </c>
      <c r="D112" s="68">
        <v>7</v>
      </c>
      <c r="E112" s="68">
        <v>6</v>
      </c>
      <c r="F112" s="68">
        <v>14</v>
      </c>
      <c r="G112" s="68">
        <v>0</v>
      </c>
      <c r="H112" s="68">
        <v>3</v>
      </c>
      <c r="I112" s="68">
        <v>20</v>
      </c>
      <c r="J112" s="68">
        <v>0</v>
      </c>
      <c r="K112" s="68">
        <v>10</v>
      </c>
      <c r="L112" s="68">
        <v>74</v>
      </c>
      <c r="M112" s="68">
        <v>0</v>
      </c>
      <c r="N112" s="68">
        <v>0</v>
      </c>
      <c r="O112" s="68">
        <v>23</v>
      </c>
      <c r="P112" s="68">
        <v>241</v>
      </c>
      <c r="Q112" s="68">
        <v>5</v>
      </c>
      <c r="R112" s="68">
        <v>0</v>
      </c>
      <c r="S112" s="68">
        <v>0</v>
      </c>
      <c r="T112" s="68">
        <v>11</v>
      </c>
      <c r="U112" s="68">
        <v>0</v>
      </c>
      <c r="V112" s="68">
        <v>18</v>
      </c>
      <c r="W112" s="68">
        <v>0</v>
      </c>
      <c r="X112" s="68">
        <v>34</v>
      </c>
      <c r="Y112" s="68">
        <v>0</v>
      </c>
      <c r="Z112" s="68">
        <v>5</v>
      </c>
      <c r="AA112" s="68">
        <v>0</v>
      </c>
      <c r="AB112" s="68">
        <v>101</v>
      </c>
      <c r="AC112" s="68">
        <v>0</v>
      </c>
      <c r="AD112" s="68">
        <v>0</v>
      </c>
      <c r="AE112" s="68">
        <v>0</v>
      </c>
      <c r="AF112" s="68">
        <v>0</v>
      </c>
      <c r="AG112" s="68">
        <v>44</v>
      </c>
      <c r="AH112" s="68">
        <v>0</v>
      </c>
      <c r="AI112" s="68">
        <v>8</v>
      </c>
      <c r="AJ112" s="68">
        <v>0</v>
      </c>
      <c r="AK112" s="68">
        <v>12</v>
      </c>
      <c r="AL112" s="68">
        <v>38</v>
      </c>
      <c r="AM112" s="68">
        <v>8</v>
      </c>
      <c r="AN112" s="68">
        <v>0</v>
      </c>
      <c r="AO112" s="68">
        <v>0</v>
      </c>
      <c r="AP112" s="68">
        <v>12</v>
      </c>
      <c r="AQ112" s="68">
        <v>0</v>
      </c>
      <c r="AR112" s="68">
        <v>10</v>
      </c>
      <c r="AS112" s="68">
        <v>8</v>
      </c>
      <c r="AT112" s="68">
        <v>7</v>
      </c>
      <c r="AU112" s="68">
        <v>32</v>
      </c>
      <c r="AV112" s="68">
        <v>3</v>
      </c>
      <c r="AW112" s="68">
        <v>4</v>
      </c>
      <c r="AX112" s="68">
        <v>0</v>
      </c>
      <c r="AY112" s="68">
        <v>29</v>
      </c>
      <c r="AZ112" s="68">
        <v>8</v>
      </c>
      <c r="BA112" s="68">
        <v>0</v>
      </c>
      <c r="BB112" s="68">
        <v>10</v>
      </c>
      <c r="BC112" s="68">
        <v>6</v>
      </c>
      <c r="BD112" s="68">
        <v>0</v>
      </c>
      <c r="BE112" s="68">
        <v>0</v>
      </c>
      <c r="BF112" s="68">
        <v>0</v>
      </c>
      <c r="BG112" s="68">
        <v>0</v>
      </c>
      <c r="BH112" s="68">
        <v>0</v>
      </c>
      <c r="BI112" s="68">
        <v>10</v>
      </c>
      <c r="BJ112" s="68">
        <v>0</v>
      </c>
      <c r="BK112" s="68">
        <v>0</v>
      </c>
      <c r="BL112" s="68">
        <v>0</v>
      </c>
      <c r="BM112" s="68">
        <v>0</v>
      </c>
      <c r="BN112" s="68">
        <v>13</v>
      </c>
      <c r="BO112" s="68">
        <v>0</v>
      </c>
      <c r="BP112" s="68">
        <v>0</v>
      </c>
      <c r="BQ112" s="68">
        <v>0</v>
      </c>
      <c r="BR112" s="68">
        <v>0</v>
      </c>
      <c r="BS112" s="68">
        <v>0</v>
      </c>
      <c r="BT112" s="68">
        <v>8</v>
      </c>
      <c r="BU112" s="68">
        <v>0</v>
      </c>
      <c r="BV112" s="68">
        <v>0</v>
      </c>
      <c r="BW112" s="68">
        <v>17</v>
      </c>
      <c r="BX112" s="68">
        <v>12</v>
      </c>
      <c r="BY112" s="68">
        <v>0</v>
      </c>
      <c r="BZ112" s="68">
        <v>39</v>
      </c>
      <c r="CA112" s="68">
        <v>4</v>
      </c>
      <c r="CB112" s="68">
        <v>6</v>
      </c>
      <c r="CC112" s="68">
        <v>0</v>
      </c>
      <c r="CD112" s="68">
        <v>909</v>
      </c>
      <c r="CE112" s="12">
        <f t="shared" si="6"/>
        <v>871</v>
      </c>
    </row>
    <row r="113" spans="1:83" x14ac:dyDescent="0.25">
      <c r="A113" s="63">
        <v>109</v>
      </c>
      <c r="B113" s="67" t="s">
        <v>101</v>
      </c>
      <c r="C113" s="68">
        <v>5</v>
      </c>
      <c r="D113" s="68">
        <v>0</v>
      </c>
      <c r="E113" s="68">
        <v>0</v>
      </c>
      <c r="F113" s="68">
        <v>36</v>
      </c>
      <c r="G113" s="68">
        <v>3</v>
      </c>
      <c r="H113" s="68">
        <v>7</v>
      </c>
      <c r="I113" s="68">
        <v>8</v>
      </c>
      <c r="J113" s="68">
        <v>0</v>
      </c>
      <c r="K113" s="68">
        <v>12</v>
      </c>
      <c r="L113" s="68">
        <v>137</v>
      </c>
      <c r="M113" s="68">
        <v>0</v>
      </c>
      <c r="N113" s="68">
        <v>0</v>
      </c>
      <c r="O113" s="68">
        <v>6</v>
      </c>
      <c r="P113" s="68">
        <v>18</v>
      </c>
      <c r="Q113" s="68">
        <v>0</v>
      </c>
      <c r="R113" s="68">
        <v>0</v>
      </c>
      <c r="S113" s="68">
        <v>0</v>
      </c>
      <c r="T113" s="68">
        <v>13</v>
      </c>
      <c r="U113" s="68">
        <v>4</v>
      </c>
      <c r="V113" s="68">
        <v>10</v>
      </c>
      <c r="W113" s="68">
        <v>0</v>
      </c>
      <c r="X113" s="68">
        <v>26</v>
      </c>
      <c r="Y113" s="68">
        <v>0</v>
      </c>
      <c r="Z113" s="68">
        <v>8</v>
      </c>
      <c r="AA113" s="68">
        <v>0</v>
      </c>
      <c r="AB113" s="68">
        <v>36</v>
      </c>
      <c r="AC113" s="68">
        <v>108</v>
      </c>
      <c r="AD113" s="68">
        <v>0</v>
      </c>
      <c r="AE113" s="68">
        <v>0</v>
      </c>
      <c r="AF113" s="68">
        <v>0</v>
      </c>
      <c r="AG113" s="68">
        <v>5</v>
      </c>
      <c r="AH113" s="68">
        <v>0</v>
      </c>
      <c r="AI113" s="68">
        <v>64</v>
      </c>
      <c r="AJ113" s="68">
        <v>0</v>
      </c>
      <c r="AK113" s="68">
        <v>12</v>
      </c>
      <c r="AL113" s="68">
        <v>6</v>
      </c>
      <c r="AM113" s="68">
        <v>11</v>
      </c>
      <c r="AN113" s="68">
        <v>0</v>
      </c>
      <c r="AO113" s="68">
        <v>9</v>
      </c>
      <c r="AP113" s="68">
        <v>14</v>
      </c>
      <c r="AQ113" s="68">
        <v>0</v>
      </c>
      <c r="AR113" s="68">
        <v>13</v>
      </c>
      <c r="AS113" s="68">
        <v>6</v>
      </c>
      <c r="AT113" s="68">
        <v>12</v>
      </c>
      <c r="AU113" s="68">
        <v>17</v>
      </c>
      <c r="AV113" s="68">
        <v>0</v>
      </c>
      <c r="AW113" s="68">
        <v>0</v>
      </c>
      <c r="AX113" s="68">
        <v>0</v>
      </c>
      <c r="AY113" s="68">
        <v>13</v>
      </c>
      <c r="AZ113" s="68">
        <v>74</v>
      </c>
      <c r="BA113" s="68">
        <v>0</v>
      </c>
      <c r="BB113" s="68">
        <v>57</v>
      </c>
      <c r="BC113" s="68">
        <v>16</v>
      </c>
      <c r="BD113" s="68">
        <v>0</v>
      </c>
      <c r="BE113" s="68">
        <v>0</v>
      </c>
      <c r="BF113" s="68">
        <v>0</v>
      </c>
      <c r="BG113" s="68">
        <v>0</v>
      </c>
      <c r="BH113" s="68">
        <v>0</v>
      </c>
      <c r="BI113" s="68">
        <v>25</v>
      </c>
      <c r="BJ113" s="68">
        <v>5</v>
      </c>
      <c r="BK113" s="68">
        <v>0</v>
      </c>
      <c r="BL113" s="68">
        <v>0</v>
      </c>
      <c r="BM113" s="68">
        <v>0</v>
      </c>
      <c r="BN113" s="68">
        <v>9</v>
      </c>
      <c r="BO113" s="68">
        <v>0</v>
      </c>
      <c r="BP113" s="68">
        <v>4</v>
      </c>
      <c r="BQ113" s="68">
        <v>0</v>
      </c>
      <c r="BR113" s="68">
        <v>0</v>
      </c>
      <c r="BS113" s="68">
        <v>0</v>
      </c>
      <c r="BT113" s="68">
        <v>0</v>
      </c>
      <c r="BU113" s="68">
        <v>3</v>
      </c>
      <c r="BV113" s="68">
        <v>0</v>
      </c>
      <c r="BW113" s="68">
        <v>10</v>
      </c>
      <c r="BX113" s="68">
        <v>16</v>
      </c>
      <c r="BY113" s="68">
        <v>5</v>
      </c>
      <c r="BZ113" s="68">
        <v>12</v>
      </c>
      <c r="CA113" s="68">
        <v>9</v>
      </c>
      <c r="CB113" s="68">
        <v>7</v>
      </c>
      <c r="CC113" s="68">
        <v>0</v>
      </c>
      <c r="CD113" s="68">
        <v>872</v>
      </c>
      <c r="CE113" s="12">
        <f t="shared" si="6"/>
        <v>699</v>
      </c>
    </row>
    <row r="114" spans="1:83" x14ac:dyDescent="0.25">
      <c r="A114" s="63">
        <v>110</v>
      </c>
      <c r="B114" s="67" t="s">
        <v>103</v>
      </c>
      <c r="C114" s="68">
        <v>0</v>
      </c>
      <c r="D114" s="68">
        <v>4</v>
      </c>
      <c r="E114" s="68">
        <v>9</v>
      </c>
      <c r="F114" s="68">
        <v>46</v>
      </c>
      <c r="G114" s="68">
        <v>3</v>
      </c>
      <c r="H114" s="68">
        <v>8</v>
      </c>
      <c r="I114" s="68">
        <v>0</v>
      </c>
      <c r="J114" s="68">
        <v>0</v>
      </c>
      <c r="K114" s="68">
        <v>21</v>
      </c>
      <c r="L114" s="68">
        <v>108</v>
      </c>
      <c r="M114" s="68">
        <v>0</v>
      </c>
      <c r="N114" s="68">
        <v>0</v>
      </c>
      <c r="O114" s="68">
        <v>7</v>
      </c>
      <c r="P114" s="68">
        <v>30</v>
      </c>
      <c r="Q114" s="68">
        <v>0</v>
      </c>
      <c r="R114" s="68">
        <v>0</v>
      </c>
      <c r="S114" s="68">
        <v>0</v>
      </c>
      <c r="T114" s="68">
        <v>15</v>
      </c>
      <c r="U114" s="68">
        <v>0</v>
      </c>
      <c r="V114" s="68">
        <v>18</v>
      </c>
      <c r="W114" s="68">
        <v>0</v>
      </c>
      <c r="X114" s="68">
        <v>5</v>
      </c>
      <c r="Y114" s="68">
        <v>0</v>
      </c>
      <c r="Z114" s="68">
        <v>6</v>
      </c>
      <c r="AA114" s="68">
        <v>0</v>
      </c>
      <c r="AB114" s="68">
        <v>27</v>
      </c>
      <c r="AC114" s="68">
        <v>62</v>
      </c>
      <c r="AD114" s="68">
        <v>0</v>
      </c>
      <c r="AE114" s="68">
        <v>0</v>
      </c>
      <c r="AF114" s="68">
        <v>0</v>
      </c>
      <c r="AG114" s="68">
        <v>29</v>
      </c>
      <c r="AH114" s="68">
        <v>0</v>
      </c>
      <c r="AI114" s="68">
        <v>44</v>
      </c>
      <c r="AJ114" s="68">
        <v>0</v>
      </c>
      <c r="AK114" s="68">
        <v>18</v>
      </c>
      <c r="AL114" s="68">
        <v>19</v>
      </c>
      <c r="AM114" s="68">
        <v>3</v>
      </c>
      <c r="AN114" s="68">
        <v>0</v>
      </c>
      <c r="AO114" s="68">
        <v>17</v>
      </c>
      <c r="AP114" s="68">
        <v>48</v>
      </c>
      <c r="AQ114" s="68">
        <v>0</v>
      </c>
      <c r="AR114" s="68">
        <v>3</v>
      </c>
      <c r="AS114" s="68">
        <v>18</v>
      </c>
      <c r="AT114" s="68">
        <v>0</v>
      </c>
      <c r="AU114" s="68">
        <v>7</v>
      </c>
      <c r="AV114" s="68">
        <v>5</v>
      </c>
      <c r="AW114" s="68">
        <v>6</v>
      </c>
      <c r="AX114" s="68">
        <v>3</v>
      </c>
      <c r="AY114" s="68">
        <v>46</v>
      </c>
      <c r="AZ114" s="68">
        <v>52</v>
      </c>
      <c r="BA114" s="68">
        <v>0</v>
      </c>
      <c r="BB114" s="68">
        <v>26</v>
      </c>
      <c r="BC114" s="68">
        <v>13</v>
      </c>
      <c r="BD114" s="68">
        <v>0</v>
      </c>
      <c r="BE114" s="68">
        <v>0</v>
      </c>
      <c r="BF114" s="68">
        <v>0</v>
      </c>
      <c r="BG114" s="68">
        <v>4</v>
      </c>
      <c r="BH114" s="68">
        <v>0</v>
      </c>
      <c r="BI114" s="68">
        <v>3</v>
      </c>
      <c r="BJ114" s="68">
        <v>0</v>
      </c>
      <c r="BK114" s="68">
        <v>0</v>
      </c>
      <c r="BL114" s="68">
        <v>0</v>
      </c>
      <c r="BM114" s="68">
        <v>0</v>
      </c>
      <c r="BN114" s="68">
        <v>3</v>
      </c>
      <c r="BO114" s="68">
        <v>0</v>
      </c>
      <c r="BP114" s="68">
        <v>3</v>
      </c>
      <c r="BQ114" s="68">
        <v>0</v>
      </c>
      <c r="BR114" s="68">
        <v>0</v>
      </c>
      <c r="BS114" s="68">
        <v>3</v>
      </c>
      <c r="BT114" s="68">
        <v>0</v>
      </c>
      <c r="BU114" s="68">
        <v>0</v>
      </c>
      <c r="BV114" s="68">
        <v>0</v>
      </c>
      <c r="BW114" s="68">
        <v>14</v>
      </c>
      <c r="BX114" s="68">
        <v>21</v>
      </c>
      <c r="BY114" s="68">
        <v>15</v>
      </c>
      <c r="BZ114" s="68">
        <v>8</v>
      </c>
      <c r="CA114" s="68">
        <v>3</v>
      </c>
      <c r="CB114" s="68">
        <v>13</v>
      </c>
      <c r="CC114" s="68">
        <v>0</v>
      </c>
      <c r="CD114" s="68">
        <v>832</v>
      </c>
      <c r="CE114" s="12">
        <f t="shared" si="6"/>
        <v>669</v>
      </c>
    </row>
    <row r="115" spans="1:83" x14ac:dyDescent="0.25">
      <c r="A115" s="63">
        <v>111</v>
      </c>
      <c r="B115" s="67" t="s">
        <v>116</v>
      </c>
      <c r="C115" s="68">
        <v>0</v>
      </c>
      <c r="D115" s="68">
        <v>0</v>
      </c>
      <c r="E115" s="68">
        <v>10</v>
      </c>
      <c r="F115" s="68">
        <v>4</v>
      </c>
      <c r="G115" s="68">
        <v>0</v>
      </c>
      <c r="H115" s="68">
        <v>0</v>
      </c>
      <c r="I115" s="68">
        <v>0</v>
      </c>
      <c r="J115" s="68">
        <v>0</v>
      </c>
      <c r="K115" s="68">
        <v>0</v>
      </c>
      <c r="L115" s="68">
        <v>61</v>
      </c>
      <c r="M115" s="68">
        <v>0</v>
      </c>
      <c r="N115" s="68">
        <v>0</v>
      </c>
      <c r="O115" s="68">
        <v>9</v>
      </c>
      <c r="P115" s="68">
        <v>164</v>
      </c>
      <c r="Q115" s="68">
        <v>0</v>
      </c>
      <c r="R115" s="68">
        <v>0</v>
      </c>
      <c r="S115" s="68">
        <v>0</v>
      </c>
      <c r="T115" s="68">
        <v>10</v>
      </c>
      <c r="U115" s="68">
        <v>0</v>
      </c>
      <c r="V115" s="68">
        <v>15</v>
      </c>
      <c r="W115" s="68">
        <v>0</v>
      </c>
      <c r="X115" s="68">
        <v>4</v>
      </c>
      <c r="Y115" s="68">
        <v>0</v>
      </c>
      <c r="Z115" s="68">
        <v>0</v>
      </c>
      <c r="AA115" s="68">
        <v>0</v>
      </c>
      <c r="AB115" s="68">
        <v>55</v>
      </c>
      <c r="AC115" s="68">
        <v>3</v>
      </c>
      <c r="AD115" s="68">
        <v>13</v>
      </c>
      <c r="AE115" s="68">
        <v>0</v>
      </c>
      <c r="AF115" s="68">
        <v>0</v>
      </c>
      <c r="AG115" s="68">
        <v>6</v>
      </c>
      <c r="AH115" s="68">
        <v>0</v>
      </c>
      <c r="AI115" s="68">
        <v>132</v>
      </c>
      <c r="AJ115" s="68">
        <v>0</v>
      </c>
      <c r="AK115" s="68">
        <v>9</v>
      </c>
      <c r="AL115" s="68">
        <v>7</v>
      </c>
      <c r="AM115" s="68">
        <v>3</v>
      </c>
      <c r="AN115" s="68">
        <v>0</v>
      </c>
      <c r="AO115" s="68">
        <v>0</v>
      </c>
      <c r="AP115" s="68">
        <v>0</v>
      </c>
      <c r="AQ115" s="68">
        <v>0</v>
      </c>
      <c r="AR115" s="68">
        <v>7</v>
      </c>
      <c r="AS115" s="68">
        <v>0</v>
      </c>
      <c r="AT115" s="68">
        <v>0</v>
      </c>
      <c r="AU115" s="68">
        <v>81</v>
      </c>
      <c r="AV115" s="68">
        <v>5</v>
      </c>
      <c r="AW115" s="68">
        <v>5</v>
      </c>
      <c r="AX115" s="68">
        <v>0</v>
      </c>
      <c r="AY115" s="68">
        <v>4</v>
      </c>
      <c r="AZ115" s="68">
        <v>3</v>
      </c>
      <c r="BA115" s="68">
        <v>0</v>
      </c>
      <c r="BB115" s="68">
        <v>7</v>
      </c>
      <c r="BC115" s="68">
        <v>0</v>
      </c>
      <c r="BD115" s="68">
        <v>0</v>
      </c>
      <c r="BE115" s="68">
        <v>0</v>
      </c>
      <c r="BF115" s="68">
        <v>0</v>
      </c>
      <c r="BG115" s="68">
        <v>0</v>
      </c>
      <c r="BH115" s="68">
        <v>0</v>
      </c>
      <c r="BI115" s="68">
        <v>0</v>
      </c>
      <c r="BJ115" s="68">
        <v>0</v>
      </c>
      <c r="BK115" s="68">
        <v>0</v>
      </c>
      <c r="BL115" s="68">
        <v>0</v>
      </c>
      <c r="BM115" s="68">
        <v>0</v>
      </c>
      <c r="BN115" s="68">
        <v>0</v>
      </c>
      <c r="BO115" s="68">
        <v>0</v>
      </c>
      <c r="BP115" s="68">
        <v>0</v>
      </c>
      <c r="BQ115" s="68">
        <v>0</v>
      </c>
      <c r="BR115" s="68">
        <v>0</v>
      </c>
      <c r="BS115" s="68">
        <v>0</v>
      </c>
      <c r="BT115" s="68">
        <v>0</v>
      </c>
      <c r="BU115" s="68">
        <v>0</v>
      </c>
      <c r="BV115" s="68">
        <v>0</v>
      </c>
      <c r="BW115" s="68">
        <v>0</v>
      </c>
      <c r="BX115" s="68">
        <v>56</v>
      </c>
      <c r="BY115" s="68">
        <v>0</v>
      </c>
      <c r="BZ115" s="68">
        <v>82</v>
      </c>
      <c r="CA115" s="68">
        <v>3</v>
      </c>
      <c r="CB115" s="68">
        <v>5</v>
      </c>
      <c r="CC115" s="68">
        <v>0</v>
      </c>
      <c r="CD115" s="68">
        <v>769</v>
      </c>
      <c r="CE115" s="12">
        <f t="shared" si="6"/>
        <v>724</v>
      </c>
    </row>
    <row r="116" spans="1:83" x14ac:dyDescent="0.25">
      <c r="A116" s="63">
        <v>112</v>
      </c>
      <c r="B116" s="67" t="s">
        <v>119</v>
      </c>
      <c r="C116" s="68">
        <v>0</v>
      </c>
      <c r="D116" s="68">
        <v>0</v>
      </c>
      <c r="E116" s="68">
        <v>3</v>
      </c>
      <c r="F116" s="68">
        <v>11</v>
      </c>
      <c r="G116" s="68">
        <v>0</v>
      </c>
      <c r="H116" s="68">
        <v>0</v>
      </c>
      <c r="I116" s="68">
        <v>8</v>
      </c>
      <c r="J116" s="68">
        <v>0</v>
      </c>
      <c r="K116" s="68">
        <v>38</v>
      </c>
      <c r="L116" s="68">
        <v>3</v>
      </c>
      <c r="M116" s="68">
        <v>0</v>
      </c>
      <c r="N116" s="68">
        <v>0</v>
      </c>
      <c r="O116" s="68">
        <v>16</v>
      </c>
      <c r="P116" s="68">
        <v>86</v>
      </c>
      <c r="Q116" s="68">
        <v>0</v>
      </c>
      <c r="R116" s="68">
        <v>0</v>
      </c>
      <c r="S116" s="68">
        <v>0</v>
      </c>
      <c r="T116" s="68">
        <v>7</v>
      </c>
      <c r="U116" s="68">
        <v>0</v>
      </c>
      <c r="V116" s="68">
        <v>5</v>
      </c>
      <c r="W116" s="68">
        <v>0</v>
      </c>
      <c r="X116" s="68">
        <v>15</v>
      </c>
      <c r="Y116" s="68">
        <v>0</v>
      </c>
      <c r="Z116" s="68">
        <v>0</v>
      </c>
      <c r="AA116" s="68">
        <v>3</v>
      </c>
      <c r="AB116" s="68">
        <v>19</v>
      </c>
      <c r="AC116" s="68">
        <v>0</v>
      </c>
      <c r="AD116" s="68">
        <v>3</v>
      </c>
      <c r="AE116" s="68">
        <v>0</v>
      </c>
      <c r="AF116" s="68">
        <v>0</v>
      </c>
      <c r="AG116" s="68">
        <v>4</v>
      </c>
      <c r="AH116" s="68">
        <v>0</v>
      </c>
      <c r="AI116" s="68">
        <v>21</v>
      </c>
      <c r="AJ116" s="68">
        <v>0</v>
      </c>
      <c r="AK116" s="68">
        <v>16</v>
      </c>
      <c r="AL116" s="68">
        <v>44</v>
      </c>
      <c r="AM116" s="68">
        <v>0</v>
      </c>
      <c r="AN116" s="68">
        <v>0</v>
      </c>
      <c r="AO116" s="68">
        <v>0</v>
      </c>
      <c r="AP116" s="68">
        <v>39</v>
      </c>
      <c r="AQ116" s="68">
        <v>0</v>
      </c>
      <c r="AR116" s="68">
        <v>4</v>
      </c>
      <c r="AS116" s="68">
        <v>11</v>
      </c>
      <c r="AT116" s="68">
        <v>5</v>
      </c>
      <c r="AU116" s="68">
        <v>16</v>
      </c>
      <c r="AV116" s="68">
        <v>4</v>
      </c>
      <c r="AW116" s="68">
        <v>0</v>
      </c>
      <c r="AX116" s="68">
        <v>0</v>
      </c>
      <c r="AY116" s="68">
        <v>59</v>
      </c>
      <c r="AZ116" s="68">
        <v>5</v>
      </c>
      <c r="BA116" s="68">
        <v>0</v>
      </c>
      <c r="BB116" s="68">
        <v>10</v>
      </c>
      <c r="BC116" s="68">
        <v>0</v>
      </c>
      <c r="BD116" s="68">
        <v>0</v>
      </c>
      <c r="BE116" s="68">
        <v>0</v>
      </c>
      <c r="BF116" s="68">
        <v>0</v>
      </c>
      <c r="BG116" s="68">
        <v>0</v>
      </c>
      <c r="BH116" s="68">
        <v>0</v>
      </c>
      <c r="BI116" s="68">
        <v>7</v>
      </c>
      <c r="BJ116" s="68">
        <v>0</v>
      </c>
      <c r="BK116" s="68">
        <v>0</v>
      </c>
      <c r="BL116" s="68">
        <v>0</v>
      </c>
      <c r="BM116" s="68">
        <v>0</v>
      </c>
      <c r="BN116" s="68">
        <v>11</v>
      </c>
      <c r="BO116" s="68">
        <v>0</v>
      </c>
      <c r="BP116" s="68">
        <v>0</v>
      </c>
      <c r="BQ116" s="68">
        <v>0</v>
      </c>
      <c r="BR116" s="68">
        <v>0</v>
      </c>
      <c r="BS116" s="68">
        <v>0</v>
      </c>
      <c r="BT116" s="68">
        <v>0</v>
      </c>
      <c r="BU116" s="68">
        <v>0</v>
      </c>
      <c r="BV116" s="68">
        <v>0</v>
      </c>
      <c r="BW116" s="68">
        <v>70</v>
      </c>
      <c r="BX116" s="68">
        <v>41</v>
      </c>
      <c r="BY116" s="68">
        <v>0</v>
      </c>
      <c r="BZ116" s="68">
        <v>166</v>
      </c>
      <c r="CA116" s="68">
        <v>3</v>
      </c>
      <c r="CB116" s="68">
        <v>4</v>
      </c>
      <c r="CC116" s="68">
        <v>0</v>
      </c>
      <c r="CD116" s="68">
        <v>757</v>
      </c>
      <c r="CE116" s="12">
        <f t="shared" si="6"/>
        <v>744</v>
      </c>
    </row>
    <row r="117" spans="1:83" x14ac:dyDescent="0.25">
      <c r="A117" s="63">
        <v>113</v>
      </c>
      <c r="B117" s="67" t="s">
        <v>120</v>
      </c>
      <c r="C117" s="68">
        <v>0</v>
      </c>
      <c r="D117" s="68">
        <v>0</v>
      </c>
      <c r="E117" s="68">
        <v>0</v>
      </c>
      <c r="F117" s="68">
        <v>5</v>
      </c>
      <c r="G117" s="68">
        <v>0</v>
      </c>
      <c r="H117" s="68">
        <v>0</v>
      </c>
      <c r="I117" s="68">
        <v>7</v>
      </c>
      <c r="J117" s="68">
        <v>0</v>
      </c>
      <c r="K117" s="68">
        <v>8</v>
      </c>
      <c r="L117" s="68">
        <v>55</v>
      </c>
      <c r="M117" s="68">
        <v>0</v>
      </c>
      <c r="N117" s="68">
        <v>0</v>
      </c>
      <c r="O117" s="68">
        <v>17</v>
      </c>
      <c r="P117" s="68">
        <v>100</v>
      </c>
      <c r="Q117" s="68">
        <v>0</v>
      </c>
      <c r="R117" s="68">
        <v>0</v>
      </c>
      <c r="S117" s="68">
        <v>0</v>
      </c>
      <c r="T117" s="68">
        <v>4</v>
      </c>
      <c r="U117" s="68">
        <v>0</v>
      </c>
      <c r="V117" s="68">
        <v>4</v>
      </c>
      <c r="W117" s="68">
        <v>0</v>
      </c>
      <c r="X117" s="68">
        <v>3</v>
      </c>
      <c r="Y117" s="68">
        <v>0</v>
      </c>
      <c r="Z117" s="68">
        <v>0</v>
      </c>
      <c r="AA117" s="68">
        <v>0</v>
      </c>
      <c r="AB117" s="68">
        <v>35</v>
      </c>
      <c r="AC117" s="68">
        <v>12</v>
      </c>
      <c r="AD117" s="68">
        <v>7</v>
      </c>
      <c r="AE117" s="68">
        <v>0</v>
      </c>
      <c r="AF117" s="68">
        <v>0</v>
      </c>
      <c r="AG117" s="68">
        <v>3</v>
      </c>
      <c r="AH117" s="68">
        <v>0</v>
      </c>
      <c r="AI117" s="68">
        <v>69</v>
      </c>
      <c r="AJ117" s="68">
        <v>0</v>
      </c>
      <c r="AK117" s="68">
        <v>9</v>
      </c>
      <c r="AL117" s="68">
        <v>19</v>
      </c>
      <c r="AM117" s="68">
        <v>3</v>
      </c>
      <c r="AN117" s="68">
        <v>0</v>
      </c>
      <c r="AO117" s="68">
        <v>0</v>
      </c>
      <c r="AP117" s="68">
        <v>35</v>
      </c>
      <c r="AQ117" s="68">
        <v>0</v>
      </c>
      <c r="AR117" s="68">
        <v>0</v>
      </c>
      <c r="AS117" s="68">
        <v>6</v>
      </c>
      <c r="AT117" s="68">
        <v>3</v>
      </c>
      <c r="AU117" s="68">
        <v>57</v>
      </c>
      <c r="AV117" s="68">
        <v>0</v>
      </c>
      <c r="AW117" s="68">
        <v>5</v>
      </c>
      <c r="AX117" s="68">
        <v>0</v>
      </c>
      <c r="AY117" s="68">
        <v>18</v>
      </c>
      <c r="AZ117" s="68">
        <v>18</v>
      </c>
      <c r="BA117" s="68">
        <v>0</v>
      </c>
      <c r="BB117" s="68">
        <v>38</v>
      </c>
      <c r="BC117" s="68">
        <v>0</v>
      </c>
      <c r="BD117" s="68">
        <v>0</v>
      </c>
      <c r="BE117" s="68">
        <v>0</v>
      </c>
      <c r="BF117" s="68">
        <v>0</v>
      </c>
      <c r="BG117" s="68">
        <v>3</v>
      </c>
      <c r="BH117" s="68">
        <v>0</v>
      </c>
      <c r="BI117" s="68">
        <v>0</v>
      </c>
      <c r="BJ117" s="68">
        <v>0</v>
      </c>
      <c r="BK117" s="68">
        <v>0</v>
      </c>
      <c r="BL117" s="68">
        <v>0</v>
      </c>
      <c r="BM117" s="68">
        <v>0</v>
      </c>
      <c r="BN117" s="68">
        <v>0</v>
      </c>
      <c r="BO117" s="68">
        <v>0</v>
      </c>
      <c r="BP117" s="68">
        <v>0</v>
      </c>
      <c r="BQ117" s="68">
        <v>0</v>
      </c>
      <c r="BR117" s="68">
        <v>0</v>
      </c>
      <c r="BS117" s="68">
        <v>0</v>
      </c>
      <c r="BT117" s="68">
        <v>0</v>
      </c>
      <c r="BU117" s="68">
        <v>0</v>
      </c>
      <c r="BV117" s="68">
        <v>0</v>
      </c>
      <c r="BW117" s="68">
        <v>9</v>
      </c>
      <c r="BX117" s="68">
        <v>45</v>
      </c>
      <c r="BY117" s="68">
        <v>0</v>
      </c>
      <c r="BZ117" s="68">
        <v>112</v>
      </c>
      <c r="CA117" s="68">
        <v>0</v>
      </c>
      <c r="CB117" s="68">
        <v>0</v>
      </c>
      <c r="CC117" s="68">
        <v>0</v>
      </c>
      <c r="CD117" s="68">
        <v>711</v>
      </c>
      <c r="CE117" s="12">
        <f t="shared" si="6"/>
        <v>682</v>
      </c>
    </row>
    <row r="118" spans="1:83" x14ac:dyDescent="0.25">
      <c r="A118" s="63">
        <v>114</v>
      </c>
      <c r="B118" s="67" t="s">
        <v>442</v>
      </c>
      <c r="C118" s="68">
        <v>0</v>
      </c>
      <c r="D118" s="68">
        <v>0</v>
      </c>
      <c r="E118" s="68">
        <v>0</v>
      </c>
      <c r="F118" s="68">
        <v>0</v>
      </c>
      <c r="G118" s="68">
        <v>0</v>
      </c>
      <c r="H118" s="68">
        <v>0</v>
      </c>
      <c r="I118" s="68">
        <v>0</v>
      </c>
      <c r="J118" s="68">
        <v>0</v>
      </c>
      <c r="K118" s="68">
        <v>0</v>
      </c>
      <c r="L118" s="68">
        <v>0</v>
      </c>
      <c r="M118" s="68">
        <v>0</v>
      </c>
      <c r="N118" s="68">
        <v>0</v>
      </c>
      <c r="O118" s="68">
        <v>3</v>
      </c>
      <c r="P118" s="68">
        <v>17</v>
      </c>
      <c r="Q118" s="68">
        <v>0</v>
      </c>
      <c r="R118" s="68">
        <v>0</v>
      </c>
      <c r="S118" s="68">
        <v>0</v>
      </c>
      <c r="T118" s="68">
        <v>4</v>
      </c>
      <c r="U118" s="68">
        <v>0</v>
      </c>
      <c r="V118" s="68">
        <v>0</v>
      </c>
      <c r="W118" s="68">
        <v>0</v>
      </c>
      <c r="X118" s="68">
        <v>0</v>
      </c>
      <c r="Y118" s="68">
        <v>0</v>
      </c>
      <c r="Z118" s="68">
        <v>0</v>
      </c>
      <c r="AA118" s="68">
        <v>0</v>
      </c>
      <c r="AB118" s="68">
        <v>5</v>
      </c>
      <c r="AC118" s="68">
        <v>0</v>
      </c>
      <c r="AD118" s="68">
        <v>0</v>
      </c>
      <c r="AE118" s="68">
        <v>0</v>
      </c>
      <c r="AF118" s="68">
        <v>0</v>
      </c>
      <c r="AG118" s="68">
        <v>0</v>
      </c>
      <c r="AH118" s="68">
        <v>0</v>
      </c>
      <c r="AI118" s="68">
        <v>569</v>
      </c>
      <c r="AJ118" s="68">
        <v>0</v>
      </c>
      <c r="AK118" s="68">
        <v>12</v>
      </c>
      <c r="AL118" s="68">
        <v>0</v>
      </c>
      <c r="AM118" s="68">
        <v>0</v>
      </c>
      <c r="AN118" s="68">
        <v>0</v>
      </c>
      <c r="AO118" s="68">
        <v>0</v>
      </c>
      <c r="AP118" s="68">
        <v>0</v>
      </c>
      <c r="AQ118" s="68">
        <v>0</v>
      </c>
      <c r="AR118" s="68">
        <v>0</v>
      </c>
      <c r="AS118" s="68">
        <v>0</v>
      </c>
      <c r="AT118" s="68">
        <v>0</v>
      </c>
      <c r="AU118" s="68">
        <v>0</v>
      </c>
      <c r="AV118" s="68">
        <v>0</v>
      </c>
      <c r="AW118" s="68">
        <v>3</v>
      </c>
      <c r="AX118" s="68">
        <v>0</v>
      </c>
      <c r="AY118" s="68">
        <v>0</v>
      </c>
      <c r="AZ118" s="68">
        <v>5</v>
      </c>
      <c r="BA118" s="68">
        <v>0</v>
      </c>
      <c r="BB118" s="68">
        <v>22</v>
      </c>
      <c r="BC118" s="68">
        <v>0</v>
      </c>
      <c r="BD118" s="68">
        <v>0</v>
      </c>
      <c r="BE118" s="68">
        <v>0</v>
      </c>
      <c r="BF118" s="68">
        <v>0</v>
      </c>
      <c r="BG118" s="68">
        <v>0</v>
      </c>
      <c r="BH118" s="68">
        <v>0</v>
      </c>
      <c r="BI118" s="68">
        <v>0</v>
      </c>
      <c r="BJ118" s="68">
        <v>0</v>
      </c>
      <c r="BK118" s="68">
        <v>0</v>
      </c>
      <c r="BL118" s="68">
        <v>0</v>
      </c>
      <c r="BM118" s="68">
        <v>0</v>
      </c>
      <c r="BN118" s="68">
        <v>0</v>
      </c>
      <c r="BO118" s="68">
        <v>0</v>
      </c>
      <c r="BP118" s="68">
        <v>0</v>
      </c>
      <c r="BQ118" s="68">
        <v>0</v>
      </c>
      <c r="BR118" s="68">
        <v>0</v>
      </c>
      <c r="BS118" s="68">
        <v>0</v>
      </c>
      <c r="BT118" s="68">
        <v>0</v>
      </c>
      <c r="BU118" s="68">
        <v>0</v>
      </c>
      <c r="BV118" s="68">
        <v>0</v>
      </c>
      <c r="BW118" s="68">
        <v>0</v>
      </c>
      <c r="BX118" s="68">
        <v>50</v>
      </c>
      <c r="BY118" s="68">
        <v>0</v>
      </c>
      <c r="BZ118" s="68">
        <v>0</v>
      </c>
      <c r="CA118" s="68">
        <v>0</v>
      </c>
      <c r="CB118" s="68">
        <v>0</v>
      </c>
      <c r="CC118" s="68">
        <v>0</v>
      </c>
      <c r="CD118" s="68">
        <v>689</v>
      </c>
      <c r="CE118" s="12">
        <f t="shared" si="6"/>
        <v>687</v>
      </c>
    </row>
    <row r="119" spans="1:83" x14ac:dyDescent="0.25">
      <c r="A119" s="63">
        <v>115</v>
      </c>
      <c r="B119" s="67" t="s">
        <v>112</v>
      </c>
      <c r="C119" s="68">
        <v>0</v>
      </c>
      <c r="D119" s="68">
        <v>0</v>
      </c>
      <c r="E119" s="68">
        <v>0</v>
      </c>
      <c r="F119" s="68">
        <v>0</v>
      </c>
      <c r="G119" s="68">
        <v>0</v>
      </c>
      <c r="H119" s="68">
        <v>0</v>
      </c>
      <c r="I119" s="68">
        <v>25</v>
      </c>
      <c r="J119" s="68">
        <v>0</v>
      </c>
      <c r="K119" s="68">
        <v>13</v>
      </c>
      <c r="L119" s="68">
        <v>7</v>
      </c>
      <c r="M119" s="68">
        <v>0</v>
      </c>
      <c r="N119" s="68">
        <v>0</v>
      </c>
      <c r="O119" s="68">
        <v>6</v>
      </c>
      <c r="P119" s="68">
        <v>0</v>
      </c>
      <c r="Q119" s="68">
        <v>0</v>
      </c>
      <c r="R119" s="68">
        <v>0</v>
      </c>
      <c r="S119" s="68">
        <v>0</v>
      </c>
      <c r="T119" s="68">
        <v>3</v>
      </c>
      <c r="U119" s="68">
        <v>0</v>
      </c>
      <c r="V119" s="68">
        <v>5</v>
      </c>
      <c r="W119" s="68">
        <v>0</v>
      </c>
      <c r="X119" s="68">
        <v>396</v>
      </c>
      <c r="Y119" s="68">
        <v>0</v>
      </c>
      <c r="Z119" s="68">
        <v>0</v>
      </c>
      <c r="AA119" s="68">
        <v>0</v>
      </c>
      <c r="AB119" s="68">
        <v>4</v>
      </c>
      <c r="AC119" s="68">
        <v>0</v>
      </c>
      <c r="AD119" s="68">
        <v>0</v>
      </c>
      <c r="AE119" s="68">
        <v>0</v>
      </c>
      <c r="AF119" s="68">
        <v>0</v>
      </c>
      <c r="AG119" s="68">
        <v>0</v>
      </c>
      <c r="AH119" s="68">
        <v>0</v>
      </c>
      <c r="AI119" s="68">
        <v>0</v>
      </c>
      <c r="AJ119" s="68">
        <v>0</v>
      </c>
      <c r="AK119" s="68">
        <v>23</v>
      </c>
      <c r="AL119" s="68">
        <v>10</v>
      </c>
      <c r="AM119" s="68">
        <v>0</v>
      </c>
      <c r="AN119" s="68">
        <v>0</v>
      </c>
      <c r="AO119" s="68">
        <v>0</v>
      </c>
      <c r="AP119" s="68">
        <v>9</v>
      </c>
      <c r="AQ119" s="68">
        <v>0</v>
      </c>
      <c r="AR119" s="68">
        <v>0</v>
      </c>
      <c r="AS119" s="68">
        <v>7</v>
      </c>
      <c r="AT119" s="68">
        <v>8</v>
      </c>
      <c r="AU119" s="68">
        <v>0</v>
      </c>
      <c r="AV119" s="68">
        <v>0</v>
      </c>
      <c r="AW119" s="68">
        <v>0</v>
      </c>
      <c r="AX119" s="68">
        <v>0</v>
      </c>
      <c r="AY119" s="68">
        <v>20</v>
      </c>
      <c r="AZ119" s="68">
        <v>0</v>
      </c>
      <c r="BA119" s="68">
        <v>0</v>
      </c>
      <c r="BB119" s="68">
        <v>7</v>
      </c>
      <c r="BC119" s="68">
        <v>4</v>
      </c>
      <c r="BD119" s="68">
        <v>0</v>
      </c>
      <c r="BE119" s="68">
        <v>0</v>
      </c>
      <c r="BF119" s="68">
        <v>0</v>
      </c>
      <c r="BG119" s="68">
        <v>0</v>
      </c>
      <c r="BH119" s="68">
        <v>0</v>
      </c>
      <c r="BI119" s="68">
        <v>36</v>
      </c>
      <c r="BJ119" s="68">
        <v>0</v>
      </c>
      <c r="BK119" s="68">
        <v>0</v>
      </c>
      <c r="BL119" s="68">
        <v>0</v>
      </c>
      <c r="BM119" s="68">
        <v>0</v>
      </c>
      <c r="BN119" s="68">
        <v>45</v>
      </c>
      <c r="BO119" s="68">
        <v>0</v>
      </c>
      <c r="BP119" s="68">
        <v>0</v>
      </c>
      <c r="BQ119" s="68">
        <v>0</v>
      </c>
      <c r="BR119" s="68">
        <v>0</v>
      </c>
      <c r="BS119" s="68">
        <v>0</v>
      </c>
      <c r="BT119" s="68">
        <v>0</v>
      </c>
      <c r="BU119" s="68">
        <v>0</v>
      </c>
      <c r="BV119" s="68">
        <v>0</v>
      </c>
      <c r="BW119" s="68">
        <v>13</v>
      </c>
      <c r="BX119" s="68">
        <v>0</v>
      </c>
      <c r="BY119" s="68">
        <v>0</v>
      </c>
      <c r="BZ119" s="68">
        <v>0</v>
      </c>
      <c r="CA119" s="68">
        <v>4</v>
      </c>
      <c r="CB119" s="68">
        <v>0</v>
      </c>
      <c r="CC119" s="68">
        <v>0</v>
      </c>
      <c r="CD119" s="68">
        <v>649</v>
      </c>
      <c r="CE119" s="12">
        <f t="shared" si="6"/>
        <v>645</v>
      </c>
    </row>
    <row r="120" spans="1:83" x14ac:dyDescent="0.25">
      <c r="A120" s="63">
        <v>116</v>
      </c>
      <c r="B120" s="67" t="s">
        <v>115</v>
      </c>
      <c r="C120" s="68">
        <v>0</v>
      </c>
      <c r="D120" s="68">
        <v>0</v>
      </c>
      <c r="E120" s="68">
        <v>0</v>
      </c>
      <c r="F120" s="68">
        <v>10</v>
      </c>
      <c r="G120" s="68">
        <v>0</v>
      </c>
      <c r="H120" s="68">
        <v>3</v>
      </c>
      <c r="I120" s="68">
        <v>3</v>
      </c>
      <c r="J120" s="68">
        <v>0</v>
      </c>
      <c r="K120" s="68">
        <v>14</v>
      </c>
      <c r="L120" s="68">
        <v>3</v>
      </c>
      <c r="M120" s="68">
        <v>0</v>
      </c>
      <c r="N120" s="68">
        <v>0</v>
      </c>
      <c r="O120" s="68">
        <v>0</v>
      </c>
      <c r="P120" s="68">
        <v>64</v>
      </c>
      <c r="Q120" s="68">
        <v>0</v>
      </c>
      <c r="R120" s="68">
        <v>0</v>
      </c>
      <c r="S120" s="68">
        <v>0</v>
      </c>
      <c r="T120" s="68">
        <v>5</v>
      </c>
      <c r="U120" s="68">
        <v>0</v>
      </c>
      <c r="V120" s="68">
        <v>4</v>
      </c>
      <c r="W120" s="68">
        <v>0</v>
      </c>
      <c r="X120" s="68">
        <v>21</v>
      </c>
      <c r="Y120" s="68">
        <v>0</v>
      </c>
      <c r="Z120" s="68">
        <v>0</v>
      </c>
      <c r="AA120" s="68">
        <v>0</v>
      </c>
      <c r="AB120" s="68">
        <v>68</v>
      </c>
      <c r="AC120" s="68">
        <v>5</v>
      </c>
      <c r="AD120" s="68">
        <v>0</v>
      </c>
      <c r="AE120" s="68">
        <v>0</v>
      </c>
      <c r="AF120" s="68">
        <v>0</v>
      </c>
      <c r="AG120" s="68">
        <v>0</v>
      </c>
      <c r="AH120" s="68">
        <v>0</v>
      </c>
      <c r="AI120" s="68">
        <v>5</v>
      </c>
      <c r="AJ120" s="68">
        <v>0</v>
      </c>
      <c r="AK120" s="68">
        <v>37</v>
      </c>
      <c r="AL120" s="68">
        <v>62</v>
      </c>
      <c r="AM120" s="68">
        <v>0</v>
      </c>
      <c r="AN120" s="68">
        <v>0</v>
      </c>
      <c r="AO120" s="68">
        <v>0</v>
      </c>
      <c r="AP120" s="68">
        <v>20</v>
      </c>
      <c r="AQ120" s="68">
        <v>0</v>
      </c>
      <c r="AR120" s="68">
        <v>0</v>
      </c>
      <c r="AS120" s="68">
        <v>0</v>
      </c>
      <c r="AT120" s="68">
        <v>4</v>
      </c>
      <c r="AU120" s="68">
        <v>3</v>
      </c>
      <c r="AV120" s="68">
        <v>0</v>
      </c>
      <c r="AW120" s="68">
        <v>0</v>
      </c>
      <c r="AX120" s="68">
        <v>0</v>
      </c>
      <c r="AY120" s="68">
        <v>207</v>
      </c>
      <c r="AZ120" s="68">
        <v>6</v>
      </c>
      <c r="BA120" s="68">
        <v>0</v>
      </c>
      <c r="BB120" s="68">
        <v>0</v>
      </c>
      <c r="BC120" s="68">
        <v>11</v>
      </c>
      <c r="BD120" s="68">
        <v>0</v>
      </c>
      <c r="BE120" s="68">
        <v>0</v>
      </c>
      <c r="BF120" s="68">
        <v>0</v>
      </c>
      <c r="BG120" s="68">
        <v>3</v>
      </c>
      <c r="BH120" s="68">
        <v>0</v>
      </c>
      <c r="BI120" s="68">
        <v>9</v>
      </c>
      <c r="BJ120" s="68">
        <v>0</v>
      </c>
      <c r="BK120" s="68">
        <v>0</v>
      </c>
      <c r="BL120" s="68">
        <v>0</v>
      </c>
      <c r="BM120" s="68">
        <v>0</v>
      </c>
      <c r="BN120" s="68">
        <v>5</v>
      </c>
      <c r="BO120" s="68">
        <v>0</v>
      </c>
      <c r="BP120" s="68">
        <v>0</v>
      </c>
      <c r="BQ120" s="68">
        <v>0</v>
      </c>
      <c r="BR120" s="68">
        <v>0</v>
      </c>
      <c r="BS120" s="68">
        <v>0</v>
      </c>
      <c r="BT120" s="68">
        <v>0</v>
      </c>
      <c r="BU120" s="68">
        <v>0</v>
      </c>
      <c r="BV120" s="68">
        <v>0</v>
      </c>
      <c r="BW120" s="68">
        <v>21</v>
      </c>
      <c r="BX120" s="68">
        <v>0</v>
      </c>
      <c r="BY120" s="68">
        <v>0</v>
      </c>
      <c r="BZ120" s="68">
        <v>6</v>
      </c>
      <c r="CA120" s="68">
        <v>0</v>
      </c>
      <c r="CB120" s="68">
        <v>4</v>
      </c>
      <c r="CC120" s="68">
        <v>0</v>
      </c>
      <c r="CD120" s="68">
        <v>604</v>
      </c>
      <c r="CE120" s="12">
        <f t="shared" si="6"/>
        <v>595</v>
      </c>
    </row>
    <row r="121" spans="1:83" x14ac:dyDescent="0.25">
      <c r="A121" s="63">
        <v>117</v>
      </c>
      <c r="B121" s="67" t="s">
        <v>443</v>
      </c>
      <c r="C121" s="68">
        <v>0</v>
      </c>
      <c r="D121" s="68">
        <v>0</v>
      </c>
      <c r="E121" s="68">
        <v>0</v>
      </c>
      <c r="F121" s="68">
        <v>6</v>
      </c>
      <c r="G121" s="68">
        <v>3</v>
      </c>
      <c r="H121" s="68">
        <v>0</v>
      </c>
      <c r="I121" s="68">
        <v>0</v>
      </c>
      <c r="J121" s="68">
        <v>0</v>
      </c>
      <c r="K121" s="68">
        <v>11</v>
      </c>
      <c r="L121" s="68">
        <v>15</v>
      </c>
      <c r="M121" s="68">
        <v>0</v>
      </c>
      <c r="N121" s="68">
        <v>0</v>
      </c>
      <c r="O121" s="68">
        <v>3</v>
      </c>
      <c r="P121" s="68">
        <v>105</v>
      </c>
      <c r="Q121" s="68">
        <v>0</v>
      </c>
      <c r="R121" s="68">
        <v>0</v>
      </c>
      <c r="S121" s="68">
        <v>0</v>
      </c>
      <c r="T121" s="68">
        <v>8</v>
      </c>
      <c r="U121" s="68">
        <v>0</v>
      </c>
      <c r="V121" s="68">
        <v>10</v>
      </c>
      <c r="W121" s="68">
        <v>0</v>
      </c>
      <c r="X121" s="68">
        <v>3</v>
      </c>
      <c r="Y121" s="68">
        <v>0</v>
      </c>
      <c r="Z121" s="68">
        <v>0</v>
      </c>
      <c r="AA121" s="68">
        <v>7</v>
      </c>
      <c r="AB121" s="68">
        <v>16</v>
      </c>
      <c r="AC121" s="68">
        <v>11</v>
      </c>
      <c r="AD121" s="68">
        <v>6</v>
      </c>
      <c r="AE121" s="68">
        <v>0</v>
      </c>
      <c r="AF121" s="68">
        <v>0</v>
      </c>
      <c r="AG121" s="68">
        <v>0</v>
      </c>
      <c r="AH121" s="68">
        <v>4</v>
      </c>
      <c r="AI121" s="68">
        <v>29</v>
      </c>
      <c r="AJ121" s="68">
        <v>0</v>
      </c>
      <c r="AK121" s="68">
        <v>37</v>
      </c>
      <c r="AL121" s="68">
        <v>9</v>
      </c>
      <c r="AM121" s="68">
        <v>3</v>
      </c>
      <c r="AN121" s="68">
        <v>0</v>
      </c>
      <c r="AO121" s="68">
        <v>0</v>
      </c>
      <c r="AP121" s="68">
        <v>32</v>
      </c>
      <c r="AQ121" s="68">
        <v>0</v>
      </c>
      <c r="AR121" s="68">
        <v>0</v>
      </c>
      <c r="AS121" s="68">
        <v>6</v>
      </c>
      <c r="AT121" s="68">
        <v>5</v>
      </c>
      <c r="AU121" s="68">
        <v>37</v>
      </c>
      <c r="AV121" s="68">
        <v>3</v>
      </c>
      <c r="AW121" s="68">
        <v>0</v>
      </c>
      <c r="AX121" s="68">
        <v>0</v>
      </c>
      <c r="AY121" s="68">
        <v>28</v>
      </c>
      <c r="AZ121" s="68">
        <v>9</v>
      </c>
      <c r="BA121" s="68">
        <v>0</v>
      </c>
      <c r="BB121" s="68">
        <v>10</v>
      </c>
      <c r="BC121" s="68">
        <v>0</v>
      </c>
      <c r="BD121" s="68">
        <v>0</v>
      </c>
      <c r="BE121" s="68">
        <v>0</v>
      </c>
      <c r="BF121" s="68">
        <v>0</v>
      </c>
      <c r="BG121" s="68">
        <v>3</v>
      </c>
      <c r="BH121" s="68">
        <v>0</v>
      </c>
      <c r="BI121" s="68">
        <v>0</v>
      </c>
      <c r="BJ121" s="68">
        <v>0</v>
      </c>
      <c r="BK121" s="68">
        <v>0</v>
      </c>
      <c r="BL121" s="68">
        <v>0</v>
      </c>
      <c r="BM121" s="68">
        <v>0</v>
      </c>
      <c r="BN121" s="68">
        <v>3</v>
      </c>
      <c r="BO121" s="68">
        <v>0</v>
      </c>
      <c r="BP121" s="68">
        <v>0</v>
      </c>
      <c r="BQ121" s="68">
        <v>0</v>
      </c>
      <c r="BR121" s="68">
        <v>0</v>
      </c>
      <c r="BS121" s="68">
        <v>0</v>
      </c>
      <c r="BT121" s="68">
        <v>3</v>
      </c>
      <c r="BU121" s="68">
        <v>0</v>
      </c>
      <c r="BV121" s="68">
        <v>0</v>
      </c>
      <c r="BW121" s="68">
        <v>17</v>
      </c>
      <c r="BX121" s="68">
        <v>43</v>
      </c>
      <c r="BY121" s="68">
        <v>4</v>
      </c>
      <c r="BZ121" s="68">
        <v>51</v>
      </c>
      <c r="CA121" s="68">
        <v>4</v>
      </c>
      <c r="CB121" s="68">
        <v>4</v>
      </c>
      <c r="CC121" s="68">
        <v>0</v>
      </c>
      <c r="CD121" s="68">
        <v>570</v>
      </c>
      <c r="CE121" s="12">
        <f t="shared" si="6"/>
        <v>504</v>
      </c>
    </row>
    <row r="122" spans="1:83" x14ac:dyDescent="0.25">
      <c r="A122" s="63">
        <v>118</v>
      </c>
      <c r="B122" s="67" t="s">
        <v>121</v>
      </c>
      <c r="C122" s="68">
        <v>0</v>
      </c>
      <c r="D122" s="68">
        <v>0</v>
      </c>
      <c r="E122" s="68">
        <v>0</v>
      </c>
      <c r="F122" s="68">
        <v>11</v>
      </c>
      <c r="G122" s="68">
        <v>0</v>
      </c>
      <c r="H122" s="68">
        <v>0</v>
      </c>
      <c r="I122" s="68">
        <v>4</v>
      </c>
      <c r="J122" s="68">
        <v>0</v>
      </c>
      <c r="K122" s="68">
        <v>29</v>
      </c>
      <c r="L122" s="68">
        <v>13</v>
      </c>
      <c r="M122" s="68">
        <v>0</v>
      </c>
      <c r="N122" s="68">
        <v>0</v>
      </c>
      <c r="O122" s="68">
        <v>0</v>
      </c>
      <c r="P122" s="68">
        <v>23</v>
      </c>
      <c r="Q122" s="68">
        <v>0</v>
      </c>
      <c r="R122" s="68">
        <v>0</v>
      </c>
      <c r="S122" s="68">
        <v>0</v>
      </c>
      <c r="T122" s="68">
        <v>7</v>
      </c>
      <c r="U122" s="68">
        <v>0</v>
      </c>
      <c r="V122" s="68">
        <v>7</v>
      </c>
      <c r="W122" s="68">
        <v>0</v>
      </c>
      <c r="X122" s="68">
        <v>25</v>
      </c>
      <c r="Y122" s="68">
        <v>0</v>
      </c>
      <c r="Z122" s="68">
        <v>0</v>
      </c>
      <c r="AA122" s="68">
        <v>0</v>
      </c>
      <c r="AB122" s="68">
        <v>31</v>
      </c>
      <c r="AC122" s="68">
        <v>5</v>
      </c>
      <c r="AD122" s="68">
        <v>0</v>
      </c>
      <c r="AE122" s="68">
        <v>0</v>
      </c>
      <c r="AF122" s="68">
        <v>0</v>
      </c>
      <c r="AG122" s="68">
        <v>0</v>
      </c>
      <c r="AH122" s="68">
        <v>0</v>
      </c>
      <c r="AI122" s="68">
        <v>3</v>
      </c>
      <c r="AJ122" s="68">
        <v>0</v>
      </c>
      <c r="AK122" s="68">
        <v>7</v>
      </c>
      <c r="AL122" s="68">
        <v>37</v>
      </c>
      <c r="AM122" s="68">
        <v>0</v>
      </c>
      <c r="AN122" s="68">
        <v>0</v>
      </c>
      <c r="AO122" s="68">
        <v>0</v>
      </c>
      <c r="AP122" s="68">
        <v>65</v>
      </c>
      <c r="AQ122" s="68">
        <v>0</v>
      </c>
      <c r="AR122" s="68">
        <v>3</v>
      </c>
      <c r="AS122" s="68">
        <v>22</v>
      </c>
      <c r="AT122" s="68">
        <v>13</v>
      </c>
      <c r="AU122" s="68">
        <v>13</v>
      </c>
      <c r="AV122" s="68">
        <v>0</v>
      </c>
      <c r="AW122" s="68">
        <v>0</v>
      </c>
      <c r="AX122" s="68">
        <v>0</v>
      </c>
      <c r="AY122" s="68">
        <v>98</v>
      </c>
      <c r="AZ122" s="68">
        <v>13</v>
      </c>
      <c r="BA122" s="68">
        <v>0</v>
      </c>
      <c r="BB122" s="68">
        <v>0</v>
      </c>
      <c r="BC122" s="68">
        <v>0</v>
      </c>
      <c r="BD122" s="68">
        <v>0</v>
      </c>
      <c r="BE122" s="68">
        <v>0</v>
      </c>
      <c r="BF122" s="68">
        <v>0</v>
      </c>
      <c r="BG122" s="68">
        <v>7</v>
      </c>
      <c r="BH122" s="68">
        <v>0</v>
      </c>
      <c r="BI122" s="68">
        <v>5</v>
      </c>
      <c r="BJ122" s="68">
        <v>0</v>
      </c>
      <c r="BK122" s="68">
        <v>0</v>
      </c>
      <c r="BL122" s="68">
        <v>0</v>
      </c>
      <c r="BM122" s="68">
        <v>4</v>
      </c>
      <c r="BN122" s="68">
        <v>6</v>
      </c>
      <c r="BO122" s="68">
        <v>0</v>
      </c>
      <c r="BP122" s="68">
        <v>0</v>
      </c>
      <c r="BQ122" s="68">
        <v>0</v>
      </c>
      <c r="BR122" s="68">
        <v>0</v>
      </c>
      <c r="BS122" s="68">
        <v>0</v>
      </c>
      <c r="BT122" s="68">
        <v>0</v>
      </c>
      <c r="BU122" s="68">
        <v>0</v>
      </c>
      <c r="BV122" s="68">
        <v>0</v>
      </c>
      <c r="BW122" s="68">
        <v>55</v>
      </c>
      <c r="BX122" s="68">
        <v>9</v>
      </c>
      <c r="BY122" s="68">
        <v>0</v>
      </c>
      <c r="BZ122" s="68">
        <v>39</v>
      </c>
      <c r="CA122" s="68">
        <v>0</v>
      </c>
      <c r="CB122" s="68">
        <v>4</v>
      </c>
      <c r="CC122" s="68">
        <v>0</v>
      </c>
      <c r="CD122" s="68">
        <v>570</v>
      </c>
      <c r="CE122" s="12">
        <f t="shared" si="6"/>
        <v>549</v>
      </c>
    </row>
    <row r="123" spans="1:83" x14ac:dyDescent="0.25">
      <c r="A123" s="63">
        <v>119</v>
      </c>
      <c r="B123" s="67" t="s">
        <v>117</v>
      </c>
      <c r="C123" s="68">
        <v>0</v>
      </c>
      <c r="D123" s="68">
        <v>0</v>
      </c>
      <c r="E123" s="68">
        <v>4</v>
      </c>
      <c r="F123" s="68">
        <v>17</v>
      </c>
      <c r="G123" s="68">
        <v>0</v>
      </c>
      <c r="H123" s="68">
        <v>0</v>
      </c>
      <c r="I123" s="68">
        <v>13</v>
      </c>
      <c r="J123" s="68">
        <v>6</v>
      </c>
      <c r="K123" s="68">
        <v>51</v>
      </c>
      <c r="L123" s="68">
        <v>4</v>
      </c>
      <c r="M123" s="68">
        <v>0</v>
      </c>
      <c r="N123" s="68">
        <v>0</v>
      </c>
      <c r="O123" s="68">
        <v>5</v>
      </c>
      <c r="P123" s="68">
        <v>7</v>
      </c>
      <c r="Q123" s="68">
        <v>0</v>
      </c>
      <c r="R123" s="68">
        <v>0</v>
      </c>
      <c r="S123" s="68">
        <v>0</v>
      </c>
      <c r="T123" s="68">
        <v>7</v>
      </c>
      <c r="U123" s="68">
        <v>4</v>
      </c>
      <c r="V123" s="68">
        <v>7</v>
      </c>
      <c r="W123" s="68">
        <v>0</v>
      </c>
      <c r="X123" s="68">
        <v>35</v>
      </c>
      <c r="Y123" s="68">
        <v>0</v>
      </c>
      <c r="Z123" s="68">
        <v>0</v>
      </c>
      <c r="AA123" s="68">
        <v>0</v>
      </c>
      <c r="AB123" s="68">
        <v>16</v>
      </c>
      <c r="AC123" s="68">
        <v>10</v>
      </c>
      <c r="AD123" s="68">
        <v>0</v>
      </c>
      <c r="AE123" s="68">
        <v>0</v>
      </c>
      <c r="AF123" s="68">
        <v>0</v>
      </c>
      <c r="AG123" s="68">
        <v>5</v>
      </c>
      <c r="AH123" s="68">
        <v>0</v>
      </c>
      <c r="AI123" s="68">
        <v>6</v>
      </c>
      <c r="AJ123" s="68">
        <v>4</v>
      </c>
      <c r="AK123" s="68">
        <v>14</v>
      </c>
      <c r="AL123" s="68">
        <v>12</v>
      </c>
      <c r="AM123" s="68">
        <v>7</v>
      </c>
      <c r="AN123" s="68">
        <v>0</v>
      </c>
      <c r="AO123" s="68">
        <v>5</v>
      </c>
      <c r="AP123" s="68">
        <v>34</v>
      </c>
      <c r="AQ123" s="68">
        <v>0</v>
      </c>
      <c r="AR123" s="68">
        <v>0</v>
      </c>
      <c r="AS123" s="68">
        <v>7</v>
      </c>
      <c r="AT123" s="68">
        <v>24</v>
      </c>
      <c r="AU123" s="68">
        <v>0</v>
      </c>
      <c r="AV123" s="68">
        <v>0</v>
      </c>
      <c r="AW123" s="68">
        <v>0</v>
      </c>
      <c r="AX123" s="68">
        <v>0</v>
      </c>
      <c r="AY123" s="68">
        <v>64</v>
      </c>
      <c r="AZ123" s="68">
        <v>20</v>
      </c>
      <c r="BA123" s="68">
        <v>0</v>
      </c>
      <c r="BB123" s="68">
        <v>10</v>
      </c>
      <c r="BC123" s="68">
        <v>9</v>
      </c>
      <c r="BD123" s="68">
        <v>0</v>
      </c>
      <c r="BE123" s="68">
        <v>0</v>
      </c>
      <c r="BF123" s="68">
        <v>0</v>
      </c>
      <c r="BG123" s="68">
        <v>0</v>
      </c>
      <c r="BH123" s="68">
        <v>0</v>
      </c>
      <c r="BI123" s="68">
        <v>13</v>
      </c>
      <c r="BJ123" s="68">
        <v>0</v>
      </c>
      <c r="BK123" s="68">
        <v>0</v>
      </c>
      <c r="BL123" s="68">
        <v>5</v>
      </c>
      <c r="BM123" s="68">
        <v>0</v>
      </c>
      <c r="BN123" s="68">
        <v>38</v>
      </c>
      <c r="BO123" s="68">
        <v>0</v>
      </c>
      <c r="BP123" s="68">
        <v>0</v>
      </c>
      <c r="BQ123" s="68">
        <v>0</v>
      </c>
      <c r="BR123" s="68">
        <v>0</v>
      </c>
      <c r="BS123" s="68">
        <v>0</v>
      </c>
      <c r="BT123" s="68">
        <v>0</v>
      </c>
      <c r="BU123" s="68">
        <v>0</v>
      </c>
      <c r="BV123" s="68">
        <v>0</v>
      </c>
      <c r="BW123" s="68">
        <v>47</v>
      </c>
      <c r="BX123" s="68">
        <v>9</v>
      </c>
      <c r="BY123" s="68">
        <v>0</v>
      </c>
      <c r="BZ123" s="68">
        <v>13</v>
      </c>
      <c r="CA123" s="68">
        <v>12</v>
      </c>
      <c r="CB123" s="68">
        <v>9</v>
      </c>
      <c r="CC123" s="68">
        <v>0</v>
      </c>
      <c r="CD123" s="68">
        <v>554</v>
      </c>
      <c r="CE123" s="12">
        <f t="shared" si="6"/>
        <v>508</v>
      </c>
    </row>
    <row r="124" spans="1:83" x14ac:dyDescent="0.25">
      <c r="A124" s="63">
        <v>120</v>
      </c>
      <c r="B124" s="67" t="s">
        <v>444</v>
      </c>
      <c r="C124" s="68">
        <v>0</v>
      </c>
      <c r="D124" s="68">
        <v>0</v>
      </c>
      <c r="E124" s="68">
        <v>6</v>
      </c>
      <c r="F124" s="68">
        <v>4</v>
      </c>
      <c r="G124" s="68">
        <v>0</v>
      </c>
      <c r="H124" s="68">
        <v>0</v>
      </c>
      <c r="I124" s="68">
        <v>0</v>
      </c>
      <c r="J124" s="68">
        <v>0</v>
      </c>
      <c r="K124" s="68">
        <v>8</v>
      </c>
      <c r="L124" s="68">
        <v>21</v>
      </c>
      <c r="M124" s="68">
        <v>0</v>
      </c>
      <c r="N124" s="68">
        <v>4</v>
      </c>
      <c r="O124" s="68">
        <v>17</v>
      </c>
      <c r="P124" s="68">
        <v>40</v>
      </c>
      <c r="Q124" s="68">
        <v>0</v>
      </c>
      <c r="R124" s="68">
        <v>0</v>
      </c>
      <c r="S124" s="68">
        <v>0</v>
      </c>
      <c r="T124" s="68">
        <v>4</v>
      </c>
      <c r="U124" s="68">
        <v>0</v>
      </c>
      <c r="V124" s="68">
        <v>3</v>
      </c>
      <c r="W124" s="68">
        <v>0</v>
      </c>
      <c r="X124" s="68">
        <v>6</v>
      </c>
      <c r="Y124" s="68">
        <v>0</v>
      </c>
      <c r="Z124" s="68">
        <v>0</v>
      </c>
      <c r="AA124" s="68">
        <v>0</v>
      </c>
      <c r="AB124" s="68">
        <v>20</v>
      </c>
      <c r="AC124" s="68">
        <v>0</v>
      </c>
      <c r="AD124" s="68">
        <v>0</v>
      </c>
      <c r="AE124" s="68">
        <v>3</v>
      </c>
      <c r="AF124" s="68">
        <v>0</v>
      </c>
      <c r="AG124" s="68">
        <v>5</v>
      </c>
      <c r="AH124" s="68">
        <v>0</v>
      </c>
      <c r="AI124" s="68">
        <v>34</v>
      </c>
      <c r="AJ124" s="68">
        <v>4</v>
      </c>
      <c r="AK124" s="68">
        <v>26</v>
      </c>
      <c r="AL124" s="68">
        <v>21</v>
      </c>
      <c r="AM124" s="68">
        <v>0</v>
      </c>
      <c r="AN124" s="68">
        <v>0</v>
      </c>
      <c r="AO124" s="68">
        <v>0</v>
      </c>
      <c r="AP124" s="68">
        <v>16</v>
      </c>
      <c r="AQ124" s="68">
        <v>0</v>
      </c>
      <c r="AR124" s="68">
        <v>6</v>
      </c>
      <c r="AS124" s="68">
        <v>6</v>
      </c>
      <c r="AT124" s="68">
        <v>5</v>
      </c>
      <c r="AU124" s="68">
        <v>22</v>
      </c>
      <c r="AV124" s="68">
        <v>0</v>
      </c>
      <c r="AW124" s="68">
        <v>0</v>
      </c>
      <c r="AX124" s="68">
        <v>0</v>
      </c>
      <c r="AY124" s="68">
        <v>88</v>
      </c>
      <c r="AZ124" s="68">
        <v>9</v>
      </c>
      <c r="BA124" s="68">
        <v>0</v>
      </c>
      <c r="BB124" s="68">
        <v>28</v>
      </c>
      <c r="BC124" s="68">
        <v>0</v>
      </c>
      <c r="BD124" s="68">
        <v>0</v>
      </c>
      <c r="BE124" s="68">
        <v>0</v>
      </c>
      <c r="BF124" s="68">
        <v>0</v>
      </c>
      <c r="BG124" s="68">
        <v>3</v>
      </c>
      <c r="BH124" s="68">
        <v>0</v>
      </c>
      <c r="BI124" s="68">
        <v>0</v>
      </c>
      <c r="BJ124" s="68">
        <v>0</v>
      </c>
      <c r="BK124" s="68">
        <v>0</v>
      </c>
      <c r="BL124" s="68">
        <v>0</v>
      </c>
      <c r="BM124" s="68">
        <v>0</v>
      </c>
      <c r="BN124" s="68">
        <v>3</v>
      </c>
      <c r="BO124" s="68">
        <v>0</v>
      </c>
      <c r="BP124" s="68">
        <v>0</v>
      </c>
      <c r="BQ124" s="68">
        <v>0</v>
      </c>
      <c r="BR124" s="68">
        <v>0</v>
      </c>
      <c r="BS124" s="68">
        <v>0</v>
      </c>
      <c r="BT124" s="68">
        <v>0</v>
      </c>
      <c r="BU124" s="68">
        <v>0</v>
      </c>
      <c r="BV124" s="68">
        <v>0</v>
      </c>
      <c r="BW124" s="68">
        <v>23</v>
      </c>
      <c r="BX124" s="68">
        <v>14</v>
      </c>
      <c r="BY124" s="68">
        <v>0</v>
      </c>
      <c r="BZ124" s="68">
        <v>73</v>
      </c>
      <c r="CA124" s="68">
        <v>0</v>
      </c>
      <c r="CB124" s="68">
        <v>0</v>
      </c>
      <c r="CC124" s="68">
        <v>0</v>
      </c>
      <c r="CD124" s="68">
        <v>548</v>
      </c>
      <c r="CE124" s="12">
        <f t="shared" si="6"/>
        <v>505</v>
      </c>
    </row>
    <row r="125" spans="1:83" x14ac:dyDescent="0.25">
      <c r="A125" s="63">
        <v>121</v>
      </c>
      <c r="B125" s="67" t="s">
        <v>114</v>
      </c>
      <c r="C125" s="68">
        <v>0</v>
      </c>
      <c r="D125" s="68">
        <v>0</v>
      </c>
      <c r="E125" s="68">
        <v>8</v>
      </c>
      <c r="F125" s="68">
        <v>7</v>
      </c>
      <c r="G125" s="68">
        <v>0</v>
      </c>
      <c r="H125" s="68">
        <v>5</v>
      </c>
      <c r="I125" s="68">
        <v>21</v>
      </c>
      <c r="J125" s="68">
        <v>5</v>
      </c>
      <c r="K125" s="68">
        <v>15</v>
      </c>
      <c r="L125" s="68">
        <v>13</v>
      </c>
      <c r="M125" s="68">
        <v>0</v>
      </c>
      <c r="N125" s="68">
        <v>0</v>
      </c>
      <c r="O125" s="68">
        <v>7</v>
      </c>
      <c r="P125" s="68">
        <v>27</v>
      </c>
      <c r="Q125" s="68">
        <v>5</v>
      </c>
      <c r="R125" s="68">
        <v>0</v>
      </c>
      <c r="S125" s="68">
        <v>0</v>
      </c>
      <c r="T125" s="68">
        <v>6</v>
      </c>
      <c r="U125" s="68">
        <v>0</v>
      </c>
      <c r="V125" s="68">
        <v>9</v>
      </c>
      <c r="W125" s="68">
        <v>0</v>
      </c>
      <c r="X125" s="68">
        <v>24</v>
      </c>
      <c r="Y125" s="68">
        <v>0</v>
      </c>
      <c r="Z125" s="68">
        <v>0</v>
      </c>
      <c r="AA125" s="68">
        <v>0</v>
      </c>
      <c r="AB125" s="68">
        <v>23</v>
      </c>
      <c r="AC125" s="68">
        <v>15</v>
      </c>
      <c r="AD125" s="68">
        <v>0</v>
      </c>
      <c r="AE125" s="68">
        <v>0</v>
      </c>
      <c r="AF125" s="68">
        <v>0</v>
      </c>
      <c r="AG125" s="68">
        <v>9</v>
      </c>
      <c r="AH125" s="68">
        <v>0</v>
      </c>
      <c r="AI125" s="68">
        <v>4</v>
      </c>
      <c r="AJ125" s="68">
        <v>0</v>
      </c>
      <c r="AK125" s="68">
        <v>36</v>
      </c>
      <c r="AL125" s="68">
        <v>23</v>
      </c>
      <c r="AM125" s="68">
        <v>10</v>
      </c>
      <c r="AN125" s="68">
        <v>0</v>
      </c>
      <c r="AO125" s="68">
        <v>5</v>
      </c>
      <c r="AP125" s="68">
        <v>20</v>
      </c>
      <c r="AQ125" s="68">
        <v>3</v>
      </c>
      <c r="AR125" s="68">
        <v>7</v>
      </c>
      <c r="AS125" s="68">
        <v>26</v>
      </c>
      <c r="AT125" s="68">
        <v>11</v>
      </c>
      <c r="AU125" s="68">
        <v>6</v>
      </c>
      <c r="AV125" s="68">
        <v>0</v>
      </c>
      <c r="AW125" s="68">
        <v>0</v>
      </c>
      <c r="AX125" s="68">
        <v>7</v>
      </c>
      <c r="AY125" s="68">
        <v>31</v>
      </c>
      <c r="AZ125" s="68">
        <v>5</v>
      </c>
      <c r="BA125" s="68">
        <v>3</v>
      </c>
      <c r="BB125" s="68">
        <v>7</v>
      </c>
      <c r="BC125" s="68">
        <v>15</v>
      </c>
      <c r="BD125" s="68">
        <v>0</v>
      </c>
      <c r="BE125" s="68">
        <v>0</v>
      </c>
      <c r="BF125" s="68">
        <v>0</v>
      </c>
      <c r="BG125" s="68">
        <v>4</v>
      </c>
      <c r="BH125" s="68">
        <v>0</v>
      </c>
      <c r="BI125" s="68">
        <v>13</v>
      </c>
      <c r="BJ125" s="68">
        <v>0</v>
      </c>
      <c r="BK125" s="68">
        <v>0</v>
      </c>
      <c r="BL125" s="68">
        <v>0</v>
      </c>
      <c r="BM125" s="68">
        <v>0</v>
      </c>
      <c r="BN125" s="68">
        <v>13</v>
      </c>
      <c r="BO125" s="68">
        <v>0</v>
      </c>
      <c r="BP125" s="68">
        <v>0</v>
      </c>
      <c r="BQ125" s="68">
        <v>0</v>
      </c>
      <c r="BR125" s="68">
        <v>0</v>
      </c>
      <c r="BS125" s="68">
        <v>0</v>
      </c>
      <c r="BT125" s="68">
        <v>0</v>
      </c>
      <c r="BU125" s="68">
        <v>10</v>
      </c>
      <c r="BV125" s="68">
        <v>0</v>
      </c>
      <c r="BW125" s="68">
        <v>20</v>
      </c>
      <c r="BX125" s="68">
        <v>10</v>
      </c>
      <c r="BY125" s="68">
        <v>10</v>
      </c>
      <c r="BZ125" s="68">
        <v>13</v>
      </c>
      <c r="CA125" s="68">
        <v>9</v>
      </c>
      <c r="CB125" s="68">
        <v>11</v>
      </c>
      <c r="CC125" s="68">
        <v>0</v>
      </c>
      <c r="CD125" s="68">
        <v>525</v>
      </c>
      <c r="CE125" s="12">
        <f t="shared" si="6"/>
        <v>445</v>
      </c>
    </row>
    <row r="126" spans="1:83" x14ac:dyDescent="0.25">
      <c r="A126" s="63">
        <v>122</v>
      </c>
      <c r="B126" s="67" t="s">
        <v>445</v>
      </c>
      <c r="C126" s="68">
        <v>0</v>
      </c>
      <c r="D126" s="68">
        <v>0</v>
      </c>
      <c r="E126" s="68">
        <v>4</v>
      </c>
      <c r="F126" s="68">
        <v>17</v>
      </c>
      <c r="G126" s="68">
        <v>0</v>
      </c>
      <c r="H126" s="68">
        <v>0</v>
      </c>
      <c r="I126" s="68">
        <v>5</v>
      </c>
      <c r="J126" s="68">
        <v>0</v>
      </c>
      <c r="K126" s="68">
        <v>15</v>
      </c>
      <c r="L126" s="68">
        <v>27</v>
      </c>
      <c r="M126" s="68">
        <v>0</v>
      </c>
      <c r="N126" s="68">
        <v>3</v>
      </c>
      <c r="O126" s="68">
        <v>3</v>
      </c>
      <c r="P126" s="68">
        <v>24</v>
      </c>
      <c r="Q126" s="68">
        <v>0</v>
      </c>
      <c r="R126" s="68">
        <v>0</v>
      </c>
      <c r="S126" s="68">
        <v>0</v>
      </c>
      <c r="T126" s="68">
        <v>9</v>
      </c>
      <c r="U126" s="68">
        <v>4</v>
      </c>
      <c r="V126" s="68">
        <v>5</v>
      </c>
      <c r="W126" s="68">
        <v>0</v>
      </c>
      <c r="X126" s="68">
        <v>11</v>
      </c>
      <c r="Y126" s="68">
        <v>5</v>
      </c>
      <c r="Z126" s="68">
        <v>0</v>
      </c>
      <c r="AA126" s="68">
        <v>5</v>
      </c>
      <c r="AB126" s="68">
        <v>26</v>
      </c>
      <c r="AC126" s="68">
        <v>20</v>
      </c>
      <c r="AD126" s="68">
        <v>8</v>
      </c>
      <c r="AE126" s="68">
        <v>0</v>
      </c>
      <c r="AF126" s="68">
        <v>0</v>
      </c>
      <c r="AG126" s="68">
        <v>13</v>
      </c>
      <c r="AH126" s="68">
        <v>3</v>
      </c>
      <c r="AI126" s="68">
        <v>8</v>
      </c>
      <c r="AJ126" s="68">
        <v>0</v>
      </c>
      <c r="AK126" s="68">
        <v>21</v>
      </c>
      <c r="AL126" s="68">
        <v>13</v>
      </c>
      <c r="AM126" s="68">
        <v>9</v>
      </c>
      <c r="AN126" s="68">
        <v>6</v>
      </c>
      <c r="AO126" s="68">
        <v>0</v>
      </c>
      <c r="AP126" s="68">
        <v>9</v>
      </c>
      <c r="AQ126" s="68">
        <v>0</v>
      </c>
      <c r="AR126" s="68">
        <v>9</v>
      </c>
      <c r="AS126" s="68">
        <v>11</v>
      </c>
      <c r="AT126" s="68">
        <v>3</v>
      </c>
      <c r="AU126" s="68">
        <v>17</v>
      </c>
      <c r="AV126" s="68">
        <v>0</v>
      </c>
      <c r="AW126" s="68">
        <v>0</v>
      </c>
      <c r="AX126" s="68">
        <v>0</v>
      </c>
      <c r="AY126" s="68">
        <v>35</v>
      </c>
      <c r="AZ126" s="68">
        <v>9</v>
      </c>
      <c r="BA126" s="68">
        <v>0</v>
      </c>
      <c r="BB126" s="68">
        <v>11</v>
      </c>
      <c r="BC126" s="68">
        <v>8</v>
      </c>
      <c r="BD126" s="68">
        <v>0</v>
      </c>
      <c r="BE126" s="68">
        <v>0</v>
      </c>
      <c r="BF126" s="68">
        <v>0</v>
      </c>
      <c r="BG126" s="68">
        <v>0</v>
      </c>
      <c r="BH126" s="68">
        <v>0</v>
      </c>
      <c r="BI126" s="68">
        <v>8</v>
      </c>
      <c r="BJ126" s="68">
        <v>0</v>
      </c>
      <c r="BK126" s="68">
        <v>0</v>
      </c>
      <c r="BL126" s="68">
        <v>0</v>
      </c>
      <c r="BM126" s="68">
        <v>0</v>
      </c>
      <c r="BN126" s="68">
        <v>12</v>
      </c>
      <c r="BO126" s="68">
        <v>0</v>
      </c>
      <c r="BP126" s="68">
        <v>0</v>
      </c>
      <c r="BQ126" s="68">
        <v>0</v>
      </c>
      <c r="BR126" s="68">
        <v>0</v>
      </c>
      <c r="BS126" s="68">
        <v>0</v>
      </c>
      <c r="BT126" s="68">
        <v>5</v>
      </c>
      <c r="BU126" s="68">
        <v>0</v>
      </c>
      <c r="BV126" s="68">
        <v>0</v>
      </c>
      <c r="BW126" s="68">
        <v>24</v>
      </c>
      <c r="BX126" s="68">
        <v>15</v>
      </c>
      <c r="BY126" s="68">
        <v>0</v>
      </c>
      <c r="BZ126" s="68">
        <v>31</v>
      </c>
      <c r="CA126" s="68">
        <v>17</v>
      </c>
      <c r="CB126" s="68">
        <v>3</v>
      </c>
      <c r="CC126" s="68">
        <v>0</v>
      </c>
      <c r="CD126" s="68">
        <v>492</v>
      </c>
      <c r="CE126" s="12">
        <f t="shared" si="6"/>
        <v>419</v>
      </c>
    </row>
    <row r="127" spans="1:83" x14ac:dyDescent="0.25">
      <c r="A127" s="63">
        <v>123</v>
      </c>
      <c r="B127" s="67" t="s">
        <v>118</v>
      </c>
      <c r="C127" s="68">
        <v>0</v>
      </c>
      <c r="D127" s="68">
        <v>0</v>
      </c>
      <c r="E127" s="68">
        <v>4</v>
      </c>
      <c r="F127" s="68">
        <v>7</v>
      </c>
      <c r="G127" s="68">
        <v>4</v>
      </c>
      <c r="H127" s="68">
        <v>14</v>
      </c>
      <c r="I127" s="68">
        <v>6</v>
      </c>
      <c r="J127" s="68">
        <v>0</v>
      </c>
      <c r="K127" s="68">
        <v>8</v>
      </c>
      <c r="L127" s="68">
        <v>4</v>
      </c>
      <c r="M127" s="68">
        <v>0</v>
      </c>
      <c r="N127" s="68">
        <v>0</v>
      </c>
      <c r="O127" s="68">
        <v>10</v>
      </c>
      <c r="P127" s="68">
        <v>57</v>
      </c>
      <c r="Q127" s="68">
        <v>0</v>
      </c>
      <c r="R127" s="68">
        <v>0</v>
      </c>
      <c r="S127" s="68">
        <v>0</v>
      </c>
      <c r="T127" s="68">
        <v>0</v>
      </c>
      <c r="U127" s="68">
        <v>5</v>
      </c>
      <c r="V127" s="68">
        <v>25</v>
      </c>
      <c r="W127" s="68">
        <v>0</v>
      </c>
      <c r="X127" s="68">
        <v>15</v>
      </c>
      <c r="Y127" s="68">
        <v>0</v>
      </c>
      <c r="Z127" s="68">
        <v>0</v>
      </c>
      <c r="AA127" s="68">
        <v>3</v>
      </c>
      <c r="AB127" s="68">
        <v>20</v>
      </c>
      <c r="AC127" s="68">
        <v>19</v>
      </c>
      <c r="AD127" s="68">
        <v>5</v>
      </c>
      <c r="AE127" s="68">
        <v>0</v>
      </c>
      <c r="AF127" s="68">
        <v>0</v>
      </c>
      <c r="AG127" s="68">
        <v>9</v>
      </c>
      <c r="AH127" s="68">
        <v>0</v>
      </c>
      <c r="AI127" s="68">
        <v>8</v>
      </c>
      <c r="AJ127" s="68">
        <v>0</v>
      </c>
      <c r="AK127" s="68">
        <v>19</v>
      </c>
      <c r="AL127" s="68">
        <v>39</v>
      </c>
      <c r="AM127" s="68">
        <v>0</v>
      </c>
      <c r="AN127" s="68">
        <v>0</v>
      </c>
      <c r="AO127" s="68">
        <v>3</v>
      </c>
      <c r="AP127" s="68">
        <v>14</v>
      </c>
      <c r="AQ127" s="68">
        <v>0</v>
      </c>
      <c r="AR127" s="68">
        <v>0</v>
      </c>
      <c r="AS127" s="68">
        <v>24</v>
      </c>
      <c r="AT127" s="68">
        <v>5</v>
      </c>
      <c r="AU127" s="68">
        <v>9</v>
      </c>
      <c r="AV127" s="68">
        <v>0</v>
      </c>
      <c r="AW127" s="68">
        <v>4</v>
      </c>
      <c r="AX127" s="68">
        <v>0</v>
      </c>
      <c r="AY127" s="68">
        <v>14</v>
      </c>
      <c r="AZ127" s="68">
        <v>0</v>
      </c>
      <c r="BA127" s="68">
        <v>7</v>
      </c>
      <c r="BB127" s="68">
        <v>0</v>
      </c>
      <c r="BC127" s="68">
        <v>18</v>
      </c>
      <c r="BD127" s="68">
        <v>0</v>
      </c>
      <c r="BE127" s="68">
        <v>0</v>
      </c>
      <c r="BF127" s="68">
        <v>0</v>
      </c>
      <c r="BG127" s="68">
        <v>9</v>
      </c>
      <c r="BH127" s="68">
        <v>0</v>
      </c>
      <c r="BI127" s="68">
        <v>3</v>
      </c>
      <c r="BJ127" s="68">
        <v>0</v>
      </c>
      <c r="BK127" s="68">
        <v>0</v>
      </c>
      <c r="BL127" s="68">
        <v>0</v>
      </c>
      <c r="BM127" s="68">
        <v>0</v>
      </c>
      <c r="BN127" s="68">
        <v>4</v>
      </c>
      <c r="BO127" s="68">
        <v>4</v>
      </c>
      <c r="BP127" s="68">
        <v>3</v>
      </c>
      <c r="BQ127" s="68">
        <v>0</v>
      </c>
      <c r="BR127" s="68">
        <v>0</v>
      </c>
      <c r="BS127" s="68">
        <v>0</v>
      </c>
      <c r="BT127" s="68">
        <v>0</v>
      </c>
      <c r="BU127" s="68">
        <v>3</v>
      </c>
      <c r="BV127" s="68">
        <v>0</v>
      </c>
      <c r="BW127" s="68">
        <v>4</v>
      </c>
      <c r="BX127" s="68">
        <v>5</v>
      </c>
      <c r="BY127" s="68">
        <v>0</v>
      </c>
      <c r="BZ127" s="68">
        <v>23</v>
      </c>
      <c r="CA127" s="68">
        <v>0</v>
      </c>
      <c r="CB127" s="68">
        <v>31</v>
      </c>
      <c r="CC127" s="68">
        <v>0</v>
      </c>
      <c r="CD127" s="68">
        <v>485</v>
      </c>
      <c r="CE127" s="12">
        <f t="shared" si="6"/>
        <v>390</v>
      </c>
    </row>
    <row r="128" spans="1:83" x14ac:dyDescent="0.25">
      <c r="A128" s="63">
        <v>124</v>
      </c>
      <c r="B128" s="12" t="s">
        <v>122</v>
      </c>
      <c r="C128" s="12">
        <f>SUM(C12:C19)-C78</f>
        <v>574</v>
      </c>
      <c r="D128" s="12">
        <f>SUM(D12:D19)-D78</f>
        <v>343</v>
      </c>
      <c r="E128" s="12">
        <f>SUM(E12:E19)-E78</f>
        <v>2081</v>
      </c>
      <c r="F128" s="12">
        <f t="shared" ref="F128:BQ128" si="7">SUM(F12:F19)-F78</f>
        <v>5828</v>
      </c>
      <c r="G128" s="12">
        <f t="shared" si="7"/>
        <v>1381</v>
      </c>
      <c r="H128" s="12">
        <f t="shared" si="7"/>
        <v>1263</v>
      </c>
      <c r="I128" s="12">
        <f t="shared" si="7"/>
        <v>3875</v>
      </c>
      <c r="J128" s="12">
        <f t="shared" si="7"/>
        <v>442</v>
      </c>
      <c r="K128" s="12">
        <f t="shared" si="7"/>
        <v>8274</v>
      </c>
      <c r="L128" s="12">
        <f t="shared" si="7"/>
        <v>21709</v>
      </c>
      <c r="M128" s="12">
        <f t="shared" si="7"/>
        <v>202</v>
      </c>
      <c r="N128" s="12">
        <f t="shared" si="7"/>
        <v>1071</v>
      </c>
      <c r="O128" s="12">
        <f t="shared" si="7"/>
        <v>2450</v>
      </c>
      <c r="P128" s="12">
        <f t="shared" si="7"/>
        <v>14710</v>
      </c>
      <c r="Q128" s="12">
        <f t="shared" si="7"/>
        <v>398</v>
      </c>
      <c r="R128" s="12">
        <f t="shared" si="7"/>
        <v>513</v>
      </c>
      <c r="S128" s="12">
        <f t="shared" si="7"/>
        <v>352</v>
      </c>
      <c r="T128" s="12">
        <f t="shared" si="7"/>
        <v>12715</v>
      </c>
      <c r="U128" s="12">
        <f t="shared" si="7"/>
        <v>1560</v>
      </c>
      <c r="V128" s="12">
        <f t="shared" si="7"/>
        <v>3880</v>
      </c>
      <c r="W128" s="12">
        <f t="shared" si="7"/>
        <v>316</v>
      </c>
      <c r="X128" s="12">
        <f t="shared" si="7"/>
        <v>8424</v>
      </c>
      <c r="Y128" s="12">
        <f t="shared" si="7"/>
        <v>483</v>
      </c>
      <c r="Z128" s="12">
        <f t="shared" si="7"/>
        <v>353</v>
      </c>
      <c r="AA128" s="12">
        <f t="shared" si="7"/>
        <v>2173</v>
      </c>
      <c r="AB128" s="12">
        <f t="shared" si="7"/>
        <v>14947</v>
      </c>
      <c r="AC128" s="12">
        <f t="shared" si="7"/>
        <v>8439</v>
      </c>
      <c r="AD128" s="12">
        <f t="shared" si="7"/>
        <v>2320</v>
      </c>
      <c r="AE128" s="12">
        <f t="shared" si="7"/>
        <v>629</v>
      </c>
      <c r="AF128" s="12">
        <f t="shared" si="7"/>
        <v>175</v>
      </c>
      <c r="AG128" s="12">
        <f t="shared" si="7"/>
        <v>5863</v>
      </c>
      <c r="AH128" s="12">
        <f t="shared" si="7"/>
        <v>344</v>
      </c>
      <c r="AI128" s="12">
        <f t="shared" si="7"/>
        <v>12936</v>
      </c>
      <c r="AJ128" s="12">
        <f t="shared" si="7"/>
        <v>318</v>
      </c>
      <c r="AK128" s="12">
        <f t="shared" si="7"/>
        <v>9365</v>
      </c>
      <c r="AL128" s="12">
        <f t="shared" si="7"/>
        <v>8374</v>
      </c>
      <c r="AM128" s="12">
        <f t="shared" si="7"/>
        <v>2491</v>
      </c>
      <c r="AN128" s="12">
        <f t="shared" si="7"/>
        <v>303</v>
      </c>
      <c r="AO128" s="12">
        <f t="shared" si="7"/>
        <v>1106</v>
      </c>
      <c r="AP128" s="12">
        <f t="shared" si="7"/>
        <v>12943</v>
      </c>
      <c r="AQ128" s="12">
        <f t="shared" si="7"/>
        <v>237</v>
      </c>
      <c r="AR128" s="12">
        <f t="shared" si="7"/>
        <v>5492</v>
      </c>
      <c r="AS128" s="12">
        <f t="shared" si="7"/>
        <v>3651</v>
      </c>
      <c r="AT128" s="12">
        <f t="shared" si="7"/>
        <v>3607</v>
      </c>
      <c r="AU128" s="12">
        <f t="shared" si="7"/>
        <v>6932</v>
      </c>
      <c r="AV128" s="12">
        <f t="shared" si="7"/>
        <v>1823</v>
      </c>
      <c r="AW128" s="12">
        <f t="shared" si="7"/>
        <v>932</v>
      </c>
      <c r="AX128" s="12">
        <f t="shared" si="7"/>
        <v>929</v>
      </c>
      <c r="AY128" s="12">
        <f t="shared" si="7"/>
        <v>16789</v>
      </c>
      <c r="AZ128" s="12">
        <f t="shared" si="7"/>
        <v>9015</v>
      </c>
      <c r="BA128" s="12">
        <f t="shared" si="7"/>
        <v>780</v>
      </c>
      <c r="BB128" s="12">
        <f t="shared" si="7"/>
        <v>12878</v>
      </c>
      <c r="BC128" s="12">
        <f t="shared" si="7"/>
        <v>5714</v>
      </c>
      <c r="BD128" s="12">
        <f t="shared" si="7"/>
        <v>693</v>
      </c>
      <c r="BE128" s="12">
        <f t="shared" si="7"/>
        <v>306</v>
      </c>
      <c r="BF128" s="12">
        <f t="shared" si="7"/>
        <v>427</v>
      </c>
      <c r="BG128" s="12">
        <f t="shared" si="7"/>
        <v>1447</v>
      </c>
      <c r="BH128" s="12">
        <f t="shared" si="7"/>
        <v>436</v>
      </c>
      <c r="BI128" s="12">
        <f t="shared" si="7"/>
        <v>3920</v>
      </c>
      <c r="BJ128" s="12">
        <f t="shared" si="7"/>
        <v>273</v>
      </c>
      <c r="BK128" s="12">
        <f t="shared" si="7"/>
        <v>137</v>
      </c>
      <c r="BL128" s="12">
        <f t="shared" si="7"/>
        <v>889</v>
      </c>
      <c r="BM128" s="12">
        <f t="shared" si="7"/>
        <v>366</v>
      </c>
      <c r="BN128" s="12">
        <f t="shared" si="7"/>
        <v>4615</v>
      </c>
      <c r="BO128" s="12">
        <f t="shared" si="7"/>
        <v>437</v>
      </c>
      <c r="BP128" s="12">
        <f t="shared" si="7"/>
        <v>743</v>
      </c>
      <c r="BQ128" s="12">
        <f t="shared" si="7"/>
        <v>712</v>
      </c>
      <c r="BR128" s="12">
        <f t="shared" ref="BR128:CD128" si="8">SUM(BR12:BR19)-BR78</f>
        <v>197</v>
      </c>
      <c r="BS128" s="12">
        <f t="shared" si="8"/>
        <v>839</v>
      </c>
      <c r="BT128" s="12">
        <f t="shared" si="8"/>
        <v>650</v>
      </c>
      <c r="BU128" s="12">
        <f t="shared" si="8"/>
        <v>1137</v>
      </c>
      <c r="BV128" s="12">
        <f t="shared" si="8"/>
        <v>113</v>
      </c>
      <c r="BW128" s="12">
        <f t="shared" si="8"/>
        <v>11439</v>
      </c>
      <c r="BX128" s="12">
        <f t="shared" si="8"/>
        <v>16820</v>
      </c>
      <c r="BY128" s="12">
        <f t="shared" si="8"/>
        <v>818</v>
      </c>
      <c r="BZ128" s="12">
        <f t="shared" si="8"/>
        <v>9181</v>
      </c>
      <c r="CA128" s="12">
        <f t="shared" si="8"/>
        <v>3759</v>
      </c>
      <c r="CB128" s="12">
        <f t="shared" si="8"/>
        <v>3236</v>
      </c>
      <c r="CC128" s="12">
        <f t="shared" si="8"/>
        <v>216</v>
      </c>
      <c r="CD128" s="12">
        <f t="shared" si="8"/>
        <v>308347</v>
      </c>
      <c r="CE128" s="12">
        <f t="shared" si="6"/>
        <v>264788</v>
      </c>
    </row>
    <row r="129" spans="1:84" s="66" customFormat="1" ht="19" x14ac:dyDescent="0.25">
      <c r="A129" s="63">
        <v>125</v>
      </c>
      <c r="B129" s="64" t="s">
        <v>307</v>
      </c>
      <c r="C129" s="65" t="s">
        <v>211</v>
      </c>
      <c r="D129" s="65" t="s">
        <v>212</v>
      </c>
      <c r="E129" s="65" t="s">
        <v>213</v>
      </c>
      <c r="F129" s="65" t="s">
        <v>214</v>
      </c>
      <c r="G129" s="65" t="s">
        <v>215</v>
      </c>
      <c r="H129" s="65" t="s">
        <v>216</v>
      </c>
      <c r="I129" s="65" t="s">
        <v>217</v>
      </c>
      <c r="J129" s="65" t="s">
        <v>218</v>
      </c>
      <c r="K129" s="65" t="s">
        <v>219</v>
      </c>
      <c r="L129" s="65" t="s">
        <v>220</v>
      </c>
      <c r="M129" s="65" t="s">
        <v>221</v>
      </c>
      <c r="N129" s="65" t="s">
        <v>222</v>
      </c>
      <c r="O129" s="65" t="s">
        <v>223</v>
      </c>
      <c r="P129" s="65" t="s">
        <v>224</v>
      </c>
      <c r="Q129" s="65" t="s">
        <v>225</v>
      </c>
      <c r="R129" s="65" t="s">
        <v>226</v>
      </c>
      <c r="S129" s="65" t="s">
        <v>227</v>
      </c>
      <c r="T129" s="65" t="s">
        <v>228</v>
      </c>
      <c r="U129" s="65" t="s">
        <v>229</v>
      </c>
      <c r="V129" s="65" t="s">
        <v>230</v>
      </c>
      <c r="W129" s="65" t="s">
        <v>231</v>
      </c>
      <c r="X129" s="65" t="s">
        <v>232</v>
      </c>
      <c r="Y129" s="65" t="s">
        <v>233</v>
      </c>
      <c r="Z129" s="65" t="s">
        <v>234</v>
      </c>
      <c r="AA129" s="65" t="s">
        <v>235</v>
      </c>
      <c r="AB129" s="65" t="s">
        <v>236</v>
      </c>
      <c r="AC129" s="65" t="s">
        <v>237</v>
      </c>
      <c r="AD129" s="65" t="s">
        <v>238</v>
      </c>
      <c r="AE129" s="65" t="s">
        <v>239</v>
      </c>
      <c r="AF129" s="65" t="s">
        <v>240</v>
      </c>
      <c r="AG129" s="65" t="s">
        <v>241</v>
      </c>
      <c r="AH129" s="65" t="s">
        <v>242</v>
      </c>
      <c r="AI129" s="65" t="s">
        <v>243</v>
      </c>
      <c r="AJ129" s="65" t="s">
        <v>244</v>
      </c>
      <c r="AK129" s="65" t="s">
        <v>245</v>
      </c>
      <c r="AL129" s="65" t="s">
        <v>246</v>
      </c>
      <c r="AM129" s="65" t="s">
        <v>247</v>
      </c>
      <c r="AN129" s="65" t="s">
        <v>248</v>
      </c>
      <c r="AO129" s="65" t="s">
        <v>249</v>
      </c>
      <c r="AP129" s="65" t="s">
        <v>250</v>
      </c>
      <c r="AQ129" s="65" t="s">
        <v>251</v>
      </c>
      <c r="AR129" s="65" t="s">
        <v>252</v>
      </c>
      <c r="AS129" s="65" t="s">
        <v>253</v>
      </c>
      <c r="AT129" s="65" t="s">
        <v>254</v>
      </c>
      <c r="AU129" s="65" t="s">
        <v>255</v>
      </c>
      <c r="AV129" s="65" t="s">
        <v>256</v>
      </c>
      <c r="AW129" s="65" t="s">
        <v>257</v>
      </c>
      <c r="AX129" s="65" t="s">
        <v>258</v>
      </c>
      <c r="AY129" s="65" t="s">
        <v>259</v>
      </c>
      <c r="AZ129" s="65" t="s">
        <v>260</v>
      </c>
      <c r="BA129" s="65" t="s">
        <v>261</v>
      </c>
      <c r="BB129" s="65" t="s">
        <v>262</v>
      </c>
      <c r="BC129" s="65" t="s">
        <v>263</v>
      </c>
      <c r="BD129" s="65" t="s">
        <v>264</v>
      </c>
      <c r="BE129" s="65" t="s">
        <v>265</v>
      </c>
      <c r="BF129" s="65" t="s">
        <v>266</v>
      </c>
      <c r="BG129" s="65" t="s">
        <v>267</v>
      </c>
      <c r="BH129" s="65" t="s">
        <v>268</v>
      </c>
      <c r="BI129" s="65" t="s">
        <v>269</v>
      </c>
      <c r="BJ129" s="65" t="s">
        <v>270</v>
      </c>
      <c r="BK129" s="65" t="s">
        <v>271</v>
      </c>
      <c r="BL129" s="65" t="s">
        <v>272</v>
      </c>
      <c r="BM129" s="65" t="s">
        <v>273</v>
      </c>
      <c r="BN129" s="65" t="s">
        <v>274</v>
      </c>
      <c r="BO129" s="65" t="s">
        <v>275</v>
      </c>
      <c r="BP129" s="65" t="s">
        <v>276</v>
      </c>
      <c r="BQ129" s="65" t="s">
        <v>277</v>
      </c>
      <c r="BR129" s="65" t="s">
        <v>278</v>
      </c>
      <c r="BS129" s="65" t="s">
        <v>279</v>
      </c>
      <c r="BT129" s="65" t="s">
        <v>280</v>
      </c>
      <c r="BU129" s="65" t="s">
        <v>281</v>
      </c>
      <c r="BV129" s="65" t="s">
        <v>282</v>
      </c>
      <c r="BW129" s="65" t="s">
        <v>283</v>
      </c>
      <c r="BX129" s="65" t="s">
        <v>284</v>
      </c>
      <c r="BY129" s="65" t="s">
        <v>285</v>
      </c>
      <c r="BZ129" s="65" t="s">
        <v>286</v>
      </c>
      <c r="CA129" s="65" t="s">
        <v>287</v>
      </c>
      <c r="CB129" s="65" t="s">
        <v>288</v>
      </c>
      <c r="CC129" s="65" t="s">
        <v>289</v>
      </c>
      <c r="CD129" s="65" t="s">
        <v>290</v>
      </c>
      <c r="CE129" s="65" t="s">
        <v>291</v>
      </c>
      <c r="CF129" s="59"/>
    </row>
    <row r="130" spans="1:84" x14ac:dyDescent="0.25">
      <c r="A130" s="63">
        <v>126</v>
      </c>
      <c r="B130" s="67" t="s">
        <v>294</v>
      </c>
      <c r="C130" s="68">
        <v>1534</v>
      </c>
      <c r="D130" s="68">
        <v>1268</v>
      </c>
      <c r="E130" s="68">
        <v>8962</v>
      </c>
      <c r="F130" s="68">
        <v>9750</v>
      </c>
      <c r="G130" s="68">
        <v>5383</v>
      </c>
      <c r="H130" s="68">
        <v>5561</v>
      </c>
      <c r="I130" s="68">
        <v>8815</v>
      </c>
      <c r="J130" s="68">
        <v>1886</v>
      </c>
      <c r="K130" s="68">
        <v>12306</v>
      </c>
      <c r="L130" s="68">
        <v>10567</v>
      </c>
      <c r="M130" s="68">
        <v>819</v>
      </c>
      <c r="N130" s="68">
        <v>4282</v>
      </c>
      <c r="O130" s="68">
        <v>6352</v>
      </c>
      <c r="P130" s="68">
        <v>15579</v>
      </c>
      <c r="Q130" s="68">
        <v>1886</v>
      </c>
      <c r="R130" s="68">
        <v>2373</v>
      </c>
      <c r="S130" s="68">
        <v>1808</v>
      </c>
      <c r="T130" s="68">
        <v>7269</v>
      </c>
      <c r="U130" s="68">
        <v>6938</v>
      </c>
      <c r="V130" s="68">
        <v>9623</v>
      </c>
      <c r="W130" s="68">
        <v>1465</v>
      </c>
      <c r="X130" s="68">
        <v>9367</v>
      </c>
      <c r="Y130" s="68">
        <v>2385</v>
      </c>
      <c r="Z130" s="68">
        <v>1889</v>
      </c>
      <c r="AA130" s="68">
        <v>10480</v>
      </c>
      <c r="AB130" s="68">
        <v>7910</v>
      </c>
      <c r="AC130" s="68">
        <v>22181</v>
      </c>
      <c r="AD130" s="68">
        <v>5545</v>
      </c>
      <c r="AE130" s="68">
        <v>2044</v>
      </c>
      <c r="AF130" s="68">
        <v>706</v>
      </c>
      <c r="AG130" s="68">
        <v>5657</v>
      </c>
      <c r="AH130" s="68">
        <v>1872</v>
      </c>
      <c r="AI130" s="68">
        <v>9852</v>
      </c>
      <c r="AJ130" s="68">
        <v>1923</v>
      </c>
      <c r="AK130" s="68">
        <v>11240</v>
      </c>
      <c r="AL130" s="68">
        <v>11484</v>
      </c>
      <c r="AM130" s="68">
        <v>7044</v>
      </c>
      <c r="AN130" s="68">
        <v>1033</v>
      </c>
      <c r="AO130" s="68">
        <v>4471</v>
      </c>
      <c r="AP130" s="68">
        <v>10460</v>
      </c>
      <c r="AQ130" s="68">
        <v>1247</v>
      </c>
      <c r="AR130" s="68">
        <v>2876</v>
      </c>
      <c r="AS130" s="68">
        <v>8036</v>
      </c>
      <c r="AT130" s="68">
        <v>4344</v>
      </c>
      <c r="AU130" s="68">
        <v>6452</v>
      </c>
      <c r="AV130" s="68">
        <v>4694</v>
      </c>
      <c r="AW130" s="68">
        <v>3343</v>
      </c>
      <c r="AX130" s="68">
        <v>3801</v>
      </c>
      <c r="AY130" s="68">
        <v>12536</v>
      </c>
      <c r="AZ130" s="68">
        <v>8038</v>
      </c>
      <c r="BA130" s="68">
        <v>2832</v>
      </c>
      <c r="BB130" s="68">
        <v>7543</v>
      </c>
      <c r="BC130" s="68">
        <v>19821</v>
      </c>
      <c r="BD130" s="68">
        <v>2480</v>
      </c>
      <c r="BE130" s="68">
        <v>1766</v>
      </c>
      <c r="BF130" s="68">
        <v>1900</v>
      </c>
      <c r="BG130" s="68">
        <v>4782</v>
      </c>
      <c r="BH130" s="68">
        <v>1388</v>
      </c>
      <c r="BI130" s="68">
        <v>5693</v>
      </c>
      <c r="BJ130" s="68">
        <v>967</v>
      </c>
      <c r="BK130" s="68">
        <v>647</v>
      </c>
      <c r="BL130" s="68">
        <v>3695</v>
      </c>
      <c r="BM130" s="68">
        <v>1854</v>
      </c>
      <c r="BN130" s="68">
        <v>6834</v>
      </c>
      <c r="BO130" s="68">
        <v>1636</v>
      </c>
      <c r="BP130" s="68">
        <v>3358</v>
      </c>
      <c r="BQ130" s="68">
        <v>1769</v>
      </c>
      <c r="BR130" s="68">
        <v>814</v>
      </c>
      <c r="BS130" s="68">
        <v>3125</v>
      </c>
      <c r="BT130" s="68">
        <v>3135</v>
      </c>
      <c r="BU130" s="68">
        <v>4778</v>
      </c>
      <c r="BV130" s="68">
        <v>484</v>
      </c>
      <c r="BW130" s="68">
        <v>11177</v>
      </c>
      <c r="BX130" s="68">
        <v>10409</v>
      </c>
      <c r="BY130" s="68">
        <v>3319</v>
      </c>
      <c r="BZ130" s="68">
        <v>8563</v>
      </c>
      <c r="CA130" s="68">
        <v>3916</v>
      </c>
      <c r="CB130" s="68">
        <v>12329</v>
      </c>
      <c r="CC130" s="68">
        <v>844</v>
      </c>
      <c r="CD130" s="68">
        <v>439267</v>
      </c>
      <c r="CE130" s="12">
        <f t="shared" ref="CE130:CE138" si="9">SUM(F130,I130,K130:L130,O130:P130,T130,V130,X130,AB130,AG130,AI130,AK130:AL130,AP130,AR130:AU130,AY130:AZ130,BB130:BC130,BG130,BI130,BN130,BW130:BX130,BZ130:CB130)</f>
        <v>279580</v>
      </c>
    </row>
    <row r="131" spans="1:84" x14ac:dyDescent="0.25">
      <c r="A131" s="63">
        <v>127</v>
      </c>
      <c r="B131" s="67" t="s">
        <v>295</v>
      </c>
      <c r="C131" s="68">
        <v>25</v>
      </c>
      <c r="D131" s="68">
        <v>0</v>
      </c>
      <c r="E131" s="68">
        <v>61</v>
      </c>
      <c r="F131" s="68">
        <v>546</v>
      </c>
      <c r="G131" s="68">
        <v>34</v>
      </c>
      <c r="H131" s="68">
        <v>22</v>
      </c>
      <c r="I131" s="68">
        <v>262</v>
      </c>
      <c r="J131" s="68">
        <v>4</v>
      </c>
      <c r="K131" s="68">
        <v>841</v>
      </c>
      <c r="L131" s="68">
        <v>3496</v>
      </c>
      <c r="M131" s="68">
        <v>0</v>
      </c>
      <c r="N131" s="68">
        <v>13</v>
      </c>
      <c r="O131" s="68">
        <v>182</v>
      </c>
      <c r="P131" s="68">
        <v>2009</v>
      </c>
      <c r="Q131" s="68">
        <v>3</v>
      </c>
      <c r="R131" s="68">
        <v>3</v>
      </c>
      <c r="S131" s="68">
        <v>8</v>
      </c>
      <c r="T131" s="68">
        <v>1861</v>
      </c>
      <c r="U131" s="68">
        <v>21</v>
      </c>
      <c r="V131" s="68">
        <v>290</v>
      </c>
      <c r="W131" s="68">
        <v>0</v>
      </c>
      <c r="X131" s="68">
        <v>927</v>
      </c>
      <c r="Y131" s="68">
        <v>0</v>
      </c>
      <c r="Z131" s="68">
        <v>8</v>
      </c>
      <c r="AA131" s="68">
        <v>77</v>
      </c>
      <c r="AB131" s="68">
        <v>3068</v>
      </c>
      <c r="AC131" s="68">
        <v>590</v>
      </c>
      <c r="AD131" s="68">
        <v>198</v>
      </c>
      <c r="AE131" s="68">
        <v>15</v>
      </c>
      <c r="AF131" s="68">
        <v>0</v>
      </c>
      <c r="AG131" s="68">
        <v>730</v>
      </c>
      <c r="AH131" s="68">
        <v>6</v>
      </c>
      <c r="AI131" s="68">
        <v>2057</v>
      </c>
      <c r="AJ131" s="68">
        <v>3</v>
      </c>
      <c r="AK131" s="68">
        <v>1203</v>
      </c>
      <c r="AL131" s="68">
        <v>930</v>
      </c>
      <c r="AM131" s="68">
        <v>110</v>
      </c>
      <c r="AN131" s="68">
        <v>0</v>
      </c>
      <c r="AO131" s="68">
        <v>23</v>
      </c>
      <c r="AP131" s="68">
        <v>1604</v>
      </c>
      <c r="AQ131" s="68">
        <v>0</v>
      </c>
      <c r="AR131" s="68">
        <v>1100</v>
      </c>
      <c r="AS131" s="68">
        <v>408</v>
      </c>
      <c r="AT131" s="68">
        <v>451</v>
      </c>
      <c r="AU131" s="68">
        <v>843</v>
      </c>
      <c r="AV131" s="68">
        <v>140</v>
      </c>
      <c r="AW131" s="68">
        <v>42</v>
      </c>
      <c r="AX131" s="68">
        <v>23</v>
      </c>
      <c r="AY131" s="68">
        <v>2319</v>
      </c>
      <c r="AZ131" s="68">
        <v>998</v>
      </c>
      <c r="BA131" s="68">
        <v>34</v>
      </c>
      <c r="BB131" s="68">
        <v>1739</v>
      </c>
      <c r="BC131" s="68">
        <v>167</v>
      </c>
      <c r="BD131" s="68">
        <v>5</v>
      </c>
      <c r="BE131" s="68">
        <v>0</v>
      </c>
      <c r="BF131" s="68">
        <v>7</v>
      </c>
      <c r="BG131" s="68">
        <v>76</v>
      </c>
      <c r="BH131" s="68">
        <v>6</v>
      </c>
      <c r="BI131" s="68">
        <v>383</v>
      </c>
      <c r="BJ131" s="68">
        <v>0</v>
      </c>
      <c r="BK131" s="68">
        <v>0</v>
      </c>
      <c r="BL131" s="68">
        <v>13</v>
      </c>
      <c r="BM131" s="68">
        <v>5</v>
      </c>
      <c r="BN131" s="68">
        <v>496</v>
      </c>
      <c r="BO131" s="68">
        <v>10</v>
      </c>
      <c r="BP131" s="68">
        <v>18</v>
      </c>
      <c r="BQ131" s="68">
        <v>54</v>
      </c>
      <c r="BR131" s="68">
        <v>0</v>
      </c>
      <c r="BS131" s="68">
        <v>32</v>
      </c>
      <c r="BT131" s="68">
        <v>5</v>
      </c>
      <c r="BU131" s="68">
        <v>17</v>
      </c>
      <c r="BV131" s="68">
        <v>0</v>
      </c>
      <c r="BW131" s="68">
        <v>1790</v>
      </c>
      <c r="BX131" s="68">
        <v>2429</v>
      </c>
      <c r="BY131" s="68">
        <v>36</v>
      </c>
      <c r="BZ131" s="68">
        <v>1330</v>
      </c>
      <c r="CA131" s="68">
        <v>607</v>
      </c>
      <c r="CB131" s="68">
        <v>148</v>
      </c>
      <c r="CC131" s="68">
        <v>0</v>
      </c>
      <c r="CD131" s="68">
        <v>36969</v>
      </c>
      <c r="CE131" s="12">
        <f t="shared" si="9"/>
        <v>35290</v>
      </c>
    </row>
    <row r="132" spans="1:84" x14ac:dyDescent="0.25">
      <c r="A132" s="63">
        <v>128</v>
      </c>
      <c r="B132" s="67" t="s">
        <v>138</v>
      </c>
      <c r="C132" s="68">
        <v>1560</v>
      </c>
      <c r="D132" s="68">
        <v>1267</v>
      </c>
      <c r="E132" s="68">
        <v>9023</v>
      </c>
      <c r="F132" s="68">
        <v>10298</v>
      </c>
      <c r="G132" s="68">
        <v>5420</v>
      </c>
      <c r="H132" s="68">
        <v>5581</v>
      </c>
      <c r="I132" s="68">
        <v>9079</v>
      </c>
      <c r="J132" s="68">
        <v>1888</v>
      </c>
      <c r="K132" s="68">
        <v>13144</v>
      </c>
      <c r="L132" s="68">
        <v>14056</v>
      </c>
      <c r="M132" s="68">
        <v>823</v>
      </c>
      <c r="N132" s="68">
        <v>4291</v>
      </c>
      <c r="O132" s="68">
        <v>6532</v>
      </c>
      <c r="P132" s="68">
        <v>17586</v>
      </c>
      <c r="Q132" s="68">
        <v>1892</v>
      </c>
      <c r="R132" s="68">
        <v>2381</v>
      </c>
      <c r="S132" s="68">
        <v>1814</v>
      </c>
      <c r="T132" s="68">
        <v>9131</v>
      </c>
      <c r="U132" s="68">
        <v>6961</v>
      </c>
      <c r="V132" s="68">
        <v>9911</v>
      </c>
      <c r="W132" s="68">
        <v>1472</v>
      </c>
      <c r="X132" s="68">
        <v>10291</v>
      </c>
      <c r="Y132" s="68">
        <v>2390</v>
      </c>
      <c r="Z132" s="68">
        <v>1894</v>
      </c>
      <c r="AA132" s="68">
        <v>10556</v>
      </c>
      <c r="AB132" s="68">
        <v>10972</v>
      </c>
      <c r="AC132" s="68">
        <v>22767</v>
      </c>
      <c r="AD132" s="68">
        <v>5743</v>
      </c>
      <c r="AE132" s="68">
        <v>2060</v>
      </c>
      <c r="AF132" s="68">
        <v>711</v>
      </c>
      <c r="AG132" s="68">
        <v>6388</v>
      </c>
      <c r="AH132" s="68">
        <v>1876</v>
      </c>
      <c r="AI132" s="68">
        <v>11905</v>
      </c>
      <c r="AJ132" s="68">
        <v>1930</v>
      </c>
      <c r="AK132" s="68">
        <v>12445</v>
      </c>
      <c r="AL132" s="68">
        <v>12416</v>
      </c>
      <c r="AM132" s="68">
        <v>7152</v>
      </c>
      <c r="AN132" s="68">
        <v>1031</v>
      </c>
      <c r="AO132" s="68">
        <v>4496</v>
      </c>
      <c r="AP132" s="68">
        <v>12065</v>
      </c>
      <c r="AQ132" s="68">
        <v>1249</v>
      </c>
      <c r="AR132" s="68">
        <v>3981</v>
      </c>
      <c r="AS132" s="68">
        <v>8442</v>
      </c>
      <c r="AT132" s="68">
        <v>4794</v>
      </c>
      <c r="AU132" s="68">
        <v>7294</v>
      </c>
      <c r="AV132" s="68">
        <v>4827</v>
      </c>
      <c r="AW132" s="68">
        <v>3393</v>
      </c>
      <c r="AX132" s="68">
        <v>3817</v>
      </c>
      <c r="AY132" s="68">
        <v>14857</v>
      </c>
      <c r="AZ132" s="68">
        <v>9034</v>
      </c>
      <c r="BA132" s="68">
        <v>2864</v>
      </c>
      <c r="BB132" s="68">
        <v>9288</v>
      </c>
      <c r="BC132" s="68">
        <v>19995</v>
      </c>
      <c r="BD132" s="68">
        <v>2487</v>
      </c>
      <c r="BE132" s="68">
        <v>1770</v>
      </c>
      <c r="BF132" s="68">
        <v>1905</v>
      </c>
      <c r="BG132" s="68">
        <v>4864</v>
      </c>
      <c r="BH132" s="68">
        <v>1396</v>
      </c>
      <c r="BI132" s="68">
        <v>6077</v>
      </c>
      <c r="BJ132" s="68">
        <v>967</v>
      </c>
      <c r="BK132" s="68">
        <v>649</v>
      </c>
      <c r="BL132" s="68">
        <v>3710</v>
      </c>
      <c r="BM132" s="68">
        <v>1856</v>
      </c>
      <c r="BN132" s="68">
        <v>7333</v>
      </c>
      <c r="BO132" s="68">
        <v>1644</v>
      </c>
      <c r="BP132" s="68">
        <v>3377</v>
      </c>
      <c r="BQ132" s="68">
        <v>1823</v>
      </c>
      <c r="BR132" s="68">
        <v>814</v>
      </c>
      <c r="BS132" s="68">
        <v>3166</v>
      </c>
      <c r="BT132" s="68">
        <v>3141</v>
      </c>
      <c r="BU132" s="68">
        <v>4795</v>
      </c>
      <c r="BV132" s="68">
        <v>484</v>
      </c>
      <c r="BW132" s="68">
        <v>12967</v>
      </c>
      <c r="BX132" s="68">
        <v>12838</v>
      </c>
      <c r="BY132" s="68">
        <v>3352</v>
      </c>
      <c r="BZ132" s="68">
        <v>9891</v>
      </c>
      <c r="CA132" s="68">
        <v>4529</v>
      </c>
      <c r="CB132" s="68">
        <v>12474</v>
      </c>
      <c r="CC132" s="68">
        <v>844</v>
      </c>
      <c r="CD132" s="68">
        <v>476230</v>
      </c>
      <c r="CE132" s="12">
        <f t="shared" si="9"/>
        <v>314877</v>
      </c>
    </row>
    <row r="133" spans="1:84" x14ac:dyDescent="0.25">
      <c r="A133" s="63">
        <v>129</v>
      </c>
      <c r="B133" s="67" t="s">
        <v>296</v>
      </c>
      <c r="C133" s="68">
        <v>1628</v>
      </c>
      <c r="D133" s="68">
        <v>1368</v>
      </c>
      <c r="E133" s="68">
        <v>11185</v>
      </c>
      <c r="F133" s="68">
        <v>11817</v>
      </c>
      <c r="G133" s="68">
        <v>5755</v>
      </c>
      <c r="H133" s="68">
        <v>6006</v>
      </c>
      <c r="I133" s="68">
        <v>10958</v>
      </c>
      <c r="J133" s="68">
        <v>2049</v>
      </c>
      <c r="K133" s="68">
        <v>15073</v>
      </c>
      <c r="L133" s="68">
        <v>10962</v>
      </c>
      <c r="M133" s="68">
        <v>779</v>
      </c>
      <c r="N133" s="68">
        <v>4513</v>
      </c>
      <c r="O133" s="68">
        <v>7185</v>
      </c>
      <c r="P133" s="68">
        <v>17352</v>
      </c>
      <c r="Q133" s="68">
        <v>1999</v>
      </c>
      <c r="R133" s="68">
        <v>2605</v>
      </c>
      <c r="S133" s="68">
        <v>1880</v>
      </c>
      <c r="T133" s="68">
        <v>8569</v>
      </c>
      <c r="U133" s="68">
        <v>6932</v>
      </c>
      <c r="V133" s="68">
        <v>11622</v>
      </c>
      <c r="W133" s="68">
        <v>1494</v>
      </c>
      <c r="X133" s="68">
        <v>11500</v>
      </c>
      <c r="Y133" s="68">
        <v>2431</v>
      </c>
      <c r="Z133" s="68">
        <v>1717</v>
      </c>
      <c r="AA133" s="68">
        <v>11972</v>
      </c>
      <c r="AB133" s="68">
        <v>8528</v>
      </c>
      <c r="AC133" s="68">
        <v>26517</v>
      </c>
      <c r="AD133" s="68">
        <v>6148</v>
      </c>
      <c r="AE133" s="68">
        <v>2173</v>
      </c>
      <c r="AF133" s="68">
        <v>736</v>
      </c>
      <c r="AG133" s="68">
        <v>6640</v>
      </c>
      <c r="AH133" s="68">
        <v>2214</v>
      </c>
      <c r="AI133" s="68">
        <v>10483</v>
      </c>
      <c r="AJ133" s="68">
        <v>1943</v>
      </c>
      <c r="AK133" s="68">
        <v>13928</v>
      </c>
      <c r="AL133" s="68">
        <v>13497</v>
      </c>
      <c r="AM133" s="68">
        <v>7829</v>
      </c>
      <c r="AN133" s="68">
        <v>950</v>
      </c>
      <c r="AO133" s="68">
        <v>4689</v>
      </c>
      <c r="AP133" s="68">
        <v>12321</v>
      </c>
      <c r="AQ133" s="68">
        <v>1223</v>
      </c>
      <c r="AR133" s="68">
        <v>3113</v>
      </c>
      <c r="AS133" s="68">
        <v>10285</v>
      </c>
      <c r="AT133" s="68">
        <v>4517</v>
      </c>
      <c r="AU133" s="68">
        <v>6851</v>
      </c>
      <c r="AV133" s="68">
        <v>5316</v>
      </c>
      <c r="AW133" s="68">
        <v>3485</v>
      </c>
      <c r="AX133" s="68">
        <v>3906</v>
      </c>
      <c r="AY133" s="68">
        <v>14739</v>
      </c>
      <c r="AZ133" s="68">
        <v>9516</v>
      </c>
      <c r="BA133" s="68">
        <v>3120</v>
      </c>
      <c r="BB133" s="68">
        <v>9337</v>
      </c>
      <c r="BC133" s="68">
        <v>22968</v>
      </c>
      <c r="BD133" s="68">
        <v>2690</v>
      </c>
      <c r="BE133" s="68">
        <v>1777</v>
      </c>
      <c r="BF133" s="68">
        <v>1743</v>
      </c>
      <c r="BG133" s="68">
        <v>5075</v>
      </c>
      <c r="BH133" s="68">
        <v>1439</v>
      </c>
      <c r="BI133" s="68">
        <v>5999</v>
      </c>
      <c r="BJ133" s="68">
        <v>891</v>
      </c>
      <c r="BK133" s="68">
        <v>721</v>
      </c>
      <c r="BL133" s="68">
        <v>3817</v>
      </c>
      <c r="BM133" s="68">
        <v>2106</v>
      </c>
      <c r="BN133" s="68">
        <v>8604</v>
      </c>
      <c r="BO133" s="68">
        <v>1612</v>
      </c>
      <c r="BP133" s="68">
        <v>3582</v>
      </c>
      <c r="BQ133" s="68">
        <v>1922</v>
      </c>
      <c r="BR133" s="68">
        <v>778</v>
      </c>
      <c r="BS133" s="68">
        <v>3518</v>
      </c>
      <c r="BT133" s="68">
        <v>3850</v>
      </c>
      <c r="BU133" s="68">
        <v>4946</v>
      </c>
      <c r="BV133" s="68">
        <v>497</v>
      </c>
      <c r="BW133" s="68">
        <v>14184</v>
      </c>
      <c r="BX133" s="68">
        <v>11471</v>
      </c>
      <c r="BY133" s="68">
        <v>3881</v>
      </c>
      <c r="BZ133" s="68">
        <v>9361</v>
      </c>
      <c r="CA133" s="68">
        <v>4454</v>
      </c>
      <c r="CB133" s="68">
        <v>13857</v>
      </c>
      <c r="CC133" s="68">
        <v>878</v>
      </c>
      <c r="CD133" s="68">
        <v>500004</v>
      </c>
      <c r="CE133" s="12">
        <f t="shared" si="9"/>
        <v>324766</v>
      </c>
    </row>
    <row r="134" spans="1:84" x14ac:dyDescent="0.25">
      <c r="A134" s="63">
        <v>130</v>
      </c>
      <c r="B134" s="67" t="s">
        <v>297</v>
      </c>
      <c r="C134" s="68">
        <v>29</v>
      </c>
      <c r="D134" s="68">
        <v>0</v>
      </c>
      <c r="E134" s="68">
        <v>107</v>
      </c>
      <c r="F134" s="68">
        <v>852</v>
      </c>
      <c r="G134" s="68">
        <v>56</v>
      </c>
      <c r="H134" s="68">
        <v>44</v>
      </c>
      <c r="I134" s="68">
        <v>444</v>
      </c>
      <c r="J134" s="68">
        <v>7</v>
      </c>
      <c r="K134" s="68">
        <v>1418</v>
      </c>
      <c r="L134" s="68">
        <v>4921</v>
      </c>
      <c r="M134" s="68">
        <v>3</v>
      </c>
      <c r="N134" s="68">
        <v>32</v>
      </c>
      <c r="O134" s="68">
        <v>294</v>
      </c>
      <c r="P134" s="68">
        <v>2884</v>
      </c>
      <c r="Q134" s="68">
        <v>5</v>
      </c>
      <c r="R134" s="68">
        <v>16</v>
      </c>
      <c r="S134" s="68">
        <v>3</v>
      </c>
      <c r="T134" s="68">
        <v>2996</v>
      </c>
      <c r="U134" s="68">
        <v>30</v>
      </c>
      <c r="V134" s="68">
        <v>417</v>
      </c>
      <c r="W134" s="68">
        <v>0</v>
      </c>
      <c r="X134" s="68">
        <v>1452</v>
      </c>
      <c r="Y134" s="68">
        <v>3</v>
      </c>
      <c r="Z134" s="68">
        <v>15</v>
      </c>
      <c r="AA134" s="68">
        <v>102</v>
      </c>
      <c r="AB134" s="68">
        <v>4220</v>
      </c>
      <c r="AC134" s="68">
        <v>940</v>
      </c>
      <c r="AD134" s="68">
        <v>250</v>
      </c>
      <c r="AE134" s="68">
        <v>15</v>
      </c>
      <c r="AF134" s="68">
        <v>5</v>
      </c>
      <c r="AG134" s="68">
        <v>1107</v>
      </c>
      <c r="AH134" s="68">
        <v>17</v>
      </c>
      <c r="AI134" s="68">
        <v>3039</v>
      </c>
      <c r="AJ134" s="68">
        <v>3</v>
      </c>
      <c r="AK134" s="68">
        <v>1747</v>
      </c>
      <c r="AL134" s="68">
        <v>1350</v>
      </c>
      <c r="AM134" s="68">
        <v>172</v>
      </c>
      <c r="AN134" s="68">
        <v>4</v>
      </c>
      <c r="AO134" s="68">
        <v>35</v>
      </c>
      <c r="AP134" s="68">
        <v>2386</v>
      </c>
      <c r="AQ134" s="68">
        <v>0</v>
      </c>
      <c r="AR134" s="68">
        <v>1637</v>
      </c>
      <c r="AS134" s="68">
        <v>596</v>
      </c>
      <c r="AT134" s="68">
        <v>748</v>
      </c>
      <c r="AU134" s="68">
        <v>1258</v>
      </c>
      <c r="AV134" s="68">
        <v>185</v>
      </c>
      <c r="AW134" s="68">
        <v>77</v>
      </c>
      <c r="AX134" s="68">
        <v>32</v>
      </c>
      <c r="AY134" s="68">
        <v>3642</v>
      </c>
      <c r="AZ134" s="68">
        <v>1761</v>
      </c>
      <c r="BA134" s="68">
        <v>49</v>
      </c>
      <c r="BB134" s="68">
        <v>3051</v>
      </c>
      <c r="BC134" s="68">
        <v>241</v>
      </c>
      <c r="BD134" s="68">
        <v>8</v>
      </c>
      <c r="BE134" s="68">
        <v>3</v>
      </c>
      <c r="BF134" s="68">
        <v>3</v>
      </c>
      <c r="BG134" s="68">
        <v>112</v>
      </c>
      <c r="BH134" s="68">
        <v>0</v>
      </c>
      <c r="BI134" s="68">
        <v>695</v>
      </c>
      <c r="BJ134" s="68">
        <v>0</v>
      </c>
      <c r="BK134" s="68">
        <v>0</v>
      </c>
      <c r="BL134" s="68">
        <v>34</v>
      </c>
      <c r="BM134" s="68">
        <v>10</v>
      </c>
      <c r="BN134" s="68">
        <v>896</v>
      </c>
      <c r="BO134" s="68">
        <v>11</v>
      </c>
      <c r="BP134" s="68">
        <v>15</v>
      </c>
      <c r="BQ134" s="68">
        <v>91</v>
      </c>
      <c r="BR134" s="68">
        <v>0</v>
      </c>
      <c r="BS134" s="68">
        <v>48</v>
      </c>
      <c r="BT134" s="68">
        <v>10</v>
      </c>
      <c r="BU134" s="68">
        <v>23</v>
      </c>
      <c r="BV134" s="68">
        <v>0</v>
      </c>
      <c r="BW134" s="68">
        <v>2707</v>
      </c>
      <c r="BX134" s="68">
        <v>3539</v>
      </c>
      <c r="BY134" s="68">
        <v>55</v>
      </c>
      <c r="BZ134" s="68">
        <v>1916</v>
      </c>
      <c r="CA134" s="68">
        <v>1147</v>
      </c>
      <c r="CB134" s="68">
        <v>220</v>
      </c>
      <c r="CC134" s="68">
        <v>0</v>
      </c>
      <c r="CD134" s="68">
        <v>56212</v>
      </c>
      <c r="CE134" s="12">
        <f t="shared" si="9"/>
        <v>53693</v>
      </c>
    </row>
    <row r="135" spans="1:84" x14ac:dyDescent="0.25">
      <c r="A135" s="63">
        <v>131</v>
      </c>
      <c r="B135" s="67" t="s">
        <v>141</v>
      </c>
      <c r="C135" s="68">
        <v>1662</v>
      </c>
      <c r="D135" s="68">
        <v>1369</v>
      </c>
      <c r="E135" s="68">
        <v>11293</v>
      </c>
      <c r="F135" s="68">
        <v>12664</v>
      </c>
      <c r="G135" s="68">
        <v>5803</v>
      </c>
      <c r="H135" s="68">
        <v>6056</v>
      </c>
      <c r="I135" s="68">
        <v>11398</v>
      </c>
      <c r="J135" s="68">
        <v>2053</v>
      </c>
      <c r="K135" s="68">
        <v>16488</v>
      </c>
      <c r="L135" s="68">
        <v>15888</v>
      </c>
      <c r="M135" s="68">
        <v>783</v>
      </c>
      <c r="N135" s="68">
        <v>4543</v>
      </c>
      <c r="O135" s="68">
        <v>7480</v>
      </c>
      <c r="P135" s="68">
        <v>20234</v>
      </c>
      <c r="Q135" s="68">
        <v>2005</v>
      </c>
      <c r="R135" s="68">
        <v>2617</v>
      </c>
      <c r="S135" s="68">
        <v>1885</v>
      </c>
      <c r="T135" s="68">
        <v>11563</v>
      </c>
      <c r="U135" s="68">
        <v>6958</v>
      </c>
      <c r="V135" s="68">
        <v>12040</v>
      </c>
      <c r="W135" s="68">
        <v>1492</v>
      </c>
      <c r="X135" s="68">
        <v>12949</v>
      </c>
      <c r="Y135" s="68">
        <v>2438</v>
      </c>
      <c r="Z135" s="68">
        <v>1729</v>
      </c>
      <c r="AA135" s="68">
        <v>12069</v>
      </c>
      <c r="AB135" s="68">
        <v>12750</v>
      </c>
      <c r="AC135" s="68">
        <v>27457</v>
      </c>
      <c r="AD135" s="68">
        <v>6398</v>
      </c>
      <c r="AE135" s="68">
        <v>2185</v>
      </c>
      <c r="AF135" s="68">
        <v>742</v>
      </c>
      <c r="AG135" s="68">
        <v>7748</v>
      </c>
      <c r="AH135" s="68">
        <v>2229</v>
      </c>
      <c r="AI135" s="68">
        <v>13520</v>
      </c>
      <c r="AJ135" s="68">
        <v>1944</v>
      </c>
      <c r="AK135" s="68">
        <v>15670</v>
      </c>
      <c r="AL135" s="68">
        <v>14843</v>
      </c>
      <c r="AM135" s="68">
        <v>8003</v>
      </c>
      <c r="AN135" s="68">
        <v>953</v>
      </c>
      <c r="AO135" s="68">
        <v>4721</v>
      </c>
      <c r="AP135" s="68">
        <v>14708</v>
      </c>
      <c r="AQ135" s="68">
        <v>1225</v>
      </c>
      <c r="AR135" s="68">
        <v>4750</v>
      </c>
      <c r="AS135" s="68">
        <v>10883</v>
      </c>
      <c r="AT135" s="68">
        <v>5270</v>
      </c>
      <c r="AU135" s="68">
        <v>8105</v>
      </c>
      <c r="AV135" s="68">
        <v>5506</v>
      </c>
      <c r="AW135" s="68">
        <v>3566</v>
      </c>
      <c r="AX135" s="68">
        <v>3938</v>
      </c>
      <c r="AY135" s="68">
        <v>18387</v>
      </c>
      <c r="AZ135" s="68">
        <v>11272</v>
      </c>
      <c r="BA135" s="68">
        <v>3170</v>
      </c>
      <c r="BB135" s="68">
        <v>12386</v>
      </c>
      <c r="BC135" s="68">
        <v>23209</v>
      </c>
      <c r="BD135" s="68">
        <v>2699</v>
      </c>
      <c r="BE135" s="68">
        <v>1782</v>
      </c>
      <c r="BF135" s="68">
        <v>1751</v>
      </c>
      <c r="BG135" s="68">
        <v>5185</v>
      </c>
      <c r="BH135" s="68">
        <v>1444</v>
      </c>
      <c r="BI135" s="68">
        <v>6693</v>
      </c>
      <c r="BJ135" s="68">
        <v>891</v>
      </c>
      <c r="BK135" s="68">
        <v>728</v>
      </c>
      <c r="BL135" s="68">
        <v>3854</v>
      </c>
      <c r="BM135" s="68">
        <v>2117</v>
      </c>
      <c r="BN135" s="68">
        <v>9498</v>
      </c>
      <c r="BO135" s="68">
        <v>1625</v>
      </c>
      <c r="BP135" s="68">
        <v>3596</v>
      </c>
      <c r="BQ135" s="68">
        <v>2012</v>
      </c>
      <c r="BR135" s="68">
        <v>775</v>
      </c>
      <c r="BS135" s="68">
        <v>3559</v>
      </c>
      <c r="BT135" s="68">
        <v>3853</v>
      </c>
      <c r="BU135" s="68">
        <v>4969</v>
      </c>
      <c r="BV135" s="68">
        <v>497</v>
      </c>
      <c r="BW135" s="68">
        <v>16890</v>
      </c>
      <c r="BX135" s="68">
        <v>15012</v>
      </c>
      <c r="BY135" s="68">
        <v>3935</v>
      </c>
      <c r="BZ135" s="68">
        <v>11283</v>
      </c>
      <c r="CA135" s="68">
        <v>5603</v>
      </c>
      <c r="CB135" s="68">
        <v>14078</v>
      </c>
      <c r="CC135" s="68">
        <v>877</v>
      </c>
      <c r="CD135" s="68">
        <v>556217</v>
      </c>
      <c r="CE135" s="12">
        <f t="shared" si="9"/>
        <v>378447</v>
      </c>
    </row>
    <row r="136" spans="1:84" x14ac:dyDescent="0.25">
      <c r="A136" s="63">
        <v>132</v>
      </c>
      <c r="B136" s="67" t="s">
        <v>298</v>
      </c>
      <c r="C136" s="68">
        <v>3158</v>
      </c>
      <c r="D136" s="68">
        <v>2641</v>
      </c>
      <c r="E136" s="68">
        <v>20147</v>
      </c>
      <c r="F136" s="68">
        <v>21567</v>
      </c>
      <c r="G136" s="68">
        <v>11137</v>
      </c>
      <c r="H136" s="68">
        <v>11573</v>
      </c>
      <c r="I136" s="68">
        <v>19769</v>
      </c>
      <c r="J136" s="68">
        <v>3933</v>
      </c>
      <c r="K136" s="68">
        <v>27380</v>
      </c>
      <c r="L136" s="68">
        <v>21530</v>
      </c>
      <c r="M136" s="68">
        <v>1603</v>
      </c>
      <c r="N136" s="68">
        <v>8791</v>
      </c>
      <c r="O136" s="68">
        <v>13536</v>
      </c>
      <c r="P136" s="68">
        <v>32934</v>
      </c>
      <c r="Q136" s="68">
        <v>3894</v>
      </c>
      <c r="R136" s="68">
        <v>4977</v>
      </c>
      <c r="S136" s="68">
        <v>3688</v>
      </c>
      <c r="T136" s="68">
        <v>15832</v>
      </c>
      <c r="U136" s="68">
        <v>13873</v>
      </c>
      <c r="V136" s="68">
        <v>21251</v>
      </c>
      <c r="W136" s="68">
        <v>2962</v>
      </c>
      <c r="X136" s="68">
        <v>20872</v>
      </c>
      <c r="Y136" s="68">
        <v>4818</v>
      </c>
      <c r="Z136" s="68">
        <v>3607</v>
      </c>
      <c r="AA136" s="68">
        <v>22449</v>
      </c>
      <c r="AB136" s="68">
        <v>16436</v>
      </c>
      <c r="AC136" s="68">
        <v>48704</v>
      </c>
      <c r="AD136" s="68">
        <v>11695</v>
      </c>
      <c r="AE136" s="68">
        <v>4216</v>
      </c>
      <c r="AF136" s="68">
        <v>1445</v>
      </c>
      <c r="AG136" s="68">
        <v>12306</v>
      </c>
      <c r="AH136" s="68">
        <v>4079</v>
      </c>
      <c r="AI136" s="68">
        <v>20331</v>
      </c>
      <c r="AJ136" s="68">
        <v>3873</v>
      </c>
      <c r="AK136" s="68">
        <v>25163</v>
      </c>
      <c r="AL136" s="68">
        <v>24978</v>
      </c>
      <c r="AM136" s="68">
        <v>14874</v>
      </c>
      <c r="AN136" s="68">
        <v>1979</v>
      </c>
      <c r="AO136" s="68">
        <v>9163</v>
      </c>
      <c r="AP136" s="68">
        <v>22784</v>
      </c>
      <c r="AQ136" s="68">
        <v>2470</v>
      </c>
      <c r="AR136" s="68">
        <v>5995</v>
      </c>
      <c r="AS136" s="68">
        <v>18324</v>
      </c>
      <c r="AT136" s="68">
        <v>8860</v>
      </c>
      <c r="AU136" s="68">
        <v>13304</v>
      </c>
      <c r="AV136" s="68">
        <v>10007</v>
      </c>
      <c r="AW136" s="68">
        <v>6835</v>
      </c>
      <c r="AX136" s="68">
        <v>7705</v>
      </c>
      <c r="AY136" s="68">
        <v>27281</v>
      </c>
      <c r="AZ136" s="68">
        <v>17550</v>
      </c>
      <c r="BA136" s="68">
        <v>5953</v>
      </c>
      <c r="BB136" s="68">
        <v>16883</v>
      </c>
      <c r="BC136" s="68">
        <v>42793</v>
      </c>
      <c r="BD136" s="68">
        <v>5171</v>
      </c>
      <c r="BE136" s="68">
        <v>3543</v>
      </c>
      <c r="BF136" s="68">
        <v>3643</v>
      </c>
      <c r="BG136" s="68">
        <v>9860</v>
      </c>
      <c r="BH136" s="68">
        <v>2829</v>
      </c>
      <c r="BI136" s="68">
        <v>11692</v>
      </c>
      <c r="BJ136" s="68">
        <v>1861</v>
      </c>
      <c r="BK136" s="68">
        <v>1373</v>
      </c>
      <c r="BL136" s="68">
        <v>7517</v>
      </c>
      <c r="BM136" s="68">
        <v>3963</v>
      </c>
      <c r="BN136" s="68">
        <v>15437</v>
      </c>
      <c r="BO136" s="68">
        <v>3248</v>
      </c>
      <c r="BP136" s="68">
        <v>6942</v>
      </c>
      <c r="BQ136" s="68">
        <v>3684</v>
      </c>
      <c r="BR136" s="68">
        <v>1593</v>
      </c>
      <c r="BS136" s="68">
        <v>6647</v>
      </c>
      <c r="BT136" s="68">
        <v>6977</v>
      </c>
      <c r="BU136" s="68">
        <v>9719</v>
      </c>
      <c r="BV136" s="68">
        <v>978</v>
      </c>
      <c r="BW136" s="68">
        <v>25359</v>
      </c>
      <c r="BX136" s="68">
        <v>21876</v>
      </c>
      <c r="BY136" s="68">
        <v>7200</v>
      </c>
      <c r="BZ136" s="68">
        <v>17926</v>
      </c>
      <c r="CA136" s="68">
        <v>8377</v>
      </c>
      <c r="CB136" s="68">
        <v>26188</v>
      </c>
      <c r="CC136" s="68">
        <v>1727</v>
      </c>
      <c r="CD136" s="68">
        <v>939266</v>
      </c>
      <c r="CE136" s="12">
        <f t="shared" si="9"/>
        <v>604374</v>
      </c>
    </row>
    <row r="137" spans="1:84" x14ac:dyDescent="0.25">
      <c r="A137" s="63">
        <v>133</v>
      </c>
      <c r="B137" s="67" t="s">
        <v>299</v>
      </c>
      <c r="C137" s="68">
        <v>56</v>
      </c>
      <c r="D137" s="68">
        <v>4</v>
      </c>
      <c r="E137" s="68">
        <v>169</v>
      </c>
      <c r="F137" s="68">
        <v>1398</v>
      </c>
      <c r="G137" s="68">
        <v>89</v>
      </c>
      <c r="H137" s="68">
        <v>65</v>
      </c>
      <c r="I137" s="68">
        <v>707</v>
      </c>
      <c r="J137" s="68">
        <v>5</v>
      </c>
      <c r="K137" s="68">
        <v>2259</v>
      </c>
      <c r="L137" s="68">
        <v>8415</v>
      </c>
      <c r="M137" s="68">
        <v>4</v>
      </c>
      <c r="N137" s="68">
        <v>40</v>
      </c>
      <c r="O137" s="68">
        <v>473</v>
      </c>
      <c r="P137" s="68">
        <v>4890</v>
      </c>
      <c r="Q137" s="68">
        <v>12</v>
      </c>
      <c r="R137" s="68">
        <v>21</v>
      </c>
      <c r="S137" s="68">
        <v>7</v>
      </c>
      <c r="T137" s="68">
        <v>4858</v>
      </c>
      <c r="U137" s="68">
        <v>47</v>
      </c>
      <c r="V137" s="68">
        <v>702</v>
      </c>
      <c r="W137" s="68">
        <v>3</v>
      </c>
      <c r="X137" s="68">
        <v>2376</v>
      </c>
      <c r="Y137" s="68">
        <v>3</v>
      </c>
      <c r="Z137" s="68">
        <v>17</v>
      </c>
      <c r="AA137" s="68">
        <v>173</v>
      </c>
      <c r="AB137" s="68">
        <v>7287</v>
      </c>
      <c r="AC137" s="68">
        <v>1525</v>
      </c>
      <c r="AD137" s="68">
        <v>451</v>
      </c>
      <c r="AE137" s="68">
        <v>25</v>
      </c>
      <c r="AF137" s="68">
        <v>9</v>
      </c>
      <c r="AG137" s="68">
        <v>1830</v>
      </c>
      <c r="AH137" s="68">
        <v>26</v>
      </c>
      <c r="AI137" s="68">
        <v>5095</v>
      </c>
      <c r="AJ137" s="68">
        <v>7</v>
      </c>
      <c r="AK137" s="68">
        <v>2952</v>
      </c>
      <c r="AL137" s="68">
        <v>2273</v>
      </c>
      <c r="AM137" s="68">
        <v>279</v>
      </c>
      <c r="AN137" s="68">
        <v>4</v>
      </c>
      <c r="AO137" s="68">
        <v>55</v>
      </c>
      <c r="AP137" s="68">
        <v>3995</v>
      </c>
      <c r="AQ137" s="68">
        <v>5</v>
      </c>
      <c r="AR137" s="68">
        <v>2735</v>
      </c>
      <c r="AS137" s="68">
        <v>1002</v>
      </c>
      <c r="AT137" s="68">
        <v>1201</v>
      </c>
      <c r="AU137" s="68">
        <v>2099</v>
      </c>
      <c r="AV137" s="68">
        <v>324</v>
      </c>
      <c r="AW137" s="68">
        <v>121</v>
      </c>
      <c r="AX137" s="68">
        <v>50</v>
      </c>
      <c r="AY137" s="68">
        <v>5962</v>
      </c>
      <c r="AZ137" s="68">
        <v>2754</v>
      </c>
      <c r="BA137" s="68">
        <v>88</v>
      </c>
      <c r="BB137" s="68">
        <v>4794</v>
      </c>
      <c r="BC137" s="68">
        <v>406</v>
      </c>
      <c r="BD137" s="68">
        <v>13</v>
      </c>
      <c r="BE137" s="68">
        <v>8</v>
      </c>
      <c r="BF137" s="68">
        <v>10</v>
      </c>
      <c r="BG137" s="68">
        <v>186</v>
      </c>
      <c r="BH137" s="68">
        <v>9</v>
      </c>
      <c r="BI137" s="68">
        <v>1082</v>
      </c>
      <c r="BJ137" s="68">
        <v>0</v>
      </c>
      <c r="BK137" s="68">
        <v>0</v>
      </c>
      <c r="BL137" s="68">
        <v>49</v>
      </c>
      <c r="BM137" s="68">
        <v>9</v>
      </c>
      <c r="BN137" s="68">
        <v>1392</v>
      </c>
      <c r="BO137" s="68">
        <v>17</v>
      </c>
      <c r="BP137" s="68">
        <v>31</v>
      </c>
      <c r="BQ137" s="68">
        <v>145</v>
      </c>
      <c r="BR137" s="68">
        <v>0</v>
      </c>
      <c r="BS137" s="68">
        <v>77</v>
      </c>
      <c r="BT137" s="68">
        <v>16</v>
      </c>
      <c r="BU137" s="68">
        <v>44</v>
      </c>
      <c r="BV137" s="68">
        <v>0</v>
      </c>
      <c r="BW137" s="68">
        <v>4492</v>
      </c>
      <c r="BX137" s="68">
        <v>5972</v>
      </c>
      <c r="BY137" s="68">
        <v>94</v>
      </c>
      <c r="BZ137" s="68">
        <v>3247</v>
      </c>
      <c r="CA137" s="68">
        <v>1757</v>
      </c>
      <c r="CB137" s="68">
        <v>369</v>
      </c>
      <c r="CC137" s="68">
        <v>5</v>
      </c>
      <c r="CD137" s="68">
        <v>93182</v>
      </c>
      <c r="CE137" s="12">
        <f t="shared" si="9"/>
        <v>88960</v>
      </c>
    </row>
    <row r="138" spans="1:84" x14ac:dyDescent="0.25">
      <c r="A138" s="63">
        <v>134</v>
      </c>
      <c r="B138" s="67" t="s">
        <v>300</v>
      </c>
      <c r="C138" s="68">
        <v>3219</v>
      </c>
      <c r="D138" s="68">
        <v>2642</v>
      </c>
      <c r="E138" s="68">
        <v>20320</v>
      </c>
      <c r="F138" s="68">
        <v>22961</v>
      </c>
      <c r="G138" s="68">
        <v>11222</v>
      </c>
      <c r="H138" s="68">
        <v>11637</v>
      </c>
      <c r="I138" s="68">
        <v>20478</v>
      </c>
      <c r="J138" s="68">
        <v>3941</v>
      </c>
      <c r="K138" s="68">
        <v>29634</v>
      </c>
      <c r="L138" s="68">
        <v>29948</v>
      </c>
      <c r="M138" s="68">
        <v>1600</v>
      </c>
      <c r="N138" s="68">
        <v>8832</v>
      </c>
      <c r="O138" s="68">
        <v>14012</v>
      </c>
      <c r="P138" s="68">
        <v>37825</v>
      </c>
      <c r="Q138" s="68">
        <v>3897</v>
      </c>
      <c r="R138" s="68">
        <v>4997</v>
      </c>
      <c r="S138" s="68">
        <v>3697</v>
      </c>
      <c r="T138" s="68">
        <v>20689</v>
      </c>
      <c r="U138" s="68">
        <v>13919</v>
      </c>
      <c r="V138" s="68">
        <v>21948</v>
      </c>
      <c r="W138" s="68">
        <v>2967</v>
      </c>
      <c r="X138" s="68">
        <v>23247</v>
      </c>
      <c r="Y138" s="68">
        <v>4822</v>
      </c>
      <c r="Z138" s="68">
        <v>3628</v>
      </c>
      <c r="AA138" s="68">
        <v>22627</v>
      </c>
      <c r="AB138" s="68">
        <v>23725</v>
      </c>
      <c r="AC138" s="68">
        <v>50226</v>
      </c>
      <c r="AD138" s="68">
        <v>12141</v>
      </c>
      <c r="AE138" s="68">
        <v>4241</v>
      </c>
      <c r="AF138" s="68">
        <v>1453</v>
      </c>
      <c r="AG138" s="68">
        <v>14135</v>
      </c>
      <c r="AH138" s="68">
        <v>4109</v>
      </c>
      <c r="AI138" s="68">
        <v>25428</v>
      </c>
      <c r="AJ138" s="68">
        <v>3878</v>
      </c>
      <c r="AK138" s="68">
        <v>28115</v>
      </c>
      <c r="AL138" s="68">
        <v>27254</v>
      </c>
      <c r="AM138" s="68">
        <v>15149</v>
      </c>
      <c r="AN138" s="68">
        <v>1984</v>
      </c>
      <c r="AO138" s="68">
        <v>9221</v>
      </c>
      <c r="AP138" s="68">
        <v>26769</v>
      </c>
      <c r="AQ138" s="68">
        <v>2473</v>
      </c>
      <c r="AR138" s="68">
        <v>8730</v>
      </c>
      <c r="AS138" s="68">
        <v>19324</v>
      </c>
      <c r="AT138" s="68">
        <v>10062</v>
      </c>
      <c r="AU138" s="68">
        <v>15405</v>
      </c>
      <c r="AV138" s="68">
        <v>10332</v>
      </c>
      <c r="AW138" s="68">
        <v>6957</v>
      </c>
      <c r="AX138" s="68">
        <v>7756</v>
      </c>
      <c r="AY138" s="68">
        <v>33248</v>
      </c>
      <c r="AZ138" s="68">
        <v>20306</v>
      </c>
      <c r="BA138" s="68">
        <v>6036</v>
      </c>
      <c r="BB138" s="68">
        <v>21670</v>
      </c>
      <c r="BC138" s="68">
        <v>43198</v>
      </c>
      <c r="BD138" s="68">
        <v>5183</v>
      </c>
      <c r="BE138" s="68">
        <v>3550</v>
      </c>
      <c r="BF138" s="68">
        <v>3659</v>
      </c>
      <c r="BG138" s="68">
        <v>10046</v>
      </c>
      <c r="BH138" s="68">
        <v>2837</v>
      </c>
      <c r="BI138" s="68">
        <v>12770</v>
      </c>
      <c r="BJ138" s="68">
        <v>1863</v>
      </c>
      <c r="BK138" s="68">
        <v>1377</v>
      </c>
      <c r="BL138" s="68">
        <v>7564</v>
      </c>
      <c r="BM138" s="68">
        <v>3973</v>
      </c>
      <c r="BN138" s="68">
        <v>16825</v>
      </c>
      <c r="BO138" s="68">
        <v>3268</v>
      </c>
      <c r="BP138" s="68">
        <v>6973</v>
      </c>
      <c r="BQ138" s="68">
        <v>3830</v>
      </c>
      <c r="BR138" s="68">
        <v>1593</v>
      </c>
      <c r="BS138" s="68">
        <v>6726</v>
      </c>
      <c r="BT138" s="68">
        <v>6997</v>
      </c>
      <c r="BU138" s="68">
        <v>9765</v>
      </c>
      <c r="BV138" s="68">
        <v>978</v>
      </c>
      <c r="BW138" s="68">
        <v>29854</v>
      </c>
      <c r="BX138" s="68">
        <v>27849</v>
      </c>
      <c r="BY138" s="68">
        <v>7286</v>
      </c>
      <c r="BZ138" s="68">
        <v>21170</v>
      </c>
      <c r="CA138" s="68">
        <v>10130</v>
      </c>
      <c r="CB138" s="68">
        <v>26554</v>
      </c>
      <c r="CC138" s="68">
        <v>1727</v>
      </c>
      <c r="CD138" s="68">
        <v>1032445</v>
      </c>
      <c r="CE138" s="12">
        <f t="shared" si="9"/>
        <v>693309</v>
      </c>
    </row>
    <row r="139" spans="1:84" s="66" customFormat="1" ht="19" x14ac:dyDescent="0.25">
      <c r="A139" s="63">
        <v>135</v>
      </c>
      <c r="B139" s="64" t="s">
        <v>308</v>
      </c>
      <c r="C139" s="65" t="s">
        <v>211</v>
      </c>
      <c r="D139" s="65" t="s">
        <v>212</v>
      </c>
      <c r="E139" s="65" t="s">
        <v>213</v>
      </c>
      <c r="F139" s="65" t="s">
        <v>214</v>
      </c>
      <c r="G139" s="65" t="s">
        <v>215</v>
      </c>
      <c r="H139" s="65" t="s">
        <v>216</v>
      </c>
      <c r="I139" s="65" t="s">
        <v>217</v>
      </c>
      <c r="J139" s="65" t="s">
        <v>218</v>
      </c>
      <c r="K139" s="65" t="s">
        <v>219</v>
      </c>
      <c r="L139" s="65" t="s">
        <v>220</v>
      </c>
      <c r="M139" s="65" t="s">
        <v>221</v>
      </c>
      <c r="N139" s="65" t="s">
        <v>222</v>
      </c>
      <c r="O139" s="65" t="s">
        <v>223</v>
      </c>
      <c r="P139" s="65" t="s">
        <v>224</v>
      </c>
      <c r="Q139" s="65" t="s">
        <v>225</v>
      </c>
      <c r="R139" s="65" t="s">
        <v>226</v>
      </c>
      <c r="S139" s="65" t="s">
        <v>227</v>
      </c>
      <c r="T139" s="65" t="s">
        <v>228</v>
      </c>
      <c r="U139" s="65" t="s">
        <v>229</v>
      </c>
      <c r="V139" s="65" t="s">
        <v>230</v>
      </c>
      <c r="W139" s="65" t="s">
        <v>231</v>
      </c>
      <c r="X139" s="65" t="s">
        <v>232</v>
      </c>
      <c r="Y139" s="65" t="s">
        <v>233</v>
      </c>
      <c r="Z139" s="65" t="s">
        <v>234</v>
      </c>
      <c r="AA139" s="65" t="s">
        <v>235</v>
      </c>
      <c r="AB139" s="65" t="s">
        <v>236</v>
      </c>
      <c r="AC139" s="65" t="s">
        <v>237</v>
      </c>
      <c r="AD139" s="65" t="s">
        <v>238</v>
      </c>
      <c r="AE139" s="65" t="s">
        <v>239</v>
      </c>
      <c r="AF139" s="65" t="s">
        <v>240</v>
      </c>
      <c r="AG139" s="65" t="s">
        <v>241</v>
      </c>
      <c r="AH139" s="65" t="s">
        <v>242</v>
      </c>
      <c r="AI139" s="65" t="s">
        <v>243</v>
      </c>
      <c r="AJ139" s="65" t="s">
        <v>244</v>
      </c>
      <c r="AK139" s="65" t="s">
        <v>245</v>
      </c>
      <c r="AL139" s="65" t="s">
        <v>246</v>
      </c>
      <c r="AM139" s="65" t="s">
        <v>247</v>
      </c>
      <c r="AN139" s="65" t="s">
        <v>248</v>
      </c>
      <c r="AO139" s="65" t="s">
        <v>249</v>
      </c>
      <c r="AP139" s="65" t="s">
        <v>250</v>
      </c>
      <c r="AQ139" s="65" t="s">
        <v>251</v>
      </c>
      <c r="AR139" s="65" t="s">
        <v>252</v>
      </c>
      <c r="AS139" s="65" t="s">
        <v>253</v>
      </c>
      <c r="AT139" s="65" t="s">
        <v>254</v>
      </c>
      <c r="AU139" s="65" t="s">
        <v>255</v>
      </c>
      <c r="AV139" s="65" t="s">
        <v>256</v>
      </c>
      <c r="AW139" s="65" t="s">
        <v>257</v>
      </c>
      <c r="AX139" s="65" t="s">
        <v>258</v>
      </c>
      <c r="AY139" s="65" t="s">
        <v>259</v>
      </c>
      <c r="AZ139" s="65" t="s">
        <v>260</v>
      </c>
      <c r="BA139" s="65" t="s">
        <v>261</v>
      </c>
      <c r="BB139" s="65" t="s">
        <v>262</v>
      </c>
      <c r="BC139" s="65" t="s">
        <v>263</v>
      </c>
      <c r="BD139" s="65" t="s">
        <v>264</v>
      </c>
      <c r="BE139" s="65" t="s">
        <v>265</v>
      </c>
      <c r="BF139" s="65" t="s">
        <v>266</v>
      </c>
      <c r="BG139" s="65" t="s">
        <v>267</v>
      </c>
      <c r="BH139" s="65" t="s">
        <v>268</v>
      </c>
      <c r="BI139" s="65" t="s">
        <v>269</v>
      </c>
      <c r="BJ139" s="65" t="s">
        <v>270</v>
      </c>
      <c r="BK139" s="65" t="s">
        <v>271</v>
      </c>
      <c r="BL139" s="65" t="s">
        <v>272</v>
      </c>
      <c r="BM139" s="65" t="s">
        <v>273</v>
      </c>
      <c r="BN139" s="65" t="s">
        <v>274</v>
      </c>
      <c r="BO139" s="65" t="s">
        <v>275</v>
      </c>
      <c r="BP139" s="65" t="s">
        <v>276</v>
      </c>
      <c r="BQ139" s="65" t="s">
        <v>277</v>
      </c>
      <c r="BR139" s="65" t="s">
        <v>278</v>
      </c>
      <c r="BS139" s="65" t="s">
        <v>279</v>
      </c>
      <c r="BT139" s="65" t="s">
        <v>280</v>
      </c>
      <c r="BU139" s="65" t="s">
        <v>281</v>
      </c>
      <c r="BV139" s="65" t="s">
        <v>282</v>
      </c>
      <c r="BW139" s="65" t="s">
        <v>283</v>
      </c>
      <c r="BX139" s="65" t="s">
        <v>284</v>
      </c>
      <c r="BY139" s="65" t="s">
        <v>285</v>
      </c>
      <c r="BZ139" s="65" t="s">
        <v>286</v>
      </c>
      <c r="CA139" s="65" t="s">
        <v>287</v>
      </c>
      <c r="CB139" s="65" t="s">
        <v>288</v>
      </c>
      <c r="CC139" s="65" t="s">
        <v>289</v>
      </c>
      <c r="CD139" s="65" t="s">
        <v>290</v>
      </c>
      <c r="CE139" s="65" t="s">
        <v>291</v>
      </c>
      <c r="CF139" s="59"/>
    </row>
    <row r="140" spans="1:84" x14ac:dyDescent="0.25">
      <c r="A140" s="110">
        <v>136</v>
      </c>
      <c r="B140" s="111" t="s">
        <v>123</v>
      </c>
      <c r="C140" s="112">
        <v>0</v>
      </c>
      <c r="D140" s="112">
        <v>4</v>
      </c>
      <c r="E140" s="112">
        <v>61</v>
      </c>
      <c r="F140" s="112">
        <v>136</v>
      </c>
      <c r="G140" s="112">
        <v>22</v>
      </c>
      <c r="H140" s="112">
        <v>19</v>
      </c>
      <c r="I140" s="112">
        <v>111</v>
      </c>
      <c r="J140" s="112">
        <v>8</v>
      </c>
      <c r="K140" s="112">
        <v>381</v>
      </c>
      <c r="L140" s="112">
        <v>361</v>
      </c>
      <c r="M140" s="112">
        <v>0</v>
      </c>
      <c r="N140" s="112">
        <v>21</v>
      </c>
      <c r="O140" s="112">
        <v>198</v>
      </c>
      <c r="P140" s="112">
        <v>1007</v>
      </c>
      <c r="Q140" s="112">
        <v>3</v>
      </c>
      <c r="R140" s="112">
        <v>11</v>
      </c>
      <c r="S140" s="112">
        <v>5</v>
      </c>
      <c r="T140" s="112">
        <v>137</v>
      </c>
      <c r="U140" s="112">
        <v>13</v>
      </c>
      <c r="V140" s="112">
        <v>131</v>
      </c>
      <c r="W140" s="112">
        <v>0</v>
      </c>
      <c r="X140" s="112">
        <v>252</v>
      </c>
      <c r="Y140" s="112">
        <v>0</v>
      </c>
      <c r="Z140" s="112">
        <v>5</v>
      </c>
      <c r="AA140" s="112">
        <v>50</v>
      </c>
      <c r="AB140" s="112">
        <v>402</v>
      </c>
      <c r="AC140" s="112">
        <v>180</v>
      </c>
      <c r="AD140" s="112">
        <v>61</v>
      </c>
      <c r="AE140" s="112">
        <v>6</v>
      </c>
      <c r="AF140" s="112">
        <v>0</v>
      </c>
      <c r="AG140" s="112">
        <v>89</v>
      </c>
      <c r="AH140" s="112">
        <v>6</v>
      </c>
      <c r="AI140" s="112">
        <v>858</v>
      </c>
      <c r="AJ140" s="112">
        <v>9</v>
      </c>
      <c r="AK140" s="112">
        <v>267</v>
      </c>
      <c r="AL140" s="112">
        <v>492</v>
      </c>
      <c r="AM140" s="112">
        <v>28</v>
      </c>
      <c r="AN140" s="112">
        <v>0</v>
      </c>
      <c r="AO140" s="112">
        <v>20</v>
      </c>
      <c r="AP140" s="112">
        <v>425</v>
      </c>
      <c r="AQ140" s="112">
        <v>0</v>
      </c>
      <c r="AR140" s="112">
        <v>82</v>
      </c>
      <c r="AS140" s="112">
        <v>234</v>
      </c>
      <c r="AT140" s="112">
        <v>221</v>
      </c>
      <c r="AU140" s="112">
        <v>436</v>
      </c>
      <c r="AV140" s="112">
        <v>24</v>
      </c>
      <c r="AW140" s="112">
        <v>57</v>
      </c>
      <c r="AX140" s="112">
        <v>8</v>
      </c>
      <c r="AY140" s="112">
        <v>793</v>
      </c>
      <c r="AZ140" s="112">
        <v>113</v>
      </c>
      <c r="BA140" s="112">
        <v>21</v>
      </c>
      <c r="BB140" s="112">
        <v>146</v>
      </c>
      <c r="BC140" s="112">
        <v>88</v>
      </c>
      <c r="BD140" s="112">
        <v>3</v>
      </c>
      <c r="BE140" s="112">
        <v>5</v>
      </c>
      <c r="BF140" s="112">
        <v>5</v>
      </c>
      <c r="BG140" s="112">
        <v>42</v>
      </c>
      <c r="BH140" s="112">
        <v>7</v>
      </c>
      <c r="BI140" s="112">
        <v>81</v>
      </c>
      <c r="BJ140" s="112">
        <v>0</v>
      </c>
      <c r="BK140" s="112">
        <v>0</v>
      </c>
      <c r="BL140" s="112">
        <v>6</v>
      </c>
      <c r="BM140" s="112">
        <v>0</v>
      </c>
      <c r="BN140" s="112">
        <v>102</v>
      </c>
      <c r="BO140" s="112">
        <v>3</v>
      </c>
      <c r="BP140" s="112">
        <v>16</v>
      </c>
      <c r="BQ140" s="112">
        <v>23</v>
      </c>
      <c r="BR140" s="112">
        <v>0</v>
      </c>
      <c r="BS140" s="112">
        <v>3</v>
      </c>
      <c r="BT140" s="112">
        <v>8</v>
      </c>
      <c r="BU140" s="112">
        <v>21</v>
      </c>
      <c r="BV140" s="112">
        <v>0</v>
      </c>
      <c r="BW140" s="112">
        <v>756</v>
      </c>
      <c r="BX140" s="112">
        <v>529</v>
      </c>
      <c r="BY140" s="112">
        <v>19</v>
      </c>
      <c r="BZ140" s="112">
        <v>1253</v>
      </c>
      <c r="CA140" s="112">
        <v>39</v>
      </c>
      <c r="CB140" s="112">
        <v>73</v>
      </c>
      <c r="CC140" s="112">
        <v>3</v>
      </c>
      <c r="CD140" s="112">
        <v>10979</v>
      </c>
      <c r="CE140" s="12">
        <f t="shared" ref="CE140:CE142" si="10">SUM(F140,I140,K140:L140,O140:P140,T140,V140,X140,AB140,AG140,AI140,AK140:AL140,AP140,AR140:AU140,AY140:AZ140,BB140:BC140,BG140,BI140,BN140,BW140:BX140,BZ140:CB140)</f>
        <v>10235</v>
      </c>
    </row>
    <row r="141" spans="1:84" x14ac:dyDescent="0.25">
      <c r="A141" s="110">
        <v>137</v>
      </c>
      <c r="B141" s="111" t="s">
        <v>124</v>
      </c>
      <c r="C141" s="112">
        <f>C8-C140</f>
        <v>3452</v>
      </c>
      <c r="D141" s="112">
        <f t="shared" ref="D141:BO141" si="11">D8-D140</f>
        <v>2930</v>
      </c>
      <c r="E141" s="112">
        <f t="shared" si="11"/>
        <v>21488</v>
      </c>
      <c r="F141" s="112">
        <f t="shared" si="11"/>
        <v>23632</v>
      </c>
      <c r="G141" s="112">
        <f t="shared" si="11"/>
        <v>12020</v>
      </c>
      <c r="H141" s="112">
        <f t="shared" si="11"/>
        <v>12355</v>
      </c>
      <c r="I141" s="112">
        <f t="shared" si="11"/>
        <v>21329</v>
      </c>
      <c r="J141" s="112">
        <f t="shared" si="11"/>
        <v>4287</v>
      </c>
      <c r="K141" s="112">
        <f t="shared" si="11"/>
        <v>30326</v>
      </c>
      <c r="L141" s="112">
        <f t="shared" si="11"/>
        <v>31323</v>
      </c>
      <c r="M141" s="112">
        <f t="shared" si="11"/>
        <v>1784</v>
      </c>
      <c r="N141" s="112">
        <f t="shared" si="11"/>
        <v>9600</v>
      </c>
      <c r="O141" s="112">
        <f t="shared" si="11"/>
        <v>14647</v>
      </c>
      <c r="P141" s="112">
        <f t="shared" si="11"/>
        <v>38576</v>
      </c>
      <c r="Q141" s="112">
        <f t="shared" si="11"/>
        <v>4192</v>
      </c>
      <c r="R141" s="112">
        <f t="shared" si="11"/>
        <v>5365</v>
      </c>
      <c r="S141" s="112">
        <f t="shared" si="11"/>
        <v>3989</v>
      </c>
      <c r="T141" s="112">
        <f t="shared" si="11"/>
        <v>21738</v>
      </c>
      <c r="U141" s="112">
        <f t="shared" si="11"/>
        <v>15042</v>
      </c>
      <c r="V141" s="112">
        <f t="shared" si="11"/>
        <v>23043</v>
      </c>
      <c r="W141" s="112">
        <f t="shared" si="11"/>
        <v>3226</v>
      </c>
      <c r="X141" s="112">
        <f t="shared" si="11"/>
        <v>23974</v>
      </c>
      <c r="Y141" s="112">
        <f t="shared" si="11"/>
        <v>5201</v>
      </c>
      <c r="Z141" s="112">
        <f t="shared" si="11"/>
        <v>3829</v>
      </c>
      <c r="AA141" s="112">
        <f t="shared" si="11"/>
        <v>24087</v>
      </c>
      <c r="AB141" s="112">
        <f t="shared" si="11"/>
        <v>24468</v>
      </c>
      <c r="AC141" s="112">
        <f t="shared" si="11"/>
        <v>53055</v>
      </c>
      <c r="AD141" s="112">
        <f t="shared" si="11"/>
        <v>13059</v>
      </c>
      <c r="AE141" s="112">
        <f t="shared" si="11"/>
        <v>4650</v>
      </c>
      <c r="AF141" s="112">
        <f t="shared" si="11"/>
        <v>1602</v>
      </c>
      <c r="AG141" s="112">
        <f t="shared" si="11"/>
        <v>14627</v>
      </c>
      <c r="AH141" s="112">
        <f t="shared" si="11"/>
        <v>4343</v>
      </c>
      <c r="AI141" s="112">
        <f t="shared" si="11"/>
        <v>25762</v>
      </c>
      <c r="AJ141" s="112">
        <f t="shared" si="11"/>
        <v>4088</v>
      </c>
      <c r="AK141" s="112">
        <f t="shared" si="11"/>
        <v>29060</v>
      </c>
      <c r="AL141" s="112">
        <f t="shared" si="11"/>
        <v>27942</v>
      </c>
      <c r="AM141" s="112">
        <f t="shared" si="11"/>
        <v>16304</v>
      </c>
      <c r="AN141" s="112">
        <f t="shared" si="11"/>
        <v>2256</v>
      </c>
      <c r="AO141" s="112">
        <f t="shared" si="11"/>
        <v>9811</v>
      </c>
      <c r="AP141" s="112">
        <f t="shared" si="11"/>
        <v>27349</v>
      </c>
      <c r="AQ141" s="112">
        <f t="shared" si="11"/>
        <v>2640</v>
      </c>
      <c r="AR141" s="112">
        <f t="shared" si="11"/>
        <v>9192</v>
      </c>
      <c r="AS141" s="112">
        <f t="shared" si="11"/>
        <v>19991</v>
      </c>
      <c r="AT141" s="112">
        <f t="shared" si="11"/>
        <v>10693</v>
      </c>
      <c r="AU141" s="112">
        <f t="shared" si="11"/>
        <v>15787</v>
      </c>
      <c r="AV141" s="112">
        <f t="shared" si="11"/>
        <v>11143</v>
      </c>
      <c r="AW141" s="112">
        <f t="shared" si="11"/>
        <v>7350</v>
      </c>
      <c r="AX141" s="112">
        <f t="shared" si="11"/>
        <v>8356</v>
      </c>
      <c r="AY141" s="112">
        <f t="shared" si="11"/>
        <v>33952</v>
      </c>
      <c r="AZ141" s="112">
        <f t="shared" si="11"/>
        <v>20951</v>
      </c>
      <c r="BA141" s="112">
        <f t="shared" si="11"/>
        <v>6363</v>
      </c>
      <c r="BB141" s="112">
        <f t="shared" si="11"/>
        <v>22707</v>
      </c>
      <c r="BC141" s="112">
        <f t="shared" si="11"/>
        <v>45885</v>
      </c>
      <c r="BD141" s="112">
        <f t="shared" si="11"/>
        <v>5754</v>
      </c>
      <c r="BE141" s="112">
        <f t="shared" si="11"/>
        <v>3811</v>
      </c>
      <c r="BF141" s="112">
        <f t="shared" si="11"/>
        <v>3953</v>
      </c>
      <c r="BG141" s="112">
        <f t="shared" si="11"/>
        <v>10385</v>
      </c>
      <c r="BH141" s="112">
        <f t="shared" si="11"/>
        <v>3206</v>
      </c>
      <c r="BI141" s="112">
        <f t="shared" si="11"/>
        <v>13713</v>
      </c>
      <c r="BJ141" s="112">
        <f t="shared" si="11"/>
        <v>2091</v>
      </c>
      <c r="BK141" s="112">
        <f t="shared" si="11"/>
        <v>1480</v>
      </c>
      <c r="BL141" s="112">
        <f t="shared" si="11"/>
        <v>8117</v>
      </c>
      <c r="BM141" s="112">
        <f t="shared" si="11"/>
        <v>4282</v>
      </c>
      <c r="BN141" s="112">
        <f t="shared" si="11"/>
        <v>17690</v>
      </c>
      <c r="BO141" s="112">
        <f t="shared" si="11"/>
        <v>3585</v>
      </c>
      <c r="BP141" s="112">
        <f t="shared" ref="BP141:CD141" si="12">BP8-BP140</f>
        <v>7443</v>
      </c>
      <c r="BQ141" s="112">
        <f t="shared" si="12"/>
        <v>4146</v>
      </c>
      <c r="BR141" s="112">
        <f t="shared" si="12"/>
        <v>1779</v>
      </c>
      <c r="BS141" s="112">
        <f t="shared" si="12"/>
        <v>7188</v>
      </c>
      <c r="BT141" s="112">
        <f t="shared" si="12"/>
        <v>7497</v>
      </c>
      <c r="BU141" s="112">
        <f t="shared" si="12"/>
        <v>10555</v>
      </c>
      <c r="BV141" s="112">
        <f t="shared" si="12"/>
        <v>1077</v>
      </c>
      <c r="BW141" s="112">
        <f t="shared" si="12"/>
        <v>30598</v>
      </c>
      <c r="BX141" s="112">
        <f t="shared" si="12"/>
        <v>28998</v>
      </c>
      <c r="BY141" s="112">
        <f t="shared" si="12"/>
        <v>7652</v>
      </c>
      <c r="BZ141" s="112">
        <f t="shared" si="12"/>
        <v>21077</v>
      </c>
      <c r="CA141" s="112">
        <f t="shared" si="12"/>
        <v>10629</v>
      </c>
      <c r="CB141" s="112">
        <f t="shared" si="12"/>
        <v>27514</v>
      </c>
      <c r="CC141" s="112">
        <f t="shared" si="12"/>
        <v>1909</v>
      </c>
      <c r="CD141" s="112">
        <f t="shared" si="12"/>
        <v>1080971</v>
      </c>
      <c r="CE141" s="12">
        <f t="shared" si="10"/>
        <v>717558</v>
      </c>
    </row>
    <row r="142" spans="1:84" x14ac:dyDescent="0.25">
      <c r="A142" s="110">
        <v>138</v>
      </c>
      <c r="B142" s="111" t="s">
        <v>14</v>
      </c>
      <c r="C142" s="112">
        <f>SUM(C140:C141)</f>
        <v>3452</v>
      </c>
      <c r="D142" s="112">
        <f t="shared" ref="D142:BO142" si="13">SUM(D140:D141)</f>
        <v>2934</v>
      </c>
      <c r="E142" s="112">
        <f t="shared" si="13"/>
        <v>21549</v>
      </c>
      <c r="F142" s="112">
        <f t="shared" si="13"/>
        <v>23768</v>
      </c>
      <c r="G142" s="112">
        <f t="shared" si="13"/>
        <v>12042</v>
      </c>
      <c r="H142" s="112">
        <f t="shared" si="13"/>
        <v>12374</v>
      </c>
      <c r="I142" s="112">
        <f t="shared" si="13"/>
        <v>21440</v>
      </c>
      <c r="J142" s="112">
        <f t="shared" si="13"/>
        <v>4295</v>
      </c>
      <c r="K142" s="112">
        <f t="shared" si="13"/>
        <v>30707</v>
      </c>
      <c r="L142" s="112">
        <f t="shared" si="13"/>
        <v>31684</v>
      </c>
      <c r="M142" s="112">
        <f t="shared" si="13"/>
        <v>1784</v>
      </c>
      <c r="N142" s="112">
        <f t="shared" si="13"/>
        <v>9621</v>
      </c>
      <c r="O142" s="112">
        <f t="shared" si="13"/>
        <v>14845</v>
      </c>
      <c r="P142" s="112">
        <f t="shared" si="13"/>
        <v>39583</v>
      </c>
      <c r="Q142" s="112">
        <f t="shared" si="13"/>
        <v>4195</v>
      </c>
      <c r="R142" s="112">
        <f t="shared" si="13"/>
        <v>5376</v>
      </c>
      <c r="S142" s="112">
        <f t="shared" si="13"/>
        <v>3994</v>
      </c>
      <c r="T142" s="112">
        <f t="shared" si="13"/>
        <v>21875</v>
      </c>
      <c r="U142" s="112">
        <f t="shared" si="13"/>
        <v>15055</v>
      </c>
      <c r="V142" s="112">
        <f t="shared" si="13"/>
        <v>23174</v>
      </c>
      <c r="W142" s="112">
        <f t="shared" si="13"/>
        <v>3226</v>
      </c>
      <c r="X142" s="112">
        <f t="shared" si="13"/>
        <v>24226</v>
      </c>
      <c r="Y142" s="112">
        <f t="shared" si="13"/>
        <v>5201</v>
      </c>
      <c r="Z142" s="112">
        <f t="shared" si="13"/>
        <v>3834</v>
      </c>
      <c r="AA142" s="112">
        <f t="shared" si="13"/>
        <v>24137</v>
      </c>
      <c r="AB142" s="112">
        <f t="shared" si="13"/>
        <v>24870</v>
      </c>
      <c r="AC142" s="112">
        <f t="shared" si="13"/>
        <v>53235</v>
      </c>
      <c r="AD142" s="112">
        <f t="shared" si="13"/>
        <v>13120</v>
      </c>
      <c r="AE142" s="112">
        <f t="shared" si="13"/>
        <v>4656</v>
      </c>
      <c r="AF142" s="112">
        <f t="shared" si="13"/>
        <v>1602</v>
      </c>
      <c r="AG142" s="112">
        <f t="shared" si="13"/>
        <v>14716</v>
      </c>
      <c r="AH142" s="112">
        <f t="shared" si="13"/>
        <v>4349</v>
      </c>
      <c r="AI142" s="112">
        <f t="shared" si="13"/>
        <v>26620</v>
      </c>
      <c r="AJ142" s="112">
        <f t="shared" si="13"/>
        <v>4097</v>
      </c>
      <c r="AK142" s="112">
        <f t="shared" si="13"/>
        <v>29327</v>
      </c>
      <c r="AL142" s="112">
        <f t="shared" si="13"/>
        <v>28434</v>
      </c>
      <c r="AM142" s="112">
        <f t="shared" si="13"/>
        <v>16332</v>
      </c>
      <c r="AN142" s="112">
        <f t="shared" si="13"/>
        <v>2256</v>
      </c>
      <c r="AO142" s="112">
        <f t="shared" si="13"/>
        <v>9831</v>
      </c>
      <c r="AP142" s="112">
        <f t="shared" si="13"/>
        <v>27774</v>
      </c>
      <c r="AQ142" s="112">
        <f t="shared" si="13"/>
        <v>2640</v>
      </c>
      <c r="AR142" s="112">
        <f t="shared" si="13"/>
        <v>9274</v>
      </c>
      <c r="AS142" s="112">
        <f t="shared" si="13"/>
        <v>20225</v>
      </c>
      <c r="AT142" s="112">
        <f t="shared" si="13"/>
        <v>10914</v>
      </c>
      <c r="AU142" s="112">
        <f t="shared" si="13"/>
        <v>16223</v>
      </c>
      <c r="AV142" s="112">
        <f t="shared" si="13"/>
        <v>11167</v>
      </c>
      <c r="AW142" s="112">
        <f t="shared" si="13"/>
        <v>7407</v>
      </c>
      <c r="AX142" s="112">
        <f t="shared" si="13"/>
        <v>8364</v>
      </c>
      <c r="AY142" s="112">
        <f t="shared" si="13"/>
        <v>34745</v>
      </c>
      <c r="AZ142" s="112">
        <f t="shared" si="13"/>
        <v>21064</v>
      </c>
      <c r="BA142" s="112">
        <f t="shared" si="13"/>
        <v>6384</v>
      </c>
      <c r="BB142" s="112">
        <f t="shared" si="13"/>
        <v>22853</v>
      </c>
      <c r="BC142" s="112">
        <f t="shared" si="13"/>
        <v>45973</v>
      </c>
      <c r="BD142" s="112">
        <f t="shared" si="13"/>
        <v>5757</v>
      </c>
      <c r="BE142" s="112">
        <f t="shared" si="13"/>
        <v>3816</v>
      </c>
      <c r="BF142" s="112">
        <f t="shared" si="13"/>
        <v>3958</v>
      </c>
      <c r="BG142" s="112">
        <f t="shared" si="13"/>
        <v>10427</v>
      </c>
      <c r="BH142" s="112">
        <f t="shared" si="13"/>
        <v>3213</v>
      </c>
      <c r="BI142" s="112">
        <f t="shared" si="13"/>
        <v>13794</v>
      </c>
      <c r="BJ142" s="112">
        <f t="shared" si="13"/>
        <v>2091</v>
      </c>
      <c r="BK142" s="112">
        <f t="shared" si="13"/>
        <v>1480</v>
      </c>
      <c r="BL142" s="112">
        <f t="shared" si="13"/>
        <v>8123</v>
      </c>
      <c r="BM142" s="112">
        <f t="shared" si="13"/>
        <v>4282</v>
      </c>
      <c r="BN142" s="112">
        <f t="shared" si="13"/>
        <v>17792</v>
      </c>
      <c r="BO142" s="112">
        <f t="shared" si="13"/>
        <v>3588</v>
      </c>
      <c r="BP142" s="112">
        <f t="shared" ref="BP142:CD142" si="14">SUM(BP140:BP141)</f>
        <v>7459</v>
      </c>
      <c r="BQ142" s="112">
        <f t="shared" si="14"/>
        <v>4169</v>
      </c>
      <c r="BR142" s="112">
        <f t="shared" si="14"/>
        <v>1779</v>
      </c>
      <c r="BS142" s="112">
        <f t="shared" si="14"/>
        <v>7191</v>
      </c>
      <c r="BT142" s="112">
        <f t="shared" si="14"/>
        <v>7505</v>
      </c>
      <c r="BU142" s="112">
        <f t="shared" si="14"/>
        <v>10576</v>
      </c>
      <c r="BV142" s="112">
        <f t="shared" si="14"/>
        <v>1077</v>
      </c>
      <c r="BW142" s="112">
        <f t="shared" si="14"/>
        <v>31354</v>
      </c>
      <c r="BX142" s="112">
        <f t="shared" si="14"/>
        <v>29527</v>
      </c>
      <c r="BY142" s="112">
        <f t="shared" si="14"/>
        <v>7671</v>
      </c>
      <c r="BZ142" s="112">
        <f t="shared" si="14"/>
        <v>22330</v>
      </c>
      <c r="CA142" s="112">
        <f t="shared" si="14"/>
        <v>10668</v>
      </c>
      <c r="CB142" s="112">
        <f t="shared" si="14"/>
        <v>27587</v>
      </c>
      <c r="CC142" s="112">
        <f t="shared" si="14"/>
        <v>1912</v>
      </c>
      <c r="CD142" s="112">
        <f t="shared" si="14"/>
        <v>1091950</v>
      </c>
      <c r="CE142" s="12">
        <f t="shared" si="10"/>
        <v>727793</v>
      </c>
    </row>
    <row r="143" spans="1:84" s="66" customFormat="1" ht="19" x14ac:dyDescent="0.25">
      <c r="A143" s="63">
        <v>139</v>
      </c>
      <c r="B143" s="64" t="s">
        <v>309</v>
      </c>
      <c r="C143" s="65" t="s">
        <v>211</v>
      </c>
      <c r="D143" s="65" t="s">
        <v>212</v>
      </c>
      <c r="E143" s="65" t="s">
        <v>213</v>
      </c>
      <c r="F143" s="65" t="s">
        <v>214</v>
      </c>
      <c r="G143" s="65" t="s">
        <v>215</v>
      </c>
      <c r="H143" s="65" t="s">
        <v>216</v>
      </c>
      <c r="I143" s="65" t="s">
        <v>217</v>
      </c>
      <c r="J143" s="65" t="s">
        <v>218</v>
      </c>
      <c r="K143" s="65" t="s">
        <v>219</v>
      </c>
      <c r="L143" s="65" t="s">
        <v>220</v>
      </c>
      <c r="M143" s="65" t="s">
        <v>221</v>
      </c>
      <c r="N143" s="65" t="s">
        <v>222</v>
      </c>
      <c r="O143" s="65" t="s">
        <v>223</v>
      </c>
      <c r="P143" s="65" t="s">
        <v>224</v>
      </c>
      <c r="Q143" s="65" t="s">
        <v>225</v>
      </c>
      <c r="R143" s="65" t="s">
        <v>226</v>
      </c>
      <c r="S143" s="65" t="s">
        <v>227</v>
      </c>
      <c r="T143" s="65" t="s">
        <v>228</v>
      </c>
      <c r="U143" s="65" t="s">
        <v>229</v>
      </c>
      <c r="V143" s="65" t="s">
        <v>230</v>
      </c>
      <c r="W143" s="65" t="s">
        <v>231</v>
      </c>
      <c r="X143" s="65" t="s">
        <v>232</v>
      </c>
      <c r="Y143" s="65" t="s">
        <v>233</v>
      </c>
      <c r="Z143" s="65" t="s">
        <v>234</v>
      </c>
      <c r="AA143" s="65" t="s">
        <v>235</v>
      </c>
      <c r="AB143" s="65" t="s">
        <v>236</v>
      </c>
      <c r="AC143" s="65" t="s">
        <v>237</v>
      </c>
      <c r="AD143" s="65" t="s">
        <v>238</v>
      </c>
      <c r="AE143" s="65" t="s">
        <v>239</v>
      </c>
      <c r="AF143" s="65" t="s">
        <v>240</v>
      </c>
      <c r="AG143" s="65" t="s">
        <v>241</v>
      </c>
      <c r="AH143" s="65" t="s">
        <v>242</v>
      </c>
      <c r="AI143" s="65" t="s">
        <v>243</v>
      </c>
      <c r="AJ143" s="65" t="s">
        <v>244</v>
      </c>
      <c r="AK143" s="65" t="s">
        <v>245</v>
      </c>
      <c r="AL143" s="65" t="s">
        <v>246</v>
      </c>
      <c r="AM143" s="65" t="s">
        <v>247</v>
      </c>
      <c r="AN143" s="65" t="s">
        <v>248</v>
      </c>
      <c r="AO143" s="65" t="s">
        <v>249</v>
      </c>
      <c r="AP143" s="65" t="s">
        <v>250</v>
      </c>
      <c r="AQ143" s="65" t="s">
        <v>251</v>
      </c>
      <c r="AR143" s="65" t="s">
        <v>252</v>
      </c>
      <c r="AS143" s="65" t="s">
        <v>253</v>
      </c>
      <c r="AT143" s="65" t="s">
        <v>254</v>
      </c>
      <c r="AU143" s="65" t="s">
        <v>255</v>
      </c>
      <c r="AV143" s="65" t="s">
        <v>256</v>
      </c>
      <c r="AW143" s="65" t="s">
        <v>257</v>
      </c>
      <c r="AX143" s="65" t="s">
        <v>258</v>
      </c>
      <c r="AY143" s="65" t="s">
        <v>259</v>
      </c>
      <c r="AZ143" s="65" t="s">
        <v>260</v>
      </c>
      <c r="BA143" s="65" t="s">
        <v>261</v>
      </c>
      <c r="BB143" s="65" t="s">
        <v>262</v>
      </c>
      <c r="BC143" s="65" t="s">
        <v>263</v>
      </c>
      <c r="BD143" s="65" t="s">
        <v>264</v>
      </c>
      <c r="BE143" s="65" t="s">
        <v>265</v>
      </c>
      <c r="BF143" s="65" t="s">
        <v>266</v>
      </c>
      <c r="BG143" s="65" t="s">
        <v>267</v>
      </c>
      <c r="BH143" s="65" t="s">
        <v>268</v>
      </c>
      <c r="BI143" s="65" t="s">
        <v>269</v>
      </c>
      <c r="BJ143" s="65" t="s">
        <v>270</v>
      </c>
      <c r="BK143" s="65" t="s">
        <v>271</v>
      </c>
      <c r="BL143" s="65" t="s">
        <v>272</v>
      </c>
      <c r="BM143" s="65" t="s">
        <v>273</v>
      </c>
      <c r="BN143" s="65" t="s">
        <v>274</v>
      </c>
      <c r="BO143" s="65" t="s">
        <v>275</v>
      </c>
      <c r="BP143" s="65" t="s">
        <v>276</v>
      </c>
      <c r="BQ143" s="65" t="s">
        <v>277</v>
      </c>
      <c r="BR143" s="65" t="s">
        <v>278</v>
      </c>
      <c r="BS143" s="65" t="s">
        <v>279</v>
      </c>
      <c r="BT143" s="65" t="s">
        <v>280</v>
      </c>
      <c r="BU143" s="65" t="s">
        <v>281</v>
      </c>
      <c r="BV143" s="65" t="s">
        <v>282</v>
      </c>
      <c r="BW143" s="65" t="s">
        <v>283</v>
      </c>
      <c r="BX143" s="65" t="s">
        <v>284</v>
      </c>
      <c r="BY143" s="65" t="s">
        <v>285</v>
      </c>
      <c r="BZ143" s="65" t="s">
        <v>286</v>
      </c>
      <c r="CA143" s="65" t="s">
        <v>287</v>
      </c>
      <c r="CB143" s="65" t="s">
        <v>288</v>
      </c>
      <c r="CC143" s="65" t="s">
        <v>289</v>
      </c>
      <c r="CD143" s="65" t="s">
        <v>290</v>
      </c>
      <c r="CE143" s="65" t="s">
        <v>291</v>
      </c>
      <c r="CF143" s="59"/>
    </row>
    <row r="144" spans="1:84" x14ac:dyDescent="0.25">
      <c r="A144" s="63">
        <v>140</v>
      </c>
      <c r="B144" s="67" t="s">
        <v>125</v>
      </c>
      <c r="C144" s="68">
        <v>16</v>
      </c>
      <c r="D144" s="68">
        <v>14</v>
      </c>
      <c r="E144" s="68">
        <v>116</v>
      </c>
      <c r="F144" s="68">
        <v>298</v>
      </c>
      <c r="G144" s="68">
        <v>70</v>
      </c>
      <c r="H144" s="68">
        <v>50</v>
      </c>
      <c r="I144" s="68">
        <v>199</v>
      </c>
      <c r="J144" s="68">
        <v>11</v>
      </c>
      <c r="K144" s="68">
        <v>912</v>
      </c>
      <c r="L144" s="68">
        <v>2517</v>
      </c>
      <c r="M144" s="68">
        <v>0</v>
      </c>
      <c r="N144" s="68">
        <v>14</v>
      </c>
      <c r="O144" s="68">
        <v>161</v>
      </c>
      <c r="P144" s="68">
        <v>1171</v>
      </c>
      <c r="Q144" s="68">
        <v>6</v>
      </c>
      <c r="R144" s="68">
        <v>16</v>
      </c>
      <c r="S144" s="68">
        <v>8</v>
      </c>
      <c r="T144" s="68">
        <v>522</v>
      </c>
      <c r="U144" s="68">
        <v>63</v>
      </c>
      <c r="V144" s="68">
        <v>166</v>
      </c>
      <c r="W144" s="68">
        <v>11</v>
      </c>
      <c r="X144" s="68">
        <v>356</v>
      </c>
      <c r="Y144" s="68">
        <v>18</v>
      </c>
      <c r="Z144" s="68">
        <v>11</v>
      </c>
      <c r="AA144" s="68">
        <v>165</v>
      </c>
      <c r="AB144" s="68">
        <v>3100</v>
      </c>
      <c r="AC144" s="68">
        <v>271</v>
      </c>
      <c r="AD144" s="68">
        <v>50</v>
      </c>
      <c r="AE144" s="68">
        <v>44</v>
      </c>
      <c r="AF144" s="68">
        <v>4</v>
      </c>
      <c r="AG144" s="68">
        <v>328</v>
      </c>
      <c r="AH144" s="68">
        <v>4</v>
      </c>
      <c r="AI144" s="68">
        <v>396</v>
      </c>
      <c r="AJ144" s="68">
        <v>15</v>
      </c>
      <c r="AK144" s="68">
        <v>783</v>
      </c>
      <c r="AL144" s="68">
        <v>946</v>
      </c>
      <c r="AM144" s="68">
        <v>49</v>
      </c>
      <c r="AN144" s="68">
        <v>9</v>
      </c>
      <c r="AO144" s="68">
        <v>45</v>
      </c>
      <c r="AP144" s="68">
        <v>1013</v>
      </c>
      <c r="AQ144" s="68">
        <v>4</v>
      </c>
      <c r="AR144" s="68">
        <v>1182</v>
      </c>
      <c r="AS144" s="68">
        <v>341</v>
      </c>
      <c r="AT144" s="68">
        <v>450</v>
      </c>
      <c r="AU144" s="68">
        <v>363</v>
      </c>
      <c r="AV144" s="68">
        <v>63</v>
      </c>
      <c r="AW144" s="68">
        <v>25</v>
      </c>
      <c r="AX144" s="68">
        <v>21</v>
      </c>
      <c r="AY144" s="68">
        <v>1716</v>
      </c>
      <c r="AZ144" s="68">
        <v>538</v>
      </c>
      <c r="BA144" s="68">
        <v>27</v>
      </c>
      <c r="BB144" s="68">
        <v>344</v>
      </c>
      <c r="BC144" s="68">
        <v>191</v>
      </c>
      <c r="BD144" s="68">
        <v>69</v>
      </c>
      <c r="BE144" s="68">
        <v>11</v>
      </c>
      <c r="BF144" s="68">
        <v>16</v>
      </c>
      <c r="BG144" s="68">
        <v>97</v>
      </c>
      <c r="BH144" s="68">
        <v>3</v>
      </c>
      <c r="BI144" s="68">
        <v>198</v>
      </c>
      <c r="BJ144" s="68">
        <v>8</v>
      </c>
      <c r="BK144" s="68">
        <v>13</v>
      </c>
      <c r="BL144" s="68">
        <v>39</v>
      </c>
      <c r="BM144" s="68">
        <v>13</v>
      </c>
      <c r="BN144" s="68">
        <v>306</v>
      </c>
      <c r="BO144" s="68">
        <v>23</v>
      </c>
      <c r="BP144" s="68">
        <v>28</v>
      </c>
      <c r="BQ144" s="68">
        <v>46</v>
      </c>
      <c r="BR144" s="68">
        <v>3</v>
      </c>
      <c r="BS144" s="68">
        <v>26</v>
      </c>
      <c r="BT144" s="68">
        <v>18</v>
      </c>
      <c r="BU144" s="68">
        <v>39</v>
      </c>
      <c r="BV144" s="68">
        <v>0</v>
      </c>
      <c r="BW144" s="68">
        <v>1378</v>
      </c>
      <c r="BX144" s="68">
        <v>772</v>
      </c>
      <c r="BY144" s="68">
        <v>26</v>
      </c>
      <c r="BZ144" s="68">
        <v>567</v>
      </c>
      <c r="CA144" s="68">
        <v>626</v>
      </c>
      <c r="CB144" s="68">
        <v>184</v>
      </c>
      <c r="CC144" s="68">
        <v>6</v>
      </c>
      <c r="CD144" s="68">
        <v>23730</v>
      </c>
      <c r="CE144" s="12">
        <f t="shared" ref="CE144:CE151" si="15">SUM(F144,I144,K144:L144,O144:P144,T144,V144,X144,AB144,AG144,AI144,AK144:AL144,AP144,AR144:AU144,AY144:AZ144,BB144:BC144,BG144,BI144,BN144,BW144:BX144,BZ144:CB144)</f>
        <v>22121</v>
      </c>
    </row>
    <row r="145" spans="1:84" x14ac:dyDescent="0.25">
      <c r="A145" s="63">
        <v>141</v>
      </c>
      <c r="B145" s="67" t="s">
        <v>126</v>
      </c>
      <c r="C145" s="68">
        <v>2025</v>
      </c>
      <c r="D145" s="68">
        <v>1793</v>
      </c>
      <c r="E145" s="68">
        <v>13757</v>
      </c>
      <c r="F145" s="68">
        <v>15454</v>
      </c>
      <c r="G145" s="68">
        <v>6901</v>
      </c>
      <c r="H145" s="68">
        <v>7724</v>
      </c>
      <c r="I145" s="68">
        <v>12552</v>
      </c>
      <c r="J145" s="68">
        <v>2657</v>
      </c>
      <c r="K145" s="68">
        <v>18010</v>
      </c>
      <c r="L145" s="68">
        <v>22005</v>
      </c>
      <c r="M145" s="68">
        <v>1198</v>
      </c>
      <c r="N145" s="68">
        <v>6509</v>
      </c>
      <c r="O145" s="68">
        <v>9129</v>
      </c>
      <c r="P145" s="68">
        <v>25272</v>
      </c>
      <c r="Q145" s="68">
        <v>2591</v>
      </c>
      <c r="R145" s="68">
        <v>3342</v>
      </c>
      <c r="S145" s="68">
        <v>2715</v>
      </c>
      <c r="T145" s="68">
        <v>14987</v>
      </c>
      <c r="U145" s="68">
        <v>8639</v>
      </c>
      <c r="V145" s="68">
        <v>14178</v>
      </c>
      <c r="W145" s="68">
        <v>2182</v>
      </c>
      <c r="X145" s="68">
        <v>10612</v>
      </c>
      <c r="Y145" s="68">
        <v>3278</v>
      </c>
      <c r="Z145" s="68">
        <v>2266</v>
      </c>
      <c r="AA145" s="68">
        <v>15375</v>
      </c>
      <c r="AB145" s="68">
        <v>14655</v>
      </c>
      <c r="AC145" s="68">
        <v>34988</v>
      </c>
      <c r="AD145" s="68">
        <v>8779</v>
      </c>
      <c r="AE145" s="68">
        <v>2276</v>
      </c>
      <c r="AF145" s="68">
        <v>1112</v>
      </c>
      <c r="AG145" s="68">
        <v>9890</v>
      </c>
      <c r="AH145" s="68">
        <v>3214</v>
      </c>
      <c r="AI145" s="68">
        <v>17776</v>
      </c>
      <c r="AJ145" s="68">
        <v>2509</v>
      </c>
      <c r="AK145" s="68">
        <v>18936</v>
      </c>
      <c r="AL145" s="68">
        <v>17667</v>
      </c>
      <c r="AM145" s="68">
        <v>10290</v>
      </c>
      <c r="AN145" s="68">
        <v>1374</v>
      </c>
      <c r="AO145" s="68">
        <v>5766</v>
      </c>
      <c r="AP145" s="68">
        <v>17907</v>
      </c>
      <c r="AQ145" s="68">
        <v>1530</v>
      </c>
      <c r="AR145" s="68">
        <v>5135</v>
      </c>
      <c r="AS145" s="68">
        <v>12611</v>
      </c>
      <c r="AT145" s="68">
        <v>4907</v>
      </c>
      <c r="AU145" s="68">
        <v>10873</v>
      </c>
      <c r="AV145" s="68">
        <v>7138</v>
      </c>
      <c r="AW145" s="68">
        <v>4800</v>
      </c>
      <c r="AX145" s="68">
        <v>5729</v>
      </c>
      <c r="AY145" s="68">
        <v>21806</v>
      </c>
      <c r="AZ145" s="68">
        <v>15211</v>
      </c>
      <c r="BA145" s="68">
        <v>4082</v>
      </c>
      <c r="BB145" s="68">
        <v>16101</v>
      </c>
      <c r="BC145" s="68">
        <v>27931</v>
      </c>
      <c r="BD145" s="68">
        <v>2459</v>
      </c>
      <c r="BE145" s="68">
        <v>2539</v>
      </c>
      <c r="BF145" s="68">
        <v>2167</v>
      </c>
      <c r="BG145" s="68">
        <v>5972</v>
      </c>
      <c r="BH145" s="68">
        <v>1966</v>
      </c>
      <c r="BI145" s="68">
        <v>6435</v>
      </c>
      <c r="BJ145" s="68">
        <v>1221</v>
      </c>
      <c r="BK145" s="68">
        <v>823</v>
      </c>
      <c r="BL145" s="68">
        <v>4702</v>
      </c>
      <c r="BM145" s="68">
        <v>2991</v>
      </c>
      <c r="BN145" s="68">
        <v>9664</v>
      </c>
      <c r="BO145" s="68">
        <v>2160</v>
      </c>
      <c r="BP145" s="68">
        <v>4196</v>
      </c>
      <c r="BQ145" s="68">
        <v>2841</v>
      </c>
      <c r="BR145" s="68">
        <v>1153</v>
      </c>
      <c r="BS145" s="68">
        <v>4762</v>
      </c>
      <c r="BT145" s="68">
        <v>5072</v>
      </c>
      <c r="BU145" s="68">
        <v>6556</v>
      </c>
      <c r="BV145" s="68">
        <v>742</v>
      </c>
      <c r="BW145" s="68">
        <v>18368</v>
      </c>
      <c r="BX145" s="68">
        <v>21040</v>
      </c>
      <c r="BY145" s="68">
        <v>5175</v>
      </c>
      <c r="BZ145" s="68">
        <v>13794</v>
      </c>
      <c r="CA145" s="68">
        <v>4861</v>
      </c>
      <c r="CB145" s="68">
        <v>16083</v>
      </c>
      <c r="CC145" s="68">
        <v>1303</v>
      </c>
      <c r="CD145" s="68">
        <v>679216</v>
      </c>
      <c r="CE145" s="12">
        <f t="shared" si="15"/>
        <v>449822</v>
      </c>
    </row>
    <row r="146" spans="1:84" x14ac:dyDescent="0.25">
      <c r="A146" s="63">
        <v>142</v>
      </c>
      <c r="B146" s="67" t="s">
        <v>127</v>
      </c>
      <c r="C146" s="68">
        <v>0</v>
      </c>
      <c r="D146" s="68">
        <v>0</v>
      </c>
      <c r="E146" s="68">
        <v>29</v>
      </c>
      <c r="F146" s="68">
        <v>158</v>
      </c>
      <c r="G146" s="68">
        <v>7</v>
      </c>
      <c r="H146" s="68">
        <v>14</v>
      </c>
      <c r="I146" s="68">
        <v>68</v>
      </c>
      <c r="J146" s="68">
        <v>0</v>
      </c>
      <c r="K146" s="68">
        <v>273</v>
      </c>
      <c r="L146" s="68">
        <v>222</v>
      </c>
      <c r="M146" s="68">
        <v>0</v>
      </c>
      <c r="N146" s="68">
        <v>9</v>
      </c>
      <c r="O146" s="68">
        <v>85</v>
      </c>
      <c r="P146" s="68">
        <v>809</v>
      </c>
      <c r="Q146" s="68">
        <v>4</v>
      </c>
      <c r="R146" s="68">
        <v>0</v>
      </c>
      <c r="S146" s="68">
        <v>0</v>
      </c>
      <c r="T146" s="68">
        <v>113</v>
      </c>
      <c r="U146" s="68">
        <v>10</v>
      </c>
      <c r="V146" s="68">
        <v>104</v>
      </c>
      <c r="W146" s="68">
        <v>0</v>
      </c>
      <c r="X146" s="68">
        <v>167</v>
      </c>
      <c r="Y146" s="68">
        <v>0</v>
      </c>
      <c r="Z146" s="68">
        <v>4</v>
      </c>
      <c r="AA146" s="68">
        <v>32</v>
      </c>
      <c r="AB146" s="68">
        <v>363</v>
      </c>
      <c r="AC146" s="68">
        <v>82</v>
      </c>
      <c r="AD146" s="68">
        <v>20</v>
      </c>
      <c r="AE146" s="68">
        <v>0</v>
      </c>
      <c r="AF146" s="68">
        <v>0</v>
      </c>
      <c r="AG146" s="68">
        <v>51</v>
      </c>
      <c r="AH146" s="68">
        <v>10</v>
      </c>
      <c r="AI146" s="68">
        <v>351</v>
      </c>
      <c r="AJ146" s="68">
        <v>4</v>
      </c>
      <c r="AK146" s="68">
        <v>251</v>
      </c>
      <c r="AL146" s="68">
        <v>420</v>
      </c>
      <c r="AM146" s="68">
        <v>21</v>
      </c>
      <c r="AN146" s="68">
        <v>0</v>
      </c>
      <c r="AO146" s="68">
        <v>6</v>
      </c>
      <c r="AP146" s="68">
        <v>287</v>
      </c>
      <c r="AQ146" s="68">
        <v>0</v>
      </c>
      <c r="AR146" s="68">
        <v>53</v>
      </c>
      <c r="AS146" s="68">
        <v>94</v>
      </c>
      <c r="AT146" s="68">
        <v>95</v>
      </c>
      <c r="AU146" s="68">
        <v>272</v>
      </c>
      <c r="AV146" s="68">
        <v>14</v>
      </c>
      <c r="AW146" s="68">
        <v>19</v>
      </c>
      <c r="AX146" s="68">
        <v>5</v>
      </c>
      <c r="AY146" s="68">
        <v>867</v>
      </c>
      <c r="AZ146" s="68">
        <v>105</v>
      </c>
      <c r="BA146" s="68">
        <v>14</v>
      </c>
      <c r="BB146" s="68">
        <v>110</v>
      </c>
      <c r="BC146" s="68">
        <v>43</v>
      </c>
      <c r="BD146" s="68">
        <v>8</v>
      </c>
      <c r="BE146" s="68">
        <v>4</v>
      </c>
      <c r="BF146" s="68">
        <v>0</v>
      </c>
      <c r="BG146" s="68">
        <v>31</v>
      </c>
      <c r="BH146" s="68">
        <v>0</v>
      </c>
      <c r="BI146" s="68">
        <v>57</v>
      </c>
      <c r="BJ146" s="68">
        <v>0</v>
      </c>
      <c r="BK146" s="68">
        <v>0</v>
      </c>
      <c r="BL146" s="68">
        <v>7</v>
      </c>
      <c r="BM146" s="68">
        <v>4</v>
      </c>
      <c r="BN146" s="68">
        <v>104</v>
      </c>
      <c r="BO146" s="68">
        <v>0</v>
      </c>
      <c r="BP146" s="68">
        <v>8</v>
      </c>
      <c r="BQ146" s="68">
        <v>0</v>
      </c>
      <c r="BR146" s="68">
        <v>0</v>
      </c>
      <c r="BS146" s="68">
        <v>0</v>
      </c>
      <c r="BT146" s="68">
        <v>3</v>
      </c>
      <c r="BU146" s="68">
        <v>13</v>
      </c>
      <c r="BV146" s="68">
        <v>0</v>
      </c>
      <c r="BW146" s="68">
        <v>372</v>
      </c>
      <c r="BX146" s="68">
        <v>470</v>
      </c>
      <c r="BY146" s="68">
        <v>23</v>
      </c>
      <c r="BZ146" s="68">
        <v>882</v>
      </c>
      <c r="CA146" s="68">
        <v>25</v>
      </c>
      <c r="CB146" s="68">
        <v>33</v>
      </c>
      <c r="CC146" s="68">
        <v>3</v>
      </c>
      <c r="CD146" s="68">
        <v>7699</v>
      </c>
      <c r="CE146" s="12">
        <f t="shared" si="15"/>
        <v>7335</v>
      </c>
    </row>
    <row r="147" spans="1:84" x14ac:dyDescent="0.25">
      <c r="A147" s="63">
        <v>143</v>
      </c>
      <c r="B147" s="67" t="s">
        <v>128</v>
      </c>
      <c r="C147" s="68">
        <v>4</v>
      </c>
      <c r="D147" s="68">
        <v>4</v>
      </c>
      <c r="E147" s="68">
        <v>9</v>
      </c>
      <c r="F147" s="68">
        <v>178</v>
      </c>
      <c r="G147" s="68">
        <v>5</v>
      </c>
      <c r="H147" s="68">
        <v>14</v>
      </c>
      <c r="I147" s="68">
        <v>90</v>
      </c>
      <c r="J147" s="68">
        <v>6</v>
      </c>
      <c r="K147" s="68">
        <v>113</v>
      </c>
      <c r="L147" s="68">
        <v>1168</v>
      </c>
      <c r="M147" s="68">
        <v>0</v>
      </c>
      <c r="N147" s="68">
        <v>13</v>
      </c>
      <c r="O147" s="68">
        <v>85</v>
      </c>
      <c r="P147" s="68">
        <v>1206</v>
      </c>
      <c r="Q147" s="68">
        <v>3</v>
      </c>
      <c r="R147" s="68">
        <v>0</v>
      </c>
      <c r="S147" s="68">
        <v>0</v>
      </c>
      <c r="T147" s="68">
        <v>400</v>
      </c>
      <c r="U147" s="68">
        <v>5</v>
      </c>
      <c r="V147" s="68">
        <v>89</v>
      </c>
      <c r="W147" s="68">
        <v>0</v>
      </c>
      <c r="X147" s="68">
        <v>68</v>
      </c>
      <c r="Y147" s="68">
        <v>0</v>
      </c>
      <c r="Z147" s="68">
        <v>4</v>
      </c>
      <c r="AA147" s="68">
        <v>23</v>
      </c>
      <c r="AB147" s="68">
        <v>1067</v>
      </c>
      <c r="AC147" s="68">
        <v>158</v>
      </c>
      <c r="AD147" s="68">
        <v>229</v>
      </c>
      <c r="AE147" s="68">
        <v>15</v>
      </c>
      <c r="AF147" s="68">
        <v>0</v>
      </c>
      <c r="AG147" s="68">
        <v>258</v>
      </c>
      <c r="AH147" s="68">
        <v>3</v>
      </c>
      <c r="AI147" s="68">
        <v>2425</v>
      </c>
      <c r="AJ147" s="68">
        <v>0</v>
      </c>
      <c r="AK147" s="68">
        <v>258</v>
      </c>
      <c r="AL147" s="68">
        <v>226</v>
      </c>
      <c r="AM147" s="68">
        <v>44</v>
      </c>
      <c r="AN147" s="68">
        <v>0</v>
      </c>
      <c r="AO147" s="68">
        <v>12</v>
      </c>
      <c r="AP147" s="68">
        <v>315</v>
      </c>
      <c r="AQ147" s="68">
        <v>0</v>
      </c>
      <c r="AR147" s="68">
        <v>170</v>
      </c>
      <c r="AS147" s="68">
        <v>51</v>
      </c>
      <c r="AT147" s="68">
        <v>173</v>
      </c>
      <c r="AU147" s="68">
        <v>441</v>
      </c>
      <c r="AV147" s="68">
        <v>93</v>
      </c>
      <c r="AW147" s="68">
        <v>22</v>
      </c>
      <c r="AX147" s="68">
        <v>7</v>
      </c>
      <c r="AY147" s="68">
        <v>261</v>
      </c>
      <c r="AZ147" s="68">
        <v>252</v>
      </c>
      <c r="BA147" s="68">
        <v>7</v>
      </c>
      <c r="BB147" s="68">
        <v>877</v>
      </c>
      <c r="BC147" s="68">
        <v>29</v>
      </c>
      <c r="BD147" s="68">
        <v>4</v>
      </c>
      <c r="BE147" s="68">
        <v>0</v>
      </c>
      <c r="BF147" s="68">
        <v>0</v>
      </c>
      <c r="BG147" s="68">
        <v>46</v>
      </c>
      <c r="BH147" s="68">
        <v>0</v>
      </c>
      <c r="BI147" s="68">
        <v>110</v>
      </c>
      <c r="BJ147" s="68">
        <v>0</v>
      </c>
      <c r="BK147" s="68">
        <v>0</v>
      </c>
      <c r="BL147" s="68">
        <v>4</v>
      </c>
      <c r="BM147" s="68">
        <v>0</v>
      </c>
      <c r="BN147" s="68">
        <v>114</v>
      </c>
      <c r="BO147" s="68">
        <v>0</v>
      </c>
      <c r="BP147" s="68">
        <v>3</v>
      </c>
      <c r="BQ147" s="68">
        <v>9</v>
      </c>
      <c r="BR147" s="68">
        <v>0</v>
      </c>
      <c r="BS147" s="68">
        <v>0</v>
      </c>
      <c r="BT147" s="68">
        <v>4</v>
      </c>
      <c r="BU147" s="68">
        <v>13</v>
      </c>
      <c r="BV147" s="68">
        <v>0</v>
      </c>
      <c r="BW147" s="68">
        <v>149</v>
      </c>
      <c r="BX147" s="68">
        <v>875</v>
      </c>
      <c r="BY147" s="68">
        <v>7</v>
      </c>
      <c r="BZ147" s="68">
        <v>583</v>
      </c>
      <c r="CA147" s="68">
        <v>123</v>
      </c>
      <c r="CB147" s="68">
        <v>26</v>
      </c>
      <c r="CC147" s="68">
        <v>0</v>
      </c>
      <c r="CD147" s="68">
        <v>12974</v>
      </c>
      <c r="CE147" s="12">
        <f t="shared" si="15"/>
        <v>12226</v>
      </c>
    </row>
    <row r="148" spans="1:84" x14ac:dyDescent="0.25">
      <c r="A148" s="63">
        <v>144</v>
      </c>
      <c r="B148" s="67" t="s">
        <v>129</v>
      </c>
      <c r="C148" s="68">
        <v>0</v>
      </c>
      <c r="D148" s="68">
        <v>0</v>
      </c>
      <c r="E148" s="68">
        <v>23</v>
      </c>
      <c r="F148" s="68">
        <v>44</v>
      </c>
      <c r="G148" s="68">
        <v>12</v>
      </c>
      <c r="H148" s="68">
        <v>11</v>
      </c>
      <c r="I148" s="68">
        <v>862</v>
      </c>
      <c r="J148" s="68">
        <v>3</v>
      </c>
      <c r="K148" s="68">
        <v>435</v>
      </c>
      <c r="L148" s="68">
        <v>12</v>
      </c>
      <c r="M148" s="68">
        <v>0</v>
      </c>
      <c r="N148" s="68">
        <v>0</v>
      </c>
      <c r="O148" s="68">
        <v>23</v>
      </c>
      <c r="P148" s="68">
        <v>47</v>
      </c>
      <c r="Q148" s="68">
        <v>0</v>
      </c>
      <c r="R148" s="68">
        <v>6</v>
      </c>
      <c r="S148" s="68">
        <v>4</v>
      </c>
      <c r="T148" s="68">
        <v>18</v>
      </c>
      <c r="U148" s="68">
        <v>13</v>
      </c>
      <c r="V148" s="68">
        <v>74</v>
      </c>
      <c r="W148" s="68">
        <v>0</v>
      </c>
      <c r="X148" s="68">
        <v>5991</v>
      </c>
      <c r="Y148" s="68">
        <v>5</v>
      </c>
      <c r="Z148" s="68">
        <v>0</v>
      </c>
      <c r="AA148" s="68">
        <v>14</v>
      </c>
      <c r="AB148" s="68">
        <v>48</v>
      </c>
      <c r="AC148" s="68">
        <v>37</v>
      </c>
      <c r="AD148" s="68">
        <v>5</v>
      </c>
      <c r="AE148" s="68">
        <v>8</v>
      </c>
      <c r="AF148" s="68">
        <v>0</v>
      </c>
      <c r="AG148" s="68">
        <v>5</v>
      </c>
      <c r="AH148" s="68">
        <v>0</v>
      </c>
      <c r="AI148" s="68">
        <v>13</v>
      </c>
      <c r="AJ148" s="68">
        <v>3</v>
      </c>
      <c r="AK148" s="68">
        <v>345</v>
      </c>
      <c r="AL148" s="68">
        <v>44</v>
      </c>
      <c r="AM148" s="68">
        <v>14</v>
      </c>
      <c r="AN148" s="68">
        <v>0</v>
      </c>
      <c r="AO148" s="68">
        <v>22</v>
      </c>
      <c r="AP148" s="68">
        <v>161</v>
      </c>
      <c r="AQ148" s="68">
        <v>7</v>
      </c>
      <c r="AR148" s="68">
        <v>16</v>
      </c>
      <c r="AS148" s="68">
        <v>32</v>
      </c>
      <c r="AT148" s="68">
        <v>199</v>
      </c>
      <c r="AU148" s="68">
        <v>5</v>
      </c>
      <c r="AV148" s="68">
        <v>7</v>
      </c>
      <c r="AW148" s="68">
        <v>4</v>
      </c>
      <c r="AX148" s="68">
        <v>4</v>
      </c>
      <c r="AY148" s="68">
        <v>196</v>
      </c>
      <c r="AZ148" s="68">
        <v>12</v>
      </c>
      <c r="BA148" s="68">
        <v>4</v>
      </c>
      <c r="BB148" s="68">
        <v>34</v>
      </c>
      <c r="BC148" s="68">
        <v>144</v>
      </c>
      <c r="BD148" s="68">
        <v>16</v>
      </c>
      <c r="BE148" s="68">
        <v>4</v>
      </c>
      <c r="BF148" s="68">
        <v>3</v>
      </c>
      <c r="BG148" s="68">
        <v>17</v>
      </c>
      <c r="BH148" s="68">
        <v>0</v>
      </c>
      <c r="BI148" s="68">
        <v>855</v>
      </c>
      <c r="BJ148" s="68">
        <v>0</v>
      </c>
      <c r="BK148" s="68">
        <v>0</v>
      </c>
      <c r="BL148" s="68">
        <v>9</v>
      </c>
      <c r="BM148" s="68">
        <v>3</v>
      </c>
      <c r="BN148" s="68">
        <v>1566</v>
      </c>
      <c r="BO148" s="68">
        <v>3</v>
      </c>
      <c r="BP148" s="68">
        <v>18</v>
      </c>
      <c r="BQ148" s="68">
        <v>0</v>
      </c>
      <c r="BR148" s="68">
        <v>0</v>
      </c>
      <c r="BS148" s="68">
        <v>4</v>
      </c>
      <c r="BT148" s="68">
        <v>3</v>
      </c>
      <c r="BU148" s="68">
        <v>4</v>
      </c>
      <c r="BV148" s="68">
        <v>0</v>
      </c>
      <c r="BW148" s="68">
        <v>90</v>
      </c>
      <c r="BX148" s="68">
        <v>16</v>
      </c>
      <c r="BY148" s="68">
        <v>8</v>
      </c>
      <c r="BZ148" s="68">
        <v>14</v>
      </c>
      <c r="CA148" s="68">
        <v>90</v>
      </c>
      <c r="CB148" s="68">
        <v>37</v>
      </c>
      <c r="CC148" s="68">
        <v>0</v>
      </c>
      <c r="CD148" s="68">
        <v>11728</v>
      </c>
      <c r="CE148" s="12">
        <f t="shared" si="15"/>
        <v>11445</v>
      </c>
    </row>
    <row r="149" spans="1:84" x14ac:dyDescent="0.25">
      <c r="A149" s="63">
        <v>145</v>
      </c>
      <c r="B149" s="67" t="s">
        <v>130</v>
      </c>
      <c r="C149" s="68">
        <v>0</v>
      </c>
      <c r="D149" s="68">
        <v>3</v>
      </c>
      <c r="E149" s="68">
        <v>52</v>
      </c>
      <c r="F149" s="68">
        <v>71</v>
      </c>
      <c r="G149" s="68">
        <v>16</v>
      </c>
      <c r="H149" s="68">
        <v>22</v>
      </c>
      <c r="I149" s="68">
        <v>55</v>
      </c>
      <c r="J149" s="68">
        <v>0</v>
      </c>
      <c r="K149" s="68">
        <v>149</v>
      </c>
      <c r="L149" s="68">
        <v>175</v>
      </c>
      <c r="M149" s="68">
        <v>4</v>
      </c>
      <c r="N149" s="68">
        <v>8</v>
      </c>
      <c r="O149" s="68">
        <v>97</v>
      </c>
      <c r="P149" s="68">
        <v>556</v>
      </c>
      <c r="Q149" s="68">
        <v>13</v>
      </c>
      <c r="R149" s="68">
        <v>7</v>
      </c>
      <c r="S149" s="68">
        <v>3</v>
      </c>
      <c r="T149" s="68">
        <v>70</v>
      </c>
      <c r="U149" s="68">
        <v>35</v>
      </c>
      <c r="V149" s="68">
        <v>74</v>
      </c>
      <c r="W149" s="68">
        <v>0</v>
      </c>
      <c r="X149" s="68">
        <v>64</v>
      </c>
      <c r="Y149" s="68">
        <v>5</v>
      </c>
      <c r="Z149" s="68">
        <v>12</v>
      </c>
      <c r="AA149" s="68">
        <v>35</v>
      </c>
      <c r="AB149" s="68">
        <v>156</v>
      </c>
      <c r="AC149" s="68">
        <v>95</v>
      </c>
      <c r="AD149" s="68">
        <v>90</v>
      </c>
      <c r="AE149" s="68">
        <v>27</v>
      </c>
      <c r="AF149" s="68">
        <v>0</v>
      </c>
      <c r="AG149" s="68">
        <v>36</v>
      </c>
      <c r="AH149" s="68">
        <v>3</v>
      </c>
      <c r="AI149" s="68">
        <v>360</v>
      </c>
      <c r="AJ149" s="68">
        <v>3</v>
      </c>
      <c r="AK149" s="68">
        <v>97</v>
      </c>
      <c r="AL149" s="68">
        <v>169</v>
      </c>
      <c r="AM149" s="68">
        <v>30</v>
      </c>
      <c r="AN149" s="68">
        <v>4</v>
      </c>
      <c r="AO149" s="68">
        <v>15</v>
      </c>
      <c r="AP149" s="68">
        <v>208</v>
      </c>
      <c r="AQ149" s="68">
        <v>0</v>
      </c>
      <c r="AR149" s="68">
        <v>19</v>
      </c>
      <c r="AS149" s="68">
        <v>112</v>
      </c>
      <c r="AT149" s="68">
        <v>39</v>
      </c>
      <c r="AU149" s="68">
        <v>274</v>
      </c>
      <c r="AV149" s="68">
        <v>23</v>
      </c>
      <c r="AW149" s="68">
        <v>34</v>
      </c>
      <c r="AX149" s="68">
        <v>12</v>
      </c>
      <c r="AY149" s="68">
        <v>220</v>
      </c>
      <c r="AZ149" s="68">
        <v>56</v>
      </c>
      <c r="BA149" s="68">
        <v>21</v>
      </c>
      <c r="BB149" s="68">
        <v>58</v>
      </c>
      <c r="BC149" s="68">
        <v>83</v>
      </c>
      <c r="BD149" s="68">
        <v>33</v>
      </c>
      <c r="BE149" s="68">
        <v>3</v>
      </c>
      <c r="BF149" s="68">
        <v>6</v>
      </c>
      <c r="BG149" s="68">
        <v>44</v>
      </c>
      <c r="BH149" s="68">
        <v>3</v>
      </c>
      <c r="BI149" s="68">
        <v>48</v>
      </c>
      <c r="BJ149" s="68">
        <v>4</v>
      </c>
      <c r="BK149" s="68">
        <v>0</v>
      </c>
      <c r="BL149" s="68">
        <v>15</v>
      </c>
      <c r="BM149" s="68">
        <v>0</v>
      </c>
      <c r="BN149" s="68">
        <v>44</v>
      </c>
      <c r="BO149" s="68">
        <v>10</v>
      </c>
      <c r="BP149" s="68">
        <v>14</v>
      </c>
      <c r="BQ149" s="68">
        <v>10</v>
      </c>
      <c r="BR149" s="68">
        <v>3</v>
      </c>
      <c r="BS149" s="68">
        <v>0</v>
      </c>
      <c r="BT149" s="68">
        <v>7</v>
      </c>
      <c r="BU149" s="68">
        <v>25</v>
      </c>
      <c r="BV149" s="68">
        <v>3</v>
      </c>
      <c r="BW149" s="68">
        <v>221</v>
      </c>
      <c r="BX149" s="68">
        <v>324</v>
      </c>
      <c r="BY149" s="68">
        <v>7</v>
      </c>
      <c r="BZ149" s="68">
        <v>479</v>
      </c>
      <c r="CA149" s="68">
        <v>37</v>
      </c>
      <c r="CB149" s="68">
        <v>119</v>
      </c>
      <c r="CC149" s="68">
        <v>0</v>
      </c>
      <c r="CD149" s="68">
        <v>5220</v>
      </c>
      <c r="CE149" s="12">
        <f t="shared" si="15"/>
        <v>4514</v>
      </c>
    </row>
    <row r="150" spans="1:84" x14ac:dyDescent="0.25">
      <c r="A150" s="63">
        <v>146</v>
      </c>
      <c r="B150" s="67" t="s">
        <v>131</v>
      </c>
      <c r="C150" s="68">
        <v>1062</v>
      </c>
      <c r="D150" s="68">
        <v>780</v>
      </c>
      <c r="E150" s="68">
        <v>6012</v>
      </c>
      <c r="F150" s="68">
        <v>6346</v>
      </c>
      <c r="G150" s="68">
        <v>3978</v>
      </c>
      <c r="H150" s="68">
        <v>3543</v>
      </c>
      <c r="I150" s="68">
        <v>6232</v>
      </c>
      <c r="J150" s="68">
        <v>1192</v>
      </c>
      <c r="K150" s="68">
        <v>9051</v>
      </c>
      <c r="L150" s="68">
        <v>3548</v>
      </c>
      <c r="M150" s="68">
        <v>367</v>
      </c>
      <c r="N150" s="68">
        <v>2151</v>
      </c>
      <c r="O150" s="68">
        <v>4156</v>
      </c>
      <c r="P150" s="68">
        <v>8087</v>
      </c>
      <c r="Q150" s="68">
        <v>1193</v>
      </c>
      <c r="R150" s="68">
        <v>1499</v>
      </c>
      <c r="S150" s="68">
        <v>927</v>
      </c>
      <c r="T150" s="68">
        <v>4269</v>
      </c>
      <c r="U150" s="68">
        <v>4808</v>
      </c>
      <c r="V150" s="68">
        <v>6736</v>
      </c>
      <c r="W150" s="68">
        <v>719</v>
      </c>
      <c r="X150" s="68">
        <v>5400</v>
      </c>
      <c r="Y150" s="68">
        <v>1392</v>
      </c>
      <c r="Z150" s="68">
        <v>1167</v>
      </c>
      <c r="AA150" s="68">
        <v>6649</v>
      </c>
      <c r="AB150" s="68">
        <v>3980</v>
      </c>
      <c r="AC150" s="68">
        <v>13599</v>
      </c>
      <c r="AD150" s="68">
        <v>2814</v>
      </c>
      <c r="AE150" s="68">
        <v>1765</v>
      </c>
      <c r="AF150" s="68">
        <v>320</v>
      </c>
      <c r="AG150" s="68">
        <v>3370</v>
      </c>
      <c r="AH150" s="68">
        <v>793</v>
      </c>
      <c r="AI150" s="68">
        <v>3741</v>
      </c>
      <c r="AJ150" s="68">
        <v>1252</v>
      </c>
      <c r="AK150" s="68">
        <v>6958</v>
      </c>
      <c r="AL150" s="68">
        <v>7179</v>
      </c>
      <c r="AM150" s="68">
        <v>4388</v>
      </c>
      <c r="AN150" s="68">
        <v>542</v>
      </c>
      <c r="AO150" s="68">
        <v>3139</v>
      </c>
      <c r="AP150" s="68">
        <v>6543</v>
      </c>
      <c r="AQ150" s="68">
        <v>864</v>
      </c>
      <c r="AR150" s="68">
        <v>1996</v>
      </c>
      <c r="AS150" s="68">
        <v>5660</v>
      </c>
      <c r="AT150" s="68">
        <v>3994</v>
      </c>
      <c r="AU150" s="68">
        <v>2891</v>
      </c>
      <c r="AV150" s="68">
        <v>2758</v>
      </c>
      <c r="AW150" s="68">
        <v>1916</v>
      </c>
      <c r="AX150" s="68">
        <v>1852</v>
      </c>
      <c r="AY150" s="68">
        <v>7644</v>
      </c>
      <c r="AZ150" s="68">
        <v>3881</v>
      </c>
      <c r="BA150" s="68">
        <v>1782</v>
      </c>
      <c r="BB150" s="68">
        <v>3916</v>
      </c>
      <c r="BC150" s="68">
        <v>13932</v>
      </c>
      <c r="BD150" s="68">
        <v>2556</v>
      </c>
      <c r="BE150" s="68">
        <v>911</v>
      </c>
      <c r="BF150" s="68">
        <v>1355</v>
      </c>
      <c r="BG150" s="68">
        <v>3628</v>
      </c>
      <c r="BH150" s="68">
        <v>810</v>
      </c>
      <c r="BI150" s="68">
        <v>4772</v>
      </c>
      <c r="BJ150" s="68">
        <v>599</v>
      </c>
      <c r="BK150" s="68">
        <v>507</v>
      </c>
      <c r="BL150" s="68">
        <v>2618</v>
      </c>
      <c r="BM150" s="68">
        <v>900</v>
      </c>
      <c r="BN150" s="68">
        <v>4657</v>
      </c>
      <c r="BO150" s="68">
        <v>1004</v>
      </c>
      <c r="BP150" s="68">
        <v>2560</v>
      </c>
      <c r="BQ150" s="68">
        <v>875</v>
      </c>
      <c r="BR150" s="68">
        <v>378</v>
      </c>
      <c r="BS150" s="68">
        <v>1775</v>
      </c>
      <c r="BT150" s="68">
        <v>1818</v>
      </c>
      <c r="BU150" s="68">
        <v>2946</v>
      </c>
      <c r="BV150" s="68">
        <v>218</v>
      </c>
      <c r="BW150" s="68">
        <v>8765</v>
      </c>
      <c r="BX150" s="68">
        <v>3981</v>
      </c>
      <c r="BY150" s="68">
        <v>1882</v>
      </c>
      <c r="BZ150" s="68">
        <v>4486</v>
      </c>
      <c r="CA150" s="68">
        <v>4178</v>
      </c>
      <c r="CB150" s="68">
        <v>9380</v>
      </c>
      <c r="CC150" s="68">
        <v>386</v>
      </c>
      <c r="CD150" s="68">
        <v>272723</v>
      </c>
      <c r="CE150" s="12">
        <f t="shared" si="15"/>
        <v>173357</v>
      </c>
    </row>
    <row r="151" spans="1:84" x14ac:dyDescent="0.25">
      <c r="A151" s="63">
        <v>147</v>
      </c>
      <c r="B151" s="67" t="s">
        <v>14</v>
      </c>
      <c r="C151" s="68">
        <v>3125</v>
      </c>
      <c r="D151" s="68">
        <v>2590</v>
      </c>
      <c r="E151" s="68">
        <v>19997</v>
      </c>
      <c r="F151" s="68">
        <v>22556</v>
      </c>
      <c r="G151" s="68">
        <v>11002</v>
      </c>
      <c r="H151" s="68">
        <v>11369</v>
      </c>
      <c r="I151" s="68">
        <v>20046</v>
      </c>
      <c r="J151" s="68">
        <v>3869</v>
      </c>
      <c r="K151" s="68">
        <v>28938</v>
      </c>
      <c r="L151" s="68">
        <v>29655</v>
      </c>
      <c r="M151" s="68">
        <v>1573</v>
      </c>
      <c r="N151" s="68">
        <v>8704</v>
      </c>
      <c r="O151" s="68">
        <v>13734</v>
      </c>
      <c r="P151" s="68">
        <v>37155</v>
      </c>
      <c r="Q151" s="68">
        <v>3810</v>
      </c>
      <c r="R151" s="68">
        <v>4870</v>
      </c>
      <c r="S151" s="68">
        <v>3660</v>
      </c>
      <c r="T151" s="68">
        <v>20381</v>
      </c>
      <c r="U151" s="68">
        <v>13573</v>
      </c>
      <c r="V151" s="68">
        <v>21421</v>
      </c>
      <c r="W151" s="68">
        <v>2920</v>
      </c>
      <c r="X151" s="68">
        <v>22655</v>
      </c>
      <c r="Y151" s="68">
        <v>4701</v>
      </c>
      <c r="Z151" s="68">
        <v>3468</v>
      </c>
      <c r="AA151" s="68">
        <v>22289</v>
      </c>
      <c r="AB151" s="68">
        <v>23377</v>
      </c>
      <c r="AC151" s="68">
        <v>49232</v>
      </c>
      <c r="AD151" s="68">
        <v>11979</v>
      </c>
      <c r="AE151" s="68">
        <v>4136</v>
      </c>
      <c r="AF151" s="68">
        <v>1437</v>
      </c>
      <c r="AG151" s="68">
        <v>13943</v>
      </c>
      <c r="AH151" s="68">
        <v>4023</v>
      </c>
      <c r="AI151" s="68">
        <v>25059</v>
      </c>
      <c r="AJ151" s="68">
        <v>3780</v>
      </c>
      <c r="AK151" s="68">
        <v>27633</v>
      </c>
      <c r="AL151" s="68">
        <v>26653</v>
      </c>
      <c r="AM151" s="68">
        <v>14824</v>
      </c>
      <c r="AN151" s="68">
        <v>1932</v>
      </c>
      <c r="AO151" s="68">
        <v>9004</v>
      </c>
      <c r="AP151" s="68">
        <v>26431</v>
      </c>
      <c r="AQ151" s="68">
        <v>2411</v>
      </c>
      <c r="AR151" s="68">
        <v>8560</v>
      </c>
      <c r="AS151" s="68">
        <v>18895</v>
      </c>
      <c r="AT151" s="68">
        <v>9851</v>
      </c>
      <c r="AU151" s="68">
        <v>15119</v>
      </c>
      <c r="AV151" s="68">
        <v>10085</v>
      </c>
      <c r="AW151" s="68">
        <v>6827</v>
      </c>
      <c r="AX151" s="68">
        <v>7636</v>
      </c>
      <c r="AY151" s="68">
        <v>32720</v>
      </c>
      <c r="AZ151" s="68">
        <v>20053</v>
      </c>
      <c r="BA151" s="68">
        <v>5936</v>
      </c>
      <c r="BB151" s="68">
        <v>21439</v>
      </c>
      <c r="BC151" s="68">
        <v>42351</v>
      </c>
      <c r="BD151" s="68">
        <v>5144</v>
      </c>
      <c r="BE151" s="68">
        <v>3470</v>
      </c>
      <c r="BF151" s="68">
        <v>3555</v>
      </c>
      <c r="BG151" s="68">
        <v>9829</v>
      </c>
      <c r="BH151" s="68">
        <v>2788</v>
      </c>
      <c r="BI151" s="68">
        <v>12473</v>
      </c>
      <c r="BJ151" s="68">
        <v>1830</v>
      </c>
      <c r="BK151" s="68">
        <v>1342</v>
      </c>
      <c r="BL151" s="68">
        <v>7398</v>
      </c>
      <c r="BM151" s="68">
        <v>3908</v>
      </c>
      <c r="BN151" s="68">
        <v>16456</v>
      </c>
      <c r="BO151" s="68">
        <v>3198</v>
      </c>
      <c r="BP151" s="68">
        <v>6825</v>
      </c>
      <c r="BQ151" s="68">
        <v>3779</v>
      </c>
      <c r="BR151" s="68">
        <v>1543</v>
      </c>
      <c r="BS151" s="68">
        <v>6571</v>
      </c>
      <c r="BT151" s="68">
        <v>6934</v>
      </c>
      <c r="BU151" s="68">
        <v>9594</v>
      </c>
      <c r="BV151" s="68">
        <v>968</v>
      </c>
      <c r="BW151" s="68">
        <v>29339</v>
      </c>
      <c r="BX151" s="68">
        <v>27470</v>
      </c>
      <c r="BY151" s="68">
        <v>7125</v>
      </c>
      <c r="BZ151" s="68">
        <v>20803</v>
      </c>
      <c r="CA151" s="68">
        <v>9946</v>
      </c>
      <c r="CB151" s="68">
        <v>25852</v>
      </c>
      <c r="CC151" s="68">
        <v>1698</v>
      </c>
      <c r="CD151" s="68">
        <v>1013286</v>
      </c>
      <c r="CE151" s="12">
        <f t="shared" si="15"/>
        <v>680793</v>
      </c>
    </row>
    <row r="152" spans="1:84" s="66" customFormat="1" ht="19" x14ac:dyDescent="0.25">
      <c r="A152" s="63">
        <v>148</v>
      </c>
      <c r="B152" s="64" t="s">
        <v>310</v>
      </c>
      <c r="C152" s="65" t="s">
        <v>211</v>
      </c>
      <c r="D152" s="65" t="s">
        <v>212</v>
      </c>
      <c r="E152" s="65" t="s">
        <v>213</v>
      </c>
      <c r="F152" s="65" t="s">
        <v>214</v>
      </c>
      <c r="G152" s="65" t="s">
        <v>215</v>
      </c>
      <c r="H152" s="65" t="s">
        <v>216</v>
      </c>
      <c r="I152" s="65" t="s">
        <v>217</v>
      </c>
      <c r="J152" s="65" t="s">
        <v>218</v>
      </c>
      <c r="K152" s="65" t="s">
        <v>219</v>
      </c>
      <c r="L152" s="65" t="s">
        <v>220</v>
      </c>
      <c r="M152" s="65" t="s">
        <v>221</v>
      </c>
      <c r="N152" s="65" t="s">
        <v>222</v>
      </c>
      <c r="O152" s="65" t="s">
        <v>223</v>
      </c>
      <c r="P152" s="65" t="s">
        <v>224</v>
      </c>
      <c r="Q152" s="65" t="s">
        <v>225</v>
      </c>
      <c r="R152" s="65" t="s">
        <v>226</v>
      </c>
      <c r="S152" s="65" t="s">
        <v>227</v>
      </c>
      <c r="T152" s="65" t="s">
        <v>228</v>
      </c>
      <c r="U152" s="65" t="s">
        <v>229</v>
      </c>
      <c r="V152" s="65" t="s">
        <v>230</v>
      </c>
      <c r="W152" s="65" t="s">
        <v>231</v>
      </c>
      <c r="X152" s="65" t="s">
        <v>232</v>
      </c>
      <c r="Y152" s="65" t="s">
        <v>233</v>
      </c>
      <c r="Z152" s="65" t="s">
        <v>234</v>
      </c>
      <c r="AA152" s="65" t="s">
        <v>235</v>
      </c>
      <c r="AB152" s="65" t="s">
        <v>236</v>
      </c>
      <c r="AC152" s="65" t="s">
        <v>237</v>
      </c>
      <c r="AD152" s="65" t="s">
        <v>238</v>
      </c>
      <c r="AE152" s="65" t="s">
        <v>239</v>
      </c>
      <c r="AF152" s="65" t="s">
        <v>240</v>
      </c>
      <c r="AG152" s="65" t="s">
        <v>241</v>
      </c>
      <c r="AH152" s="65" t="s">
        <v>242</v>
      </c>
      <c r="AI152" s="65" t="s">
        <v>243</v>
      </c>
      <c r="AJ152" s="65" t="s">
        <v>244</v>
      </c>
      <c r="AK152" s="65" t="s">
        <v>245</v>
      </c>
      <c r="AL152" s="65" t="s">
        <v>246</v>
      </c>
      <c r="AM152" s="65" t="s">
        <v>247</v>
      </c>
      <c r="AN152" s="65" t="s">
        <v>248</v>
      </c>
      <c r="AO152" s="65" t="s">
        <v>249</v>
      </c>
      <c r="AP152" s="65" t="s">
        <v>250</v>
      </c>
      <c r="AQ152" s="65" t="s">
        <v>251</v>
      </c>
      <c r="AR152" s="65" t="s">
        <v>252</v>
      </c>
      <c r="AS152" s="65" t="s">
        <v>253</v>
      </c>
      <c r="AT152" s="65" t="s">
        <v>254</v>
      </c>
      <c r="AU152" s="65" t="s">
        <v>255</v>
      </c>
      <c r="AV152" s="65" t="s">
        <v>256</v>
      </c>
      <c r="AW152" s="65" t="s">
        <v>257</v>
      </c>
      <c r="AX152" s="65" t="s">
        <v>258</v>
      </c>
      <c r="AY152" s="65" t="s">
        <v>259</v>
      </c>
      <c r="AZ152" s="65" t="s">
        <v>260</v>
      </c>
      <c r="BA152" s="65" t="s">
        <v>261</v>
      </c>
      <c r="BB152" s="65" t="s">
        <v>262</v>
      </c>
      <c r="BC152" s="65" t="s">
        <v>263</v>
      </c>
      <c r="BD152" s="65" t="s">
        <v>264</v>
      </c>
      <c r="BE152" s="65" t="s">
        <v>265</v>
      </c>
      <c r="BF152" s="65" t="s">
        <v>266</v>
      </c>
      <c r="BG152" s="65" t="s">
        <v>267</v>
      </c>
      <c r="BH152" s="65" t="s">
        <v>268</v>
      </c>
      <c r="BI152" s="65" t="s">
        <v>269</v>
      </c>
      <c r="BJ152" s="65" t="s">
        <v>270</v>
      </c>
      <c r="BK152" s="65" t="s">
        <v>271</v>
      </c>
      <c r="BL152" s="65" t="s">
        <v>272</v>
      </c>
      <c r="BM152" s="65" t="s">
        <v>273</v>
      </c>
      <c r="BN152" s="65" t="s">
        <v>274</v>
      </c>
      <c r="BO152" s="65" t="s">
        <v>275</v>
      </c>
      <c r="BP152" s="65" t="s">
        <v>276</v>
      </c>
      <c r="BQ152" s="65" t="s">
        <v>277</v>
      </c>
      <c r="BR152" s="65" t="s">
        <v>278</v>
      </c>
      <c r="BS152" s="65" t="s">
        <v>279</v>
      </c>
      <c r="BT152" s="65" t="s">
        <v>280</v>
      </c>
      <c r="BU152" s="65" t="s">
        <v>281</v>
      </c>
      <c r="BV152" s="65" t="s">
        <v>282</v>
      </c>
      <c r="BW152" s="65" t="s">
        <v>283</v>
      </c>
      <c r="BX152" s="65" t="s">
        <v>284</v>
      </c>
      <c r="BY152" s="65" t="s">
        <v>285</v>
      </c>
      <c r="BZ152" s="65" t="s">
        <v>286</v>
      </c>
      <c r="CA152" s="65" t="s">
        <v>287</v>
      </c>
      <c r="CB152" s="65" t="s">
        <v>288</v>
      </c>
      <c r="CC152" s="65" t="s">
        <v>289</v>
      </c>
      <c r="CD152" s="65" t="s">
        <v>290</v>
      </c>
      <c r="CE152" s="65" t="s">
        <v>291</v>
      </c>
      <c r="CF152" s="59"/>
    </row>
    <row r="153" spans="1:84" x14ac:dyDescent="0.25">
      <c r="A153" s="63">
        <v>149</v>
      </c>
      <c r="B153" s="67" t="s">
        <v>132</v>
      </c>
      <c r="C153" s="68">
        <v>1491</v>
      </c>
      <c r="D153" s="68">
        <v>1529</v>
      </c>
      <c r="E153" s="68">
        <v>10282</v>
      </c>
      <c r="F153" s="68">
        <v>9955</v>
      </c>
      <c r="G153" s="68">
        <v>5241</v>
      </c>
      <c r="H153" s="68">
        <v>6078</v>
      </c>
      <c r="I153" s="68">
        <v>5035</v>
      </c>
      <c r="J153" s="68">
        <v>2026</v>
      </c>
      <c r="K153" s="68">
        <v>6584</v>
      </c>
      <c r="L153" s="68">
        <v>18091</v>
      </c>
      <c r="M153" s="68">
        <v>914</v>
      </c>
      <c r="N153" s="68">
        <v>5357</v>
      </c>
      <c r="O153" s="68">
        <v>7381</v>
      </c>
      <c r="P153" s="68">
        <v>19366</v>
      </c>
      <c r="Q153" s="68">
        <v>2351</v>
      </c>
      <c r="R153" s="68">
        <v>2699</v>
      </c>
      <c r="S153" s="68">
        <v>2147</v>
      </c>
      <c r="T153" s="68">
        <v>12160</v>
      </c>
      <c r="U153" s="68">
        <v>7062</v>
      </c>
      <c r="V153" s="68">
        <v>10498</v>
      </c>
      <c r="W153" s="68">
        <v>1895</v>
      </c>
      <c r="X153" s="68">
        <v>7011</v>
      </c>
      <c r="Y153" s="68">
        <v>2758</v>
      </c>
      <c r="Z153" s="68">
        <v>1804</v>
      </c>
      <c r="AA153" s="68">
        <v>12158</v>
      </c>
      <c r="AB153" s="68">
        <v>12958</v>
      </c>
      <c r="AC153" s="68">
        <v>24716</v>
      </c>
      <c r="AD153" s="68">
        <v>7054</v>
      </c>
      <c r="AE153" s="68">
        <v>1725</v>
      </c>
      <c r="AF153" s="68">
        <v>906</v>
      </c>
      <c r="AG153" s="68">
        <v>7584</v>
      </c>
      <c r="AH153" s="68">
        <v>2328</v>
      </c>
      <c r="AI153" s="68">
        <v>15175</v>
      </c>
      <c r="AJ153" s="68">
        <v>1818</v>
      </c>
      <c r="AK153" s="68">
        <v>12734</v>
      </c>
      <c r="AL153" s="68">
        <v>12269</v>
      </c>
      <c r="AM153" s="68">
        <v>8764</v>
      </c>
      <c r="AN153" s="68">
        <v>1149</v>
      </c>
      <c r="AO153" s="68">
        <v>3708</v>
      </c>
      <c r="AP153" s="68">
        <v>11085</v>
      </c>
      <c r="AQ153" s="68">
        <v>1094</v>
      </c>
      <c r="AR153" s="68">
        <v>4549</v>
      </c>
      <c r="AS153" s="68">
        <v>8123</v>
      </c>
      <c r="AT153" s="68">
        <v>2226</v>
      </c>
      <c r="AU153" s="68">
        <v>8885</v>
      </c>
      <c r="AV153" s="68">
        <v>6461</v>
      </c>
      <c r="AW153" s="68">
        <v>4012</v>
      </c>
      <c r="AX153" s="68">
        <v>4737</v>
      </c>
      <c r="AY153" s="68">
        <v>13860</v>
      </c>
      <c r="AZ153" s="68">
        <v>10156</v>
      </c>
      <c r="BA153" s="68">
        <v>3202</v>
      </c>
      <c r="BB153" s="68">
        <v>12791</v>
      </c>
      <c r="BC153" s="68">
        <v>17650</v>
      </c>
      <c r="BD153" s="68">
        <v>1909</v>
      </c>
      <c r="BE153" s="68">
        <v>1707</v>
      </c>
      <c r="BF153" s="68">
        <v>1707</v>
      </c>
      <c r="BG153" s="68">
        <v>3607</v>
      </c>
      <c r="BH153" s="68">
        <v>1526</v>
      </c>
      <c r="BI153" s="68">
        <v>3390</v>
      </c>
      <c r="BJ153" s="68">
        <v>1049</v>
      </c>
      <c r="BK153" s="68">
        <v>310</v>
      </c>
      <c r="BL153" s="68">
        <v>3671</v>
      </c>
      <c r="BM153" s="68">
        <v>2064</v>
      </c>
      <c r="BN153" s="68">
        <v>3751</v>
      </c>
      <c r="BO153" s="68">
        <v>1587</v>
      </c>
      <c r="BP153" s="68">
        <v>2197</v>
      </c>
      <c r="BQ153" s="68">
        <v>2347</v>
      </c>
      <c r="BR153" s="68">
        <v>867</v>
      </c>
      <c r="BS153" s="68">
        <v>3549</v>
      </c>
      <c r="BT153" s="68">
        <v>3822</v>
      </c>
      <c r="BU153" s="68">
        <v>5415</v>
      </c>
      <c r="BV153" s="68">
        <v>562</v>
      </c>
      <c r="BW153" s="68">
        <v>10976</v>
      </c>
      <c r="BX153" s="68">
        <v>17378</v>
      </c>
      <c r="BY153" s="68">
        <v>4146</v>
      </c>
      <c r="BZ153" s="68">
        <v>10984</v>
      </c>
      <c r="CA153" s="68">
        <v>3104</v>
      </c>
      <c r="CB153" s="68">
        <v>12140</v>
      </c>
      <c r="CC153" s="68">
        <v>962</v>
      </c>
      <c r="CD153" s="68">
        <v>488366</v>
      </c>
      <c r="CE153" s="12">
        <f t="shared" ref="CE153:CE154" si="16">SUM(F153,I153,K153:L153,O153:P153,T153,V153,X153,AB153,AG153,AI153,AK153:AL153,AP153,AR153:AU153,AY153:AZ153,BB153:BC153,BG153,BI153,BN153,BW153:BX153,BZ153:CB153)</f>
        <v>311456</v>
      </c>
    </row>
    <row r="154" spans="1:84" x14ac:dyDescent="0.25">
      <c r="A154" s="63">
        <v>150</v>
      </c>
      <c r="B154" s="67" t="s">
        <v>133</v>
      </c>
      <c r="C154" s="68">
        <v>1591</v>
      </c>
      <c r="D154" s="68">
        <v>1127</v>
      </c>
      <c r="E154" s="68">
        <v>9216</v>
      </c>
      <c r="F154" s="68">
        <v>12429</v>
      </c>
      <c r="G154" s="68">
        <v>5507</v>
      </c>
      <c r="H154" s="68">
        <v>5216</v>
      </c>
      <c r="I154" s="68">
        <v>14858</v>
      </c>
      <c r="J154" s="68">
        <v>1798</v>
      </c>
      <c r="K154" s="68">
        <v>22273</v>
      </c>
      <c r="L154" s="68">
        <v>10651</v>
      </c>
      <c r="M154" s="68">
        <v>620</v>
      </c>
      <c r="N154" s="68">
        <v>3076</v>
      </c>
      <c r="O154" s="68">
        <v>6135</v>
      </c>
      <c r="P154" s="68">
        <v>17089</v>
      </c>
      <c r="Q154" s="68">
        <v>1367</v>
      </c>
      <c r="R154" s="68">
        <v>2137</v>
      </c>
      <c r="S154" s="68">
        <v>1439</v>
      </c>
      <c r="T154" s="68">
        <v>7624</v>
      </c>
      <c r="U154" s="68">
        <v>6391</v>
      </c>
      <c r="V154" s="68">
        <v>10441</v>
      </c>
      <c r="W154" s="68">
        <v>940</v>
      </c>
      <c r="X154" s="68">
        <v>15360</v>
      </c>
      <c r="Y154" s="68">
        <v>1848</v>
      </c>
      <c r="Z154" s="68">
        <v>1640</v>
      </c>
      <c r="AA154" s="68">
        <v>9498</v>
      </c>
      <c r="AB154" s="68">
        <v>9782</v>
      </c>
      <c r="AC154" s="68">
        <v>23824</v>
      </c>
      <c r="AD154" s="68">
        <v>4346</v>
      </c>
      <c r="AE154" s="68">
        <v>2389</v>
      </c>
      <c r="AF154" s="68">
        <v>464</v>
      </c>
      <c r="AG154" s="68">
        <v>5930</v>
      </c>
      <c r="AH154" s="68">
        <v>1580</v>
      </c>
      <c r="AI154" s="68">
        <v>9387</v>
      </c>
      <c r="AJ154" s="68">
        <v>1948</v>
      </c>
      <c r="AK154" s="68">
        <v>14309</v>
      </c>
      <c r="AL154" s="68">
        <v>14137</v>
      </c>
      <c r="AM154" s="68">
        <v>5576</v>
      </c>
      <c r="AN154" s="68">
        <v>752</v>
      </c>
      <c r="AO154" s="68">
        <v>5295</v>
      </c>
      <c r="AP154" s="68">
        <v>14912</v>
      </c>
      <c r="AQ154" s="68">
        <v>1289</v>
      </c>
      <c r="AR154" s="68">
        <v>3689</v>
      </c>
      <c r="AS154" s="68">
        <v>10647</v>
      </c>
      <c r="AT154" s="68">
        <v>7490</v>
      </c>
      <c r="AU154" s="68">
        <v>6000</v>
      </c>
      <c r="AV154" s="68">
        <v>3269</v>
      </c>
      <c r="AW154" s="68">
        <v>2714</v>
      </c>
      <c r="AX154" s="68">
        <v>2674</v>
      </c>
      <c r="AY154" s="68">
        <v>18259</v>
      </c>
      <c r="AZ154" s="68">
        <v>9376</v>
      </c>
      <c r="BA154" s="68">
        <v>2624</v>
      </c>
      <c r="BB154" s="68">
        <v>7938</v>
      </c>
      <c r="BC154" s="68">
        <v>24113</v>
      </c>
      <c r="BD154" s="68">
        <v>3134</v>
      </c>
      <c r="BE154" s="68">
        <v>1718</v>
      </c>
      <c r="BF154" s="68">
        <v>1827</v>
      </c>
      <c r="BG154" s="68">
        <v>6234</v>
      </c>
      <c r="BH154" s="68">
        <v>1172</v>
      </c>
      <c r="BI154" s="68">
        <v>8854</v>
      </c>
      <c r="BJ154" s="68">
        <v>785</v>
      </c>
      <c r="BK154" s="68">
        <v>1043</v>
      </c>
      <c r="BL154" s="68">
        <v>3702</v>
      </c>
      <c r="BM154" s="68">
        <v>1737</v>
      </c>
      <c r="BN154" s="68">
        <v>12617</v>
      </c>
      <c r="BO154" s="68">
        <v>1551</v>
      </c>
      <c r="BP154" s="68">
        <v>4558</v>
      </c>
      <c r="BQ154" s="68">
        <v>1286</v>
      </c>
      <c r="BR154" s="68">
        <v>685</v>
      </c>
      <c r="BS154" s="68">
        <v>2881</v>
      </c>
      <c r="BT154" s="68">
        <v>2928</v>
      </c>
      <c r="BU154" s="68">
        <v>3976</v>
      </c>
      <c r="BV154" s="68">
        <v>386</v>
      </c>
      <c r="BW154" s="68">
        <v>17869</v>
      </c>
      <c r="BX154" s="68">
        <v>9653</v>
      </c>
      <c r="BY154" s="68">
        <v>2834</v>
      </c>
      <c r="BZ154" s="68">
        <v>9455</v>
      </c>
      <c r="CA154" s="68">
        <v>6707</v>
      </c>
      <c r="CB154" s="68">
        <v>13527</v>
      </c>
      <c r="CC154" s="68">
        <v>654</v>
      </c>
      <c r="CD154" s="68">
        <v>506767</v>
      </c>
      <c r="CE154" s="12">
        <f t="shared" si="16"/>
        <v>357745</v>
      </c>
    </row>
    <row r="155" spans="1:84" s="66" customFormat="1" ht="19" x14ac:dyDescent="0.25">
      <c r="A155" s="63">
        <v>151</v>
      </c>
      <c r="B155" s="64" t="s">
        <v>311</v>
      </c>
      <c r="C155" s="65" t="s">
        <v>211</v>
      </c>
      <c r="D155" s="65" t="s">
        <v>212</v>
      </c>
      <c r="E155" s="65" t="s">
        <v>213</v>
      </c>
      <c r="F155" s="65" t="s">
        <v>214</v>
      </c>
      <c r="G155" s="65" t="s">
        <v>215</v>
      </c>
      <c r="H155" s="65" t="s">
        <v>216</v>
      </c>
      <c r="I155" s="65" t="s">
        <v>217</v>
      </c>
      <c r="J155" s="65" t="s">
        <v>218</v>
      </c>
      <c r="K155" s="65" t="s">
        <v>219</v>
      </c>
      <c r="L155" s="65" t="s">
        <v>220</v>
      </c>
      <c r="M155" s="65" t="s">
        <v>221</v>
      </c>
      <c r="N155" s="65" t="s">
        <v>222</v>
      </c>
      <c r="O155" s="65" t="s">
        <v>223</v>
      </c>
      <c r="P155" s="65" t="s">
        <v>224</v>
      </c>
      <c r="Q155" s="65" t="s">
        <v>225</v>
      </c>
      <c r="R155" s="65" t="s">
        <v>226</v>
      </c>
      <c r="S155" s="65" t="s">
        <v>227</v>
      </c>
      <c r="T155" s="65" t="s">
        <v>228</v>
      </c>
      <c r="U155" s="65" t="s">
        <v>229</v>
      </c>
      <c r="V155" s="65" t="s">
        <v>230</v>
      </c>
      <c r="W155" s="65" t="s">
        <v>231</v>
      </c>
      <c r="X155" s="65" t="s">
        <v>232</v>
      </c>
      <c r="Y155" s="65" t="s">
        <v>233</v>
      </c>
      <c r="Z155" s="65" t="s">
        <v>234</v>
      </c>
      <c r="AA155" s="65" t="s">
        <v>235</v>
      </c>
      <c r="AB155" s="65" t="s">
        <v>236</v>
      </c>
      <c r="AC155" s="65" t="s">
        <v>237</v>
      </c>
      <c r="AD155" s="65" t="s">
        <v>238</v>
      </c>
      <c r="AE155" s="65" t="s">
        <v>239</v>
      </c>
      <c r="AF155" s="65" t="s">
        <v>240</v>
      </c>
      <c r="AG155" s="65" t="s">
        <v>241</v>
      </c>
      <c r="AH155" s="65" t="s">
        <v>242</v>
      </c>
      <c r="AI155" s="65" t="s">
        <v>243</v>
      </c>
      <c r="AJ155" s="65" t="s">
        <v>244</v>
      </c>
      <c r="AK155" s="65" t="s">
        <v>245</v>
      </c>
      <c r="AL155" s="65" t="s">
        <v>246</v>
      </c>
      <c r="AM155" s="65" t="s">
        <v>247</v>
      </c>
      <c r="AN155" s="65" t="s">
        <v>248</v>
      </c>
      <c r="AO155" s="65" t="s">
        <v>249</v>
      </c>
      <c r="AP155" s="65" t="s">
        <v>250</v>
      </c>
      <c r="AQ155" s="65" t="s">
        <v>251</v>
      </c>
      <c r="AR155" s="65" t="s">
        <v>252</v>
      </c>
      <c r="AS155" s="65" t="s">
        <v>253</v>
      </c>
      <c r="AT155" s="65" t="s">
        <v>254</v>
      </c>
      <c r="AU155" s="65" t="s">
        <v>255</v>
      </c>
      <c r="AV155" s="65" t="s">
        <v>256</v>
      </c>
      <c r="AW155" s="65" t="s">
        <v>257</v>
      </c>
      <c r="AX155" s="65" t="s">
        <v>258</v>
      </c>
      <c r="AY155" s="65" t="s">
        <v>259</v>
      </c>
      <c r="AZ155" s="65" t="s">
        <v>260</v>
      </c>
      <c r="BA155" s="65" t="s">
        <v>261</v>
      </c>
      <c r="BB155" s="65" t="s">
        <v>262</v>
      </c>
      <c r="BC155" s="65" t="s">
        <v>263</v>
      </c>
      <c r="BD155" s="65" t="s">
        <v>264</v>
      </c>
      <c r="BE155" s="65" t="s">
        <v>265</v>
      </c>
      <c r="BF155" s="65" t="s">
        <v>266</v>
      </c>
      <c r="BG155" s="65" t="s">
        <v>267</v>
      </c>
      <c r="BH155" s="65" t="s">
        <v>268</v>
      </c>
      <c r="BI155" s="65" t="s">
        <v>269</v>
      </c>
      <c r="BJ155" s="65" t="s">
        <v>270</v>
      </c>
      <c r="BK155" s="65" t="s">
        <v>271</v>
      </c>
      <c r="BL155" s="65" t="s">
        <v>272</v>
      </c>
      <c r="BM155" s="65" t="s">
        <v>273</v>
      </c>
      <c r="BN155" s="65" t="s">
        <v>274</v>
      </c>
      <c r="BO155" s="65" t="s">
        <v>275</v>
      </c>
      <c r="BP155" s="65" t="s">
        <v>276</v>
      </c>
      <c r="BQ155" s="65" t="s">
        <v>277</v>
      </c>
      <c r="BR155" s="65" t="s">
        <v>278</v>
      </c>
      <c r="BS155" s="65" t="s">
        <v>279</v>
      </c>
      <c r="BT155" s="65" t="s">
        <v>280</v>
      </c>
      <c r="BU155" s="65" t="s">
        <v>281</v>
      </c>
      <c r="BV155" s="65" t="s">
        <v>282</v>
      </c>
      <c r="BW155" s="65" t="s">
        <v>283</v>
      </c>
      <c r="BX155" s="65" t="s">
        <v>284</v>
      </c>
      <c r="BY155" s="65" t="s">
        <v>285</v>
      </c>
      <c r="BZ155" s="65" t="s">
        <v>286</v>
      </c>
      <c r="CA155" s="65" t="s">
        <v>287</v>
      </c>
      <c r="CB155" s="65" t="s">
        <v>288</v>
      </c>
      <c r="CC155" s="65" t="s">
        <v>289</v>
      </c>
      <c r="CD155" s="65" t="s">
        <v>290</v>
      </c>
      <c r="CE155" s="65" t="s">
        <v>291</v>
      </c>
      <c r="CF155" s="59"/>
    </row>
    <row r="156" spans="1:84" x14ac:dyDescent="0.25">
      <c r="A156" s="63">
        <v>152</v>
      </c>
      <c r="B156" s="113" t="s">
        <v>134</v>
      </c>
      <c r="C156" s="12">
        <v>393</v>
      </c>
      <c r="D156" s="12">
        <v>187</v>
      </c>
      <c r="E156" s="12">
        <v>2693</v>
      </c>
      <c r="F156" s="12">
        <v>4526</v>
      </c>
      <c r="G156" s="12">
        <v>1400</v>
      </c>
      <c r="H156" s="12">
        <v>1246</v>
      </c>
      <c r="I156" s="12">
        <v>5882</v>
      </c>
      <c r="J156" s="12">
        <v>388</v>
      </c>
      <c r="K156" s="12">
        <v>10974</v>
      </c>
      <c r="L156" s="12">
        <v>1873</v>
      </c>
      <c r="M156" s="12">
        <v>88</v>
      </c>
      <c r="N156" s="12">
        <v>515</v>
      </c>
      <c r="O156" s="12">
        <v>1358</v>
      </c>
      <c r="P156" s="12">
        <v>3389</v>
      </c>
      <c r="Q156" s="12">
        <v>257</v>
      </c>
      <c r="R156" s="12">
        <v>603</v>
      </c>
      <c r="S156" s="12">
        <v>274</v>
      </c>
      <c r="T156" s="12">
        <v>2454</v>
      </c>
      <c r="U156" s="12">
        <v>1386</v>
      </c>
      <c r="V156" s="12">
        <v>2162</v>
      </c>
      <c r="W156" s="12">
        <v>138</v>
      </c>
      <c r="X156" s="12">
        <v>5792</v>
      </c>
      <c r="Y156" s="12">
        <v>338</v>
      </c>
      <c r="Z156" s="12">
        <v>397</v>
      </c>
      <c r="AA156" s="12">
        <v>2542</v>
      </c>
      <c r="AB156" s="12">
        <v>1664</v>
      </c>
      <c r="AC156" s="12">
        <v>6374</v>
      </c>
      <c r="AD156" s="12">
        <v>875</v>
      </c>
      <c r="AE156" s="12">
        <v>800</v>
      </c>
      <c r="AF156" s="12">
        <v>88</v>
      </c>
      <c r="AG156" s="12">
        <v>1637</v>
      </c>
      <c r="AH156" s="12">
        <v>305</v>
      </c>
      <c r="AI156" s="12">
        <v>1826</v>
      </c>
      <c r="AJ156" s="12">
        <v>622</v>
      </c>
      <c r="AK156" s="12">
        <v>3619</v>
      </c>
      <c r="AL156" s="12">
        <v>3477</v>
      </c>
      <c r="AM156" s="12">
        <v>1105</v>
      </c>
      <c r="AN156" s="12">
        <v>114</v>
      </c>
      <c r="AO156" s="12">
        <v>1663</v>
      </c>
      <c r="AP156" s="12">
        <v>5165</v>
      </c>
      <c r="AQ156" s="12">
        <v>319</v>
      </c>
      <c r="AR156" s="12">
        <v>1018</v>
      </c>
      <c r="AS156" s="12">
        <v>2827</v>
      </c>
      <c r="AT156" s="12">
        <v>3883</v>
      </c>
      <c r="AU156" s="12">
        <v>1208</v>
      </c>
      <c r="AV156" s="12">
        <v>589</v>
      </c>
      <c r="AW156" s="12">
        <v>605</v>
      </c>
      <c r="AX156" s="12">
        <v>420</v>
      </c>
      <c r="AY156" s="12">
        <v>6331</v>
      </c>
      <c r="AZ156" s="12">
        <v>2944</v>
      </c>
      <c r="BA156" s="12">
        <v>596</v>
      </c>
      <c r="BB156" s="12">
        <v>2579</v>
      </c>
      <c r="BC156" s="12">
        <v>6805</v>
      </c>
      <c r="BD156" s="12">
        <v>1236</v>
      </c>
      <c r="BE156" s="12">
        <v>430</v>
      </c>
      <c r="BF156" s="12">
        <v>458</v>
      </c>
      <c r="BG156" s="12">
        <v>2150</v>
      </c>
      <c r="BH156" s="12">
        <v>232</v>
      </c>
      <c r="BI156" s="12">
        <v>4037</v>
      </c>
      <c r="BJ156" s="12">
        <v>167</v>
      </c>
      <c r="BK156" s="12">
        <v>445</v>
      </c>
      <c r="BL156" s="12">
        <v>941</v>
      </c>
      <c r="BM156" s="12">
        <v>397</v>
      </c>
      <c r="BN156" s="12">
        <v>5847</v>
      </c>
      <c r="BO156" s="12">
        <v>396</v>
      </c>
      <c r="BP156" s="12">
        <v>1654</v>
      </c>
      <c r="BQ156" s="12">
        <v>219</v>
      </c>
      <c r="BR156" s="12">
        <v>129</v>
      </c>
      <c r="BS156" s="12">
        <v>683</v>
      </c>
      <c r="BT156" s="12">
        <v>788</v>
      </c>
      <c r="BU156" s="12">
        <v>805</v>
      </c>
      <c r="BV156" s="12">
        <v>53</v>
      </c>
      <c r="BW156" s="12">
        <v>6298</v>
      </c>
      <c r="BX156" s="12">
        <v>2041</v>
      </c>
      <c r="BY156" s="12">
        <v>625</v>
      </c>
      <c r="BZ156" s="12">
        <v>2496</v>
      </c>
      <c r="CA156" s="12">
        <v>3512</v>
      </c>
      <c r="CB156" s="12">
        <v>3617</v>
      </c>
      <c r="CC156" s="12">
        <v>93</v>
      </c>
      <c r="CD156" s="12">
        <v>150489</v>
      </c>
      <c r="CE156" s="12">
        <f t="shared" ref="CE156:CE159" si="17">SUM(F156,I156,K156:L156,O156:P156,T156,V156,X156,AB156,AG156,AI156,AK156:AL156,AP156,AR156:AU156,AY156:AZ156,BB156:BC156,BG156,BI156,BN156,BW156:BX156,BZ156:CB156)</f>
        <v>113391</v>
      </c>
    </row>
    <row r="157" spans="1:84" x14ac:dyDescent="0.25">
      <c r="A157" s="63">
        <v>153</v>
      </c>
      <c r="B157" s="12" t="s">
        <v>135</v>
      </c>
      <c r="C157" s="12">
        <v>891</v>
      </c>
      <c r="D157" s="12">
        <v>680</v>
      </c>
      <c r="E157" s="12">
        <v>5136</v>
      </c>
      <c r="F157" s="12">
        <v>5742</v>
      </c>
      <c r="G157" s="12">
        <v>3246</v>
      </c>
      <c r="H157" s="12">
        <v>3158</v>
      </c>
      <c r="I157" s="12">
        <v>5186</v>
      </c>
      <c r="J157" s="12">
        <v>1042</v>
      </c>
      <c r="K157" s="12">
        <v>6844</v>
      </c>
      <c r="L157" s="12">
        <v>4723</v>
      </c>
      <c r="M157" s="12">
        <v>325</v>
      </c>
      <c r="N157" s="12">
        <v>1959</v>
      </c>
      <c r="O157" s="12">
        <v>3611</v>
      </c>
      <c r="P157" s="12">
        <v>8805</v>
      </c>
      <c r="Q157" s="12">
        <v>908</v>
      </c>
      <c r="R157" s="12">
        <v>1157</v>
      </c>
      <c r="S157" s="12">
        <v>763</v>
      </c>
      <c r="T157" s="12">
        <v>3281</v>
      </c>
      <c r="U157" s="12">
        <v>4042</v>
      </c>
      <c r="V157" s="12">
        <v>5860</v>
      </c>
      <c r="W157" s="12">
        <v>602</v>
      </c>
      <c r="X157" s="12">
        <v>5536</v>
      </c>
      <c r="Y157" s="12">
        <v>1107</v>
      </c>
      <c r="Z157" s="12">
        <v>1083</v>
      </c>
      <c r="AA157" s="12">
        <v>6038</v>
      </c>
      <c r="AB157" s="12">
        <v>3904</v>
      </c>
      <c r="AC157" s="12">
        <v>13538</v>
      </c>
      <c r="AD157" s="12">
        <v>2587</v>
      </c>
      <c r="AE157" s="12">
        <v>1204</v>
      </c>
      <c r="AF157" s="12">
        <v>233</v>
      </c>
      <c r="AG157" s="12">
        <v>2953</v>
      </c>
      <c r="AH157" s="12">
        <v>918</v>
      </c>
      <c r="AI157" s="12">
        <v>4893</v>
      </c>
      <c r="AJ157" s="12">
        <v>1120</v>
      </c>
      <c r="AK157" s="12">
        <v>6636</v>
      </c>
      <c r="AL157" s="12">
        <v>7209</v>
      </c>
      <c r="AM157" s="12">
        <v>3880</v>
      </c>
      <c r="AN157" s="12">
        <v>410</v>
      </c>
      <c r="AO157" s="12">
        <v>2702</v>
      </c>
      <c r="AP157" s="12">
        <v>6137</v>
      </c>
      <c r="AQ157" s="12">
        <v>759</v>
      </c>
      <c r="AR157" s="12">
        <v>1441</v>
      </c>
      <c r="AS157" s="12">
        <v>5307</v>
      </c>
      <c r="AT157" s="12">
        <v>2091</v>
      </c>
      <c r="AU157" s="12">
        <v>3151</v>
      </c>
      <c r="AV157" s="12">
        <v>2030</v>
      </c>
      <c r="AW157" s="12">
        <v>1720</v>
      </c>
      <c r="AX157" s="12">
        <v>1704</v>
      </c>
      <c r="AY157" s="12">
        <v>7185</v>
      </c>
      <c r="AZ157" s="12">
        <v>4332</v>
      </c>
      <c r="BA157" s="12">
        <v>1601</v>
      </c>
      <c r="BB157" s="12">
        <v>3502</v>
      </c>
      <c r="BC157" s="12">
        <v>12018</v>
      </c>
      <c r="BD157" s="12">
        <v>1480</v>
      </c>
      <c r="BE157" s="12">
        <v>832</v>
      </c>
      <c r="BF157" s="12">
        <v>1084</v>
      </c>
      <c r="BG157" s="12">
        <v>3127</v>
      </c>
      <c r="BH157" s="12">
        <v>699</v>
      </c>
      <c r="BI157" s="12">
        <v>2888</v>
      </c>
      <c r="BJ157" s="12">
        <v>475</v>
      </c>
      <c r="BK157" s="12">
        <v>411</v>
      </c>
      <c r="BL157" s="12">
        <v>1989</v>
      </c>
      <c r="BM157" s="12">
        <v>918</v>
      </c>
      <c r="BN157" s="12">
        <v>3517</v>
      </c>
      <c r="BO157" s="12">
        <v>851</v>
      </c>
      <c r="BP157" s="12">
        <v>2160</v>
      </c>
      <c r="BQ157" s="12">
        <v>735</v>
      </c>
      <c r="BR157" s="12">
        <v>400</v>
      </c>
      <c r="BS157" s="12">
        <v>1685</v>
      </c>
      <c r="BT157" s="12">
        <v>1628</v>
      </c>
      <c r="BU157" s="12">
        <v>2585</v>
      </c>
      <c r="BV157" s="12">
        <v>196</v>
      </c>
      <c r="BW157" s="12">
        <v>7075</v>
      </c>
      <c r="BX157" s="12">
        <v>4947</v>
      </c>
      <c r="BY157" s="12">
        <v>1900</v>
      </c>
      <c r="BZ157" s="12">
        <v>4602</v>
      </c>
      <c r="CA157" s="12">
        <v>1935</v>
      </c>
      <c r="CB157" s="12">
        <v>7804</v>
      </c>
      <c r="CC157" s="12">
        <v>346</v>
      </c>
      <c r="CD157" s="12">
        <v>243184</v>
      </c>
      <c r="CE157" s="12">
        <f t="shared" si="17"/>
        <v>156242</v>
      </c>
    </row>
    <row r="158" spans="1:84" x14ac:dyDescent="0.25">
      <c r="A158" s="63">
        <v>154</v>
      </c>
      <c r="B158" s="12" t="s">
        <v>451</v>
      </c>
      <c r="C158" s="12">
        <v>1561</v>
      </c>
      <c r="D158" s="12">
        <v>1622</v>
      </c>
      <c r="E158" s="12">
        <v>10424</v>
      </c>
      <c r="F158" s="12">
        <v>10755</v>
      </c>
      <c r="G158" s="12">
        <v>5385</v>
      </c>
      <c r="H158" s="12">
        <v>6134</v>
      </c>
      <c r="I158" s="12">
        <v>7298</v>
      </c>
      <c r="J158" s="12">
        <v>2113</v>
      </c>
      <c r="K158" s="12">
        <v>9310</v>
      </c>
      <c r="L158" s="12">
        <v>20841</v>
      </c>
      <c r="M158" s="12">
        <v>1042</v>
      </c>
      <c r="N158" s="12">
        <v>5403</v>
      </c>
      <c r="O158" s="12">
        <v>7595</v>
      </c>
      <c r="P158" s="12">
        <v>22078</v>
      </c>
      <c r="Q158" s="12">
        <v>2309</v>
      </c>
      <c r="R158" s="12">
        <v>2773</v>
      </c>
      <c r="S158" s="12">
        <v>2260</v>
      </c>
      <c r="T158" s="12">
        <v>13106</v>
      </c>
      <c r="U158" s="12">
        <v>7049</v>
      </c>
      <c r="V158" s="12">
        <v>11450</v>
      </c>
      <c r="W158" s="12">
        <v>1929</v>
      </c>
      <c r="X158" s="12">
        <v>9514</v>
      </c>
      <c r="Y158" s="12">
        <v>2856</v>
      </c>
      <c r="Z158" s="12">
        <v>1755</v>
      </c>
      <c r="AA158" s="12">
        <v>11648</v>
      </c>
      <c r="AB158" s="12">
        <v>15888</v>
      </c>
      <c r="AC158" s="12">
        <v>25304</v>
      </c>
      <c r="AD158" s="12">
        <v>7332</v>
      </c>
      <c r="AE158" s="12">
        <v>1831</v>
      </c>
      <c r="AF158" s="12">
        <v>985</v>
      </c>
      <c r="AG158" s="12">
        <v>8247</v>
      </c>
      <c r="AH158" s="12">
        <v>2436</v>
      </c>
      <c r="AI158" s="12">
        <v>16579</v>
      </c>
      <c r="AJ158" s="12">
        <v>1783</v>
      </c>
      <c r="AK158" s="12">
        <v>15055</v>
      </c>
      <c r="AL158" s="12">
        <v>14022</v>
      </c>
      <c r="AM158" s="12">
        <v>8436</v>
      </c>
      <c r="AN158" s="12">
        <v>1226</v>
      </c>
      <c r="AO158" s="12">
        <v>4054</v>
      </c>
      <c r="AP158" s="12">
        <v>13130</v>
      </c>
      <c r="AQ158" s="12">
        <v>1138</v>
      </c>
      <c r="AR158" s="12">
        <v>5432</v>
      </c>
      <c r="AS158" s="12">
        <v>9221</v>
      </c>
      <c r="AT158" s="12">
        <v>3260</v>
      </c>
      <c r="AU158" s="12">
        <v>9734</v>
      </c>
      <c r="AV158" s="12">
        <v>6504</v>
      </c>
      <c r="AW158" s="12">
        <v>3968</v>
      </c>
      <c r="AX158" s="12">
        <v>4789</v>
      </c>
      <c r="AY158" s="12">
        <v>16647</v>
      </c>
      <c r="AZ158" s="12">
        <v>11233</v>
      </c>
      <c r="BA158" s="12">
        <v>3311</v>
      </c>
      <c r="BB158" s="12">
        <v>13747</v>
      </c>
      <c r="BC158" s="12">
        <v>19679</v>
      </c>
      <c r="BD158" s="12">
        <v>2015</v>
      </c>
      <c r="BE158" s="12">
        <v>1874</v>
      </c>
      <c r="BF158" s="12">
        <v>1736</v>
      </c>
      <c r="BG158" s="12">
        <v>3913</v>
      </c>
      <c r="BH158" s="12">
        <v>1561</v>
      </c>
      <c r="BI158" s="12">
        <v>4644</v>
      </c>
      <c r="BJ158" s="12">
        <v>1062</v>
      </c>
      <c r="BK158" s="12">
        <v>394</v>
      </c>
      <c r="BL158" s="12">
        <v>3933</v>
      </c>
      <c r="BM158" s="12">
        <v>2200</v>
      </c>
      <c r="BN158" s="12">
        <v>5947</v>
      </c>
      <c r="BO158" s="12">
        <v>1685</v>
      </c>
      <c r="BP158" s="12">
        <v>2493</v>
      </c>
      <c r="BQ158" s="12">
        <v>2458</v>
      </c>
      <c r="BR158" s="12">
        <v>882</v>
      </c>
      <c r="BS158" s="12">
        <v>3602</v>
      </c>
      <c r="BT158" s="12">
        <v>3911</v>
      </c>
      <c r="BU158" s="12">
        <v>5363</v>
      </c>
      <c r="BV158" s="12">
        <v>621</v>
      </c>
      <c r="BW158" s="12">
        <v>13649</v>
      </c>
      <c r="BX158" s="12">
        <v>18720</v>
      </c>
      <c r="BY158" s="12">
        <v>3932</v>
      </c>
      <c r="BZ158" s="12">
        <v>12233</v>
      </c>
      <c r="CA158" s="12">
        <v>3994</v>
      </c>
      <c r="CB158" s="12">
        <v>12592</v>
      </c>
      <c r="CC158" s="12">
        <v>1054</v>
      </c>
      <c r="CD158" s="12">
        <v>539672</v>
      </c>
      <c r="CE158" s="12">
        <f t="shared" si="17"/>
        <v>359513</v>
      </c>
    </row>
    <row r="159" spans="1:84" x14ac:dyDescent="0.25">
      <c r="A159" s="63">
        <v>155</v>
      </c>
      <c r="B159" s="12" t="s">
        <v>14</v>
      </c>
      <c r="C159" s="12">
        <v>2845</v>
      </c>
      <c r="D159" s="12">
        <v>2489</v>
      </c>
      <c r="E159" s="12">
        <v>18253</v>
      </c>
      <c r="F159" s="12">
        <v>21023</v>
      </c>
      <c r="G159" s="12">
        <v>10031</v>
      </c>
      <c r="H159" s="12">
        <v>10538</v>
      </c>
      <c r="I159" s="12">
        <v>18366</v>
      </c>
      <c r="J159" s="12">
        <v>3543</v>
      </c>
      <c r="K159" s="12">
        <v>27128</v>
      </c>
      <c r="L159" s="12">
        <v>27437</v>
      </c>
      <c r="M159" s="12">
        <v>1455</v>
      </c>
      <c r="N159" s="12">
        <v>7877</v>
      </c>
      <c r="O159" s="12">
        <v>12564</v>
      </c>
      <c r="P159" s="12">
        <v>34272</v>
      </c>
      <c r="Q159" s="12">
        <v>3474</v>
      </c>
      <c r="R159" s="12">
        <v>4533</v>
      </c>
      <c r="S159" s="12">
        <v>3297</v>
      </c>
      <c r="T159" s="12">
        <v>18841</v>
      </c>
      <c r="U159" s="12">
        <v>12477</v>
      </c>
      <c r="V159" s="12">
        <v>19472</v>
      </c>
      <c r="W159" s="12">
        <v>2669</v>
      </c>
      <c r="X159" s="12">
        <v>20842</v>
      </c>
      <c r="Y159" s="12">
        <v>4301</v>
      </c>
      <c r="Z159" s="12">
        <v>3235</v>
      </c>
      <c r="AA159" s="12">
        <v>20228</v>
      </c>
      <c r="AB159" s="12">
        <v>21456</v>
      </c>
      <c r="AC159" s="12">
        <v>45216</v>
      </c>
      <c r="AD159" s="12">
        <v>10794</v>
      </c>
      <c r="AE159" s="12">
        <v>3835</v>
      </c>
      <c r="AF159" s="12">
        <v>1306</v>
      </c>
      <c r="AG159" s="12">
        <v>12837</v>
      </c>
      <c r="AH159" s="12">
        <v>3659</v>
      </c>
      <c r="AI159" s="12">
        <v>23298</v>
      </c>
      <c r="AJ159" s="12">
        <v>3525</v>
      </c>
      <c r="AK159" s="12">
        <v>25310</v>
      </c>
      <c r="AL159" s="12">
        <v>24708</v>
      </c>
      <c r="AM159" s="12">
        <v>13421</v>
      </c>
      <c r="AN159" s="12">
        <v>1750</v>
      </c>
      <c r="AO159" s="12">
        <v>8419</v>
      </c>
      <c r="AP159" s="12">
        <v>24432</v>
      </c>
      <c r="AQ159" s="12">
        <v>2216</v>
      </c>
      <c r="AR159" s="12">
        <v>7891</v>
      </c>
      <c r="AS159" s="12">
        <v>17355</v>
      </c>
      <c r="AT159" s="12">
        <v>9234</v>
      </c>
      <c r="AU159" s="12">
        <v>14093</v>
      </c>
      <c r="AV159" s="12">
        <v>9123</v>
      </c>
      <c r="AW159" s="12">
        <v>6293</v>
      </c>
      <c r="AX159" s="12">
        <v>6913</v>
      </c>
      <c r="AY159" s="12">
        <v>30163</v>
      </c>
      <c r="AZ159" s="12">
        <v>18509</v>
      </c>
      <c r="BA159" s="12">
        <v>5508</v>
      </c>
      <c r="BB159" s="12">
        <v>19828</v>
      </c>
      <c r="BC159" s="12">
        <v>38502</v>
      </c>
      <c r="BD159" s="12">
        <v>4731</v>
      </c>
      <c r="BE159" s="12">
        <v>3136</v>
      </c>
      <c r="BF159" s="12">
        <v>3278</v>
      </c>
      <c r="BG159" s="12">
        <v>9190</v>
      </c>
      <c r="BH159" s="12">
        <v>2492</v>
      </c>
      <c r="BI159" s="12">
        <v>11569</v>
      </c>
      <c r="BJ159" s="12">
        <v>1704</v>
      </c>
      <c r="BK159" s="12">
        <v>1250</v>
      </c>
      <c r="BL159" s="12">
        <v>6863</v>
      </c>
      <c r="BM159" s="12">
        <v>3515</v>
      </c>
      <c r="BN159" s="12">
        <v>15311</v>
      </c>
      <c r="BO159" s="12">
        <v>2932</v>
      </c>
      <c r="BP159" s="12">
        <v>6307</v>
      </c>
      <c r="BQ159" s="12">
        <v>3412</v>
      </c>
      <c r="BR159" s="12">
        <v>1411</v>
      </c>
      <c r="BS159" s="12">
        <v>5970</v>
      </c>
      <c r="BT159" s="12">
        <v>6327</v>
      </c>
      <c r="BU159" s="12">
        <v>8753</v>
      </c>
      <c r="BV159" s="12">
        <v>870</v>
      </c>
      <c r="BW159" s="12">
        <v>27022</v>
      </c>
      <c r="BX159" s="12">
        <v>25708</v>
      </c>
      <c r="BY159" s="12">
        <v>6457</v>
      </c>
      <c r="BZ159" s="12">
        <v>19331</v>
      </c>
      <c r="CA159" s="12">
        <v>9441</v>
      </c>
      <c r="CB159" s="12">
        <v>24013</v>
      </c>
      <c r="CC159" s="12">
        <v>1493</v>
      </c>
      <c r="CD159" s="12">
        <v>933345</v>
      </c>
      <c r="CE159" s="12">
        <f t="shared" si="17"/>
        <v>629146</v>
      </c>
    </row>
    <row r="160" spans="1:84" s="66" customFormat="1" ht="19" x14ac:dyDescent="0.25">
      <c r="A160" s="63">
        <v>156</v>
      </c>
      <c r="B160" s="64" t="s">
        <v>312</v>
      </c>
      <c r="C160" s="65" t="s">
        <v>211</v>
      </c>
      <c r="D160" s="65" t="s">
        <v>212</v>
      </c>
      <c r="E160" s="65" t="s">
        <v>213</v>
      </c>
      <c r="F160" s="65" t="s">
        <v>214</v>
      </c>
      <c r="G160" s="65" t="s">
        <v>215</v>
      </c>
      <c r="H160" s="65" t="s">
        <v>216</v>
      </c>
      <c r="I160" s="65" t="s">
        <v>217</v>
      </c>
      <c r="J160" s="65" t="s">
        <v>218</v>
      </c>
      <c r="K160" s="65" t="s">
        <v>219</v>
      </c>
      <c r="L160" s="65" t="s">
        <v>220</v>
      </c>
      <c r="M160" s="65" t="s">
        <v>221</v>
      </c>
      <c r="N160" s="65" t="s">
        <v>222</v>
      </c>
      <c r="O160" s="65" t="s">
        <v>223</v>
      </c>
      <c r="P160" s="65" t="s">
        <v>224</v>
      </c>
      <c r="Q160" s="65" t="s">
        <v>225</v>
      </c>
      <c r="R160" s="65" t="s">
        <v>226</v>
      </c>
      <c r="S160" s="65" t="s">
        <v>227</v>
      </c>
      <c r="T160" s="65" t="s">
        <v>228</v>
      </c>
      <c r="U160" s="65" t="s">
        <v>229</v>
      </c>
      <c r="V160" s="65" t="s">
        <v>230</v>
      </c>
      <c r="W160" s="65" t="s">
        <v>231</v>
      </c>
      <c r="X160" s="65" t="s">
        <v>232</v>
      </c>
      <c r="Y160" s="65" t="s">
        <v>233</v>
      </c>
      <c r="Z160" s="65" t="s">
        <v>234</v>
      </c>
      <c r="AA160" s="65" t="s">
        <v>235</v>
      </c>
      <c r="AB160" s="65" t="s">
        <v>236</v>
      </c>
      <c r="AC160" s="65" t="s">
        <v>237</v>
      </c>
      <c r="AD160" s="65" t="s">
        <v>238</v>
      </c>
      <c r="AE160" s="65" t="s">
        <v>239</v>
      </c>
      <c r="AF160" s="65" t="s">
        <v>240</v>
      </c>
      <c r="AG160" s="65" t="s">
        <v>241</v>
      </c>
      <c r="AH160" s="65" t="s">
        <v>242</v>
      </c>
      <c r="AI160" s="65" t="s">
        <v>243</v>
      </c>
      <c r="AJ160" s="65" t="s">
        <v>244</v>
      </c>
      <c r="AK160" s="65" t="s">
        <v>245</v>
      </c>
      <c r="AL160" s="65" t="s">
        <v>246</v>
      </c>
      <c r="AM160" s="65" t="s">
        <v>247</v>
      </c>
      <c r="AN160" s="65" t="s">
        <v>248</v>
      </c>
      <c r="AO160" s="65" t="s">
        <v>249</v>
      </c>
      <c r="AP160" s="65" t="s">
        <v>250</v>
      </c>
      <c r="AQ160" s="65" t="s">
        <v>251</v>
      </c>
      <c r="AR160" s="65" t="s">
        <v>252</v>
      </c>
      <c r="AS160" s="65" t="s">
        <v>253</v>
      </c>
      <c r="AT160" s="65" t="s">
        <v>254</v>
      </c>
      <c r="AU160" s="65" t="s">
        <v>255</v>
      </c>
      <c r="AV160" s="65" t="s">
        <v>256</v>
      </c>
      <c r="AW160" s="65" t="s">
        <v>257</v>
      </c>
      <c r="AX160" s="65" t="s">
        <v>258</v>
      </c>
      <c r="AY160" s="65" t="s">
        <v>259</v>
      </c>
      <c r="AZ160" s="65" t="s">
        <v>260</v>
      </c>
      <c r="BA160" s="65" t="s">
        <v>261</v>
      </c>
      <c r="BB160" s="65" t="s">
        <v>262</v>
      </c>
      <c r="BC160" s="65" t="s">
        <v>263</v>
      </c>
      <c r="BD160" s="65" t="s">
        <v>264</v>
      </c>
      <c r="BE160" s="65" t="s">
        <v>265</v>
      </c>
      <c r="BF160" s="65" t="s">
        <v>266</v>
      </c>
      <c r="BG160" s="65" t="s">
        <v>267</v>
      </c>
      <c r="BH160" s="65" t="s">
        <v>268</v>
      </c>
      <c r="BI160" s="65" t="s">
        <v>269</v>
      </c>
      <c r="BJ160" s="65" t="s">
        <v>270</v>
      </c>
      <c r="BK160" s="65" t="s">
        <v>271</v>
      </c>
      <c r="BL160" s="65" t="s">
        <v>272</v>
      </c>
      <c r="BM160" s="65" t="s">
        <v>273</v>
      </c>
      <c r="BN160" s="65" t="s">
        <v>274</v>
      </c>
      <c r="BO160" s="65" t="s">
        <v>275</v>
      </c>
      <c r="BP160" s="65" t="s">
        <v>276</v>
      </c>
      <c r="BQ160" s="65" t="s">
        <v>277</v>
      </c>
      <c r="BR160" s="65" t="s">
        <v>278</v>
      </c>
      <c r="BS160" s="65" t="s">
        <v>279</v>
      </c>
      <c r="BT160" s="65" t="s">
        <v>280</v>
      </c>
      <c r="BU160" s="65" t="s">
        <v>281</v>
      </c>
      <c r="BV160" s="65" t="s">
        <v>282</v>
      </c>
      <c r="BW160" s="65" t="s">
        <v>283</v>
      </c>
      <c r="BX160" s="65" t="s">
        <v>284</v>
      </c>
      <c r="BY160" s="65" t="s">
        <v>285</v>
      </c>
      <c r="BZ160" s="65" t="s">
        <v>286</v>
      </c>
      <c r="CA160" s="65" t="s">
        <v>287</v>
      </c>
      <c r="CB160" s="65" t="s">
        <v>288</v>
      </c>
      <c r="CC160" s="65" t="s">
        <v>289</v>
      </c>
      <c r="CD160" s="65" t="s">
        <v>290</v>
      </c>
      <c r="CE160" s="65" t="s">
        <v>291</v>
      </c>
      <c r="CF160" s="59"/>
    </row>
    <row r="161" spans="1:84" x14ac:dyDescent="0.25">
      <c r="A161" s="63">
        <v>157</v>
      </c>
      <c r="B161" s="12" t="s">
        <v>136</v>
      </c>
      <c r="C161" s="12">
        <v>359</v>
      </c>
      <c r="D161" s="12">
        <v>277</v>
      </c>
      <c r="E161" s="12">
        <v>1372</v>
      </c>
      <c r="F161" s="12">
        <v>2019</v>
      </c>
      <c r="G161" s="12">
        <v>832</v>
      </c>
      <c r="H161" s="12">
        <v>1150</v>
      </c>
      <c r="I161" s="12">
        <v>2429</v>
      </c>
      <c r="J161" s="12">
        <v>420</v>
      </c>
      <c r="K161" s="12">
        <v>3537</v>
      </c>
      <c r="L161" s="12">
        <v>1872</v>
      </c>
      <c r="M161" s="12">
        <v>231</v>
      </c>
      <c r="N161" s="12">
        <v>844</v>
      </c>
      <c r="O161" s="12">
        <v>1348</v>
      </c>
      <c r="P161" s="12">
        <v>3232</v>
      </c>
      <c r="Q161" s="12">
        <v>222</v>
      </c>
      <c r="R161" s="12">
        <v>540</v>
      </c>
      <c r="S161" s="12">
        <v>509</v>
      </c>
      <c r="T161" s="12">
        <v>1312</v>
      </c>
      <c r="U161" s="12">
        <v>1140</v>
      </c>
      <c r="V161" s="12">
        <v>1709</v>
      </c>
      <c r="W161" s="12">
        <v>310</v>
      </c>
      <c r="X161" s="12">
        <v>2643</v>
      </c>
      <c r="Y161" s="12">
        <v>514</v>
      </c>
      <c r="Z161" s="12">
        <v>444</v>
      </c>
      <c r="AA161" s="12">
        <v>1674</v>
      </c>
      <c r="AB161" s="12">
        <v>1475</v>
      </c>
      <c r="AC161" s="12">
        <v>3495</v>
      </c>
      <c r="AD161" s="12">
        <v>1145</v>
      </c>
      <c r="AE161" s="12">
        <v>433</v>
      </c>
      <c r="AF161" s="12">
        <v>144</v>
      </c>
      <c r="AG161" s="12">
        <v>980</v>
      </c>
      <c r="AH161" s="12">
        <v>437</v>
      </c>
      <c r="AI161" s="12">
        <v>1752</v>
      </c>
      <c r="AJ161" s="12">
        <v>459</v>
      </c>
      <c r="AK161" s="12">
        <v>2333</v>
      </c>
      <c r="AL161" s="12">
        <v>2329</v>
      </c>
      <c r="AM161" s="12">
        <v>942</v>
      </c>
      <c r="AN161" s="12">
        <v>270</v>
      </c>
      <c r="AO161" s="12">
        <v>1010</v>
      </c>
      <c r="AP161" s="12">
        <v>2312</v>
      </c>
      <c r="AQ161" s="12">
        <v>284</v>
      </c>
      <c r="AR161" s="12">
        <v>657</v>
      </c>
      <c r="AS161" s="12">
        <v>1544</v>
      </c>
      <c r="AT161" s="12">
        <v>1354</v>
      </c>
      <c r="AU161" s="12">
        <v>1164</v>
      </c>
      <c r="AV161" s="12">
        <v>879</v>
      </c>
      <c r="AW161" s="12">
        <v>701</v>
      </c>
      <c r="AX161" s="12">
        <v>661</v>
      </c>
      <c r="AY161" s="12">
        <v>2376</v>
      </c>
      <c r="AZ161" s="12">
        <v>1661</v>
      </c>
      <c r="BA161" s="12">
        <v>561</v>
      </c>
      <c r="BB161" s="12">
        <v>1299</v>
      </c>
      <c r="BC161" s="12">
        <v>3701</v>
      </c>
      <c r="BD161" s="12">
        <v>463</v>
      </c>
      <c r="BE161" s="12">
        <v>594</v>
      </c>
      <c r="BF161" s="12">
        <v>450</v>
      </c>
      <c r="BG161" s="12">
        <v>1244</v>
      </c>
      <c r="BH161" s="12">
        <v>306</v>
      </c>
      <c r="BI161" s="12">
        <v>1608</v>
      </c>
      <c r="BJ161" s="12">
        <v>202</v>
      </c>
      <c r="BK161" s="12">
        <v>154</v>
      </c>
      <c r="BL161" s="12">
        <v>875</v>
      </c>
      <c r="BM161" s="12">
        <v>519</v>
      </c>
      <c r="BN161" s="12">
        <v>2236</v>
      </c>
      <c r="BO161" s="12">
        <v>428</v>
      </c>
      <c r="BP161" s="12">
        <v>771</v>
      </c>
      <c r="BQ161" s="12">
        <v>433</v>
      </c>
      <c r="BR161" s="12">
        <v>271</v>
      </c>
      <c r="BS161" s="12">
        <v>697</v>
      </c>
      <c r="BT161" s="12">
        <v>543</v>
      </c>
      <c r="BU161" s="12">
        <v>869</v>
      </c>
      <c r="BV161" s="12">
        <v>176</v>
      </c>
      <c r="BW161" s="12">
        <v>2186</v>
      </c>
      <c r="BX161" s="12">
        <v>1927</v>
      </c>
      <c r="BY161" s="12">
        <v>578</v>
      </c>
      <c r="BZ161" s="12">
        <v>1677</v>
      </c>
      <c r="CA161" s="12">
        <v>1108</v>
      </c>
      <c r="CB161" s="12">
        <v>2659</v>
      </c>
      <c r="CC161" s="12">
        <v>180</v>
      </c>
      <c r="CD161" s="12">
        <v>90462</v>
      </c>
      <c r="CE161" s="12">
        <f t="shared" ref="CE161:CE169" si="18">SUM(F161,I161,K161:L161,O161:P161,T161,V161,X161,AB161,AG161,AI161,AK161:AL161,AP161,AR161:AU161,AY161:AZ161,BB161:BC161,BG161,BI161,BN161,BW161:BX161,BZ161:CB161)</f>
        <v>59683</v>
      </c>
    </row>
    <row r="162" spans="1:84" x14ac:dyDescent="0.25">
      <c r="A162" s="63">
        <v>158</v>
      </c>
      <c r="B162" s="12" t="s">
        <v>137</v>
      </c>
      <c r="C162" s="12">
        <v>1185</v>
      </c>
      <c r="D162" s="12">
        <v>1096</v>
      </c>
      <c r="E162" s="12">
        <v>7514</v>
      </c>
      <c r="F162" s="12">
        <v>8196</v>
      </c>
      <c r="G162" s="12">
        <v>4491</v>
      </c>
      <c r="H162" s="12">
        <v>4392</v>
      </c>
      <c r="I162" s="12">
        <v>6586</v>
      </c>
      <c r="J162" s="12">
        <v>1444</v>
      </c>
      <c r="K162" s="12">
        <v>9525</v>
      </c>
      <c r="L162" s="12">
        <v>11968</v>
      </c>
      <c r="M162" s="12">
        <v>577</v>
      </c>
      <c r="N162" s="12">
        <v>3404</v>
      </c>
      <c r="O162" s="12">
        <v>5131</v>
      </c>
      <c r="P162" s="12">
        <v>14139</v>
      </c>
      <c r="Q162" s="12">
        <v>1651</v>
      </c>
      <c r="R162" s="12">
        <v>1801</v>
      </c>
      <c r="S162" s="12">
        <v>1281</v>
      </c>
      <c r="T162" s="12">
        <v>7587</v>
      </c>
      <c r="U162" s="12">
        <v>5745</v>
      </c>
      <c r="V162" s="12">
        <v>8000</v>
      </c>
      <c r="W162" s="12">
        <v>1144</v>
      </c>
      <c r="X162" s="12">
        <v>7537</v>
      </c>
      <c r="Y162" s="12">
        <v>1856</v>
      </c>
      <c r="Z162" s="12">
        <v>1445</v>
      </c>
      <c r="AA162" s="12">
        <v>8861</v>
      </c>
      <c r="AB162" s="12">
        <v>9299</v>
      </c>
      <c r="AC162" s="12">
        <v>19095</v>
      </c>
      <c r="AD162" s="12">
        <v>4526</v>
      </c>
      <c r="AE162" s="12">
        <v>1611</v>
      </c>
      <c r="AF162" s="12">
        <v>565</v>
      </c>
      <c r="AG162" s="12">
        <v>5299</v>
      </c>
      <c r="AH162" s="12">
        <v>1424</v>
      </c>
      <c r="AI162" s="12">
        <v>9998</v>
      </c>
      <c r="AJ162" s="12">
        <v>1461</v>
      </c>
      <c r="AK162" s="12">
        <v>9978</v>
      </c>
      <c r="AL162" s="12">
        <v>9989</v>
      </c>
      <c r="AM162" s="12">
        <v>6122</v>
      </c>
      <c r="AN162" s="12">
        <v>748</v>
      </c>
      <c r="AO162" s="12">
        <v>3457</v>
      </c>
      <c r="AP162" s="12">
        <v>9678</v>
      </c>
      <c r="AQ162" s="12">
        <v>946</v>
      </c>
      <c r="AR162" s="12">
        <v>3277</v>
      </c>
      <c r="AS162" s="12">
        <v>6807</v>
      </c>
      <c r="AT162" s="12">
        <v>3408</v>
      </c>
      <c r="AU162" s="12">
        <v>6064</v>
      </c>
      <c r="AV162" s="12">
        <v>3887</v>
      </c>
      <c r="AW162" s="12">
        <v>2677</v>
      </c>
      <c r="AX162" s="12">
        <v>3107</v>
      </c>
      <c r="AY162" s="12">
        <v>12315</v>
      </c>
      <c r="AZ162" s="12">
        <v>7286</v>
      </c>
      <c r="BA162" s="12">
        <v>2290</v>
      </c>
      <c r="BB162" s="12">
        <v>7849</v>
      </c>
      <c r="BC162" s="12">
        <v>16034</v>
      </c>
      <c r="BD162" s="12">
        <v>2018</v>
      </c>
      <c r="BE162" s="12">
        <v>1171</v>
      </c>
      <c r="BF162" s="12">
        <v>1442</v>
      </c>
      <c r="BG162" s="12">
        <v>3587</v>
      </c>
      <c r="BH162" s="12">
        <v>1081</v>
      </c>
      <c r="BI162" s="12">
        <v>4362</v>
      </c>
      <c r="BJ162" s="12">
        <v>813</v>
      </c>
      <c r="BK162" s="12">
        <v>493</v>
      </c>
      <c r="BL162" s="12">
        <v>2807</v>
      </c>
      <c r="BM162" s="12">
        <v>1347</v>
      </c>
      <c r="BN162" s="12">
        <v>5024</v>
      </c>
      <c r="BO162" s="12">
        <v>1212</v>
      </c>
      <c r="BP162" s="12">
        <v>2582</v>
      </c>
      <c r="BQ162" s="12">
        <v>1354</v>
      </c>
      <c r="BR162" s="12">
        <v>542</v>
      </c>
      <c r="BS162" s="12">
        <v>2441</v>
      </c>
      <c r="BT162" s="12">
        <v>2583</v>
      </c>
      <c r="BU162" s="12">
        <v>3918</v>
      </c>
      <c r="BV162" s="12">
        <v>305</v>
      </c>
      <c r="BW162" s="12">
        <v>10646</v>
      </c>
      <c r="BX162" s="12">
        <v>10757</v>
      </c>
      <c r="BY162" s="12">
        <v>2765</v>
      </c>
      <c r="BZ162" s="12">
        <v>8134</v>
      </c>
      <c r="CA162" s="12">
        <v>3368</v>
      </c>
      <c r="CB162" s="12">
        <v>9723</v>
      </c>
      <c r="CC162" s="12">
        <v>645</v>
      </c>
      <c r="CD162" s="12">
        <v>380882</v>
      </c>
      <c r="CE162" s="12">
        <f t="shared" si="18"/>
        <v>251551</v>
      </c>
    </row>
    <row r="163" spans="1:84" x14ac:dyDescent="0.25">
      <c r="A163" s="63">
        <v>159</v>
      </c>
      <c r="B163" s="12" t="s">
        <v>138</v>
      </c>
      <c r="C163" s="12">
        <v>1542</v>
      </c>
      <c r="D163" s="12">
        <v>1371</v>
      </c>
      <c r="E163" s="12">
        <v>8885</v>
      </c>
      <c r="F163" s="12">
        <v>10215</v>
      </c>
      <c r="G163" s="12">
        <v>5322</v>
      </c>
      <c r="H163" s="12">
        <v>5540</v>
      </c>
      <c r="I163" s="12">
        <v>9015</v>
      </c>
      <c r="J163" s="12">
        <v>1864</v>
      </c>
      <c r="K163" s="12">
        <v>13059</v>
      </c>
      <c r="L163" s="12">
        <v>13842</v>
      </c>
      <c r="M163" s="12">
        <v>808</v>
      </c>
      <c r="N163" s="12">
        <v>4248</v>
      </c>
      <c r="O163" s="12">
        <v>6480</v>
      </c>
      <c r="P163" s="12">
        <v>17373</v>
      </c>
      <c r="Q163" s="12">
        <v>1874</v>
      </c>
      <c r="R163" s="12">
        <v>2347</v>
      </c>
      <c r="S163" s="12">
        <v>1798</v>
      </c>
      <c r="T163" s="12">
        <v>8901</v>
      </c>
      <c r="U163" s="12">
        <v>6889</v>
      </c>
      <c r="V163" s="12">
        <v>9707</v>
      </c>
      <c r="W163" s="12">
        <v>1454</v>
      </c>
      <c r="X163" s="12">
        <v>10181</v>
      </c>
      <c r="Y163" s="12">
        <v>2370</v>
      </c>
      <c r="Z163" s="12">
        <v>1882</v>
      </c>
      <c r="AA163" s="12">
        <v>10530</v>
      </c>
      <c r="AB163" s="12">
        <v>10775</v>
      </c>
      <c r="AC163" s="12">
        <v>22588</v>
      </c>
      <c r="AD163" s="12">
        <v>5674</v>
      </c>
      <c r="AE163" s="12">
        <v>2043</v>
      </c>
      <c r="AF163" s="12">
        <v>706</v>
      </c>
      <c r="AG163" s="12">
        <v>6277</v>
      </c>
      <c r="AH163" s="12">
        <v>1866</v>
      </c>
      <c r="AI163" s="12">
        <v>11755</v>
      </c>
      <c r="AJ163" s="12">
        <v>1917</v>
      </c>
      <c r="AK163" s="12">
        <v>12308</v>
      </c>
      <c r="AL163" s="12">
        <v>12317</v>
      </c>
      <c r="AM163" s="12">
        <v>7065</v>
      </c>
      <c r="AN163" s="12">
        <v>1020</v>
      </c>
      <c r="AO163" s="12">
        <v>4474</v>
      </c>
      <c r="AP163" s="12">
        <v>11985</v>
      </c>
      <c r="AQ163" s="12">
        <v>1231</v>
      </c>
      <c r="AR163" s="12">
        <v>3936</v>
      </c>
      <c r="AS163" s="12">
        <v>8352</v>
      </c>
      <c r="AT163" s="12">
        <v>4763</v>
      </c>
      <c r="AU163" s="12">
        <v>7228</v>
      </c>
      <c r="AV163" s="12">
        <v>4769</v>
      </c>
      <c r="AW163" s="12">
        <v>3375</v>
      </c>
      <c r="AX163" s="12">
        <v>3766</v>
      </c>
      <c r="AY163" s="12">
        <v>14698</v>
      </c>
      <c r="AZ163" s="12">
        <v>8943</v>
      </c>
      <c r="BA163" s="12">
        <v>2857</v>
      </c>
      <c r="BB163" s="12">
        <v>9146</v>
      </c>
      <c r="BC163" s="12">
        <v>19737</v>
      </c>
      <c r="BD163" s="12">
        <v>2480</v>
      </c>
      <c r="BE163" s="12">
        <v>1763</v>
      </c>
      <c r="BF163" s="12">
        <v>1891</v>
      </c>
      <c r="BG163" s="12">
        <v>4823</v>
      </c>
      <c r="BH163" s="12">
        <v>1385</v>
      </c>
      <c r="BI163" s="12">
        <v>5974</v>
      </c>
      <c r="BJ163" s="12">
        <v>1015</v>
      </c>
      <c r="BK163" s="12">
        <v>644</v>
      </c>
      <c r="BL163" s="12">
        <v>3684</v>
      </c>
      <c r="BM163" s="12">
        <v>1858</v>
      </c>
      <c r="BN163" s="12">
        <v>7264</v>
      </c>
      <c r="BO163" s="12">
        <v>1638</v>
      </c>
      <c r="BP163" s="12">
        <v>3356</v>
      </c>
      <c r="BQ163" s="12">
        <v>1786</v>
      </c>
      <c r="BR163" s="12">
        <v>809</v>
      </c>
      <c r="BS163" s="12">
        <v>3133</v>
      </c>
      <c r="BT163" s="12">
        <v>3126</v>
      </c>
      <c r="BU163" s="12">
        <v>4788</v>
      </c>
      <c r="BV163" s="12">
        <v>481</v>
      </c>
      <c r="BW163" s="12">
        <v>12839</v>
      </c>
      <c r="BX163" s="12">
        <v>12684</v>
      </c>
      <c r="BY163" s="12">
        <v>3341</v>
      </c>
      <c r="BZ163" s="12">
        <v>9814</v>
      </c>
      <c r="CA163" s="12">
        <v>4479</v>
      </c>
      <c r="CB163" s="12">
        <v>12380</v>
      </c>
      <c r="CC163" s="12">
        <v>823</v>
      </c>
      <c r="CD163" s="12">
        <v>471347</v>
      </c>
      <c r="CE163" s="12">
        <f t="shared" si="18"/>
        <v>311250</v>
      </c>
    </row>
    <row r="164" spans="1:84" x14ac:dyDescent="0.25">
      <c r="A164" s="63">
        <v>160</v>
      </c>
      <c r="B164" s="12" t="s">
        <v>139</v>
      </c>
      <c r="C164" s="12">
        <v>253</v>
      </c>
      <c r="D164" s="12">
        <v>191</v>
      </c>
      <c r="E164" s="12">
        <v>1003</v>
      </c>
      <c r="F164" s="12">
        <v>1430</v>
      </c>
      <c r="G164" s="12">
        <v>570</v>
      </c>
      <c r="H164" s="12">
        <v>710</v>
      </c>
      <c r="I164" s="12">
        <v>1614</v>
      </c>
      <c r="J164" s="12">
        <v>287</v>
      </c>
      <c r="K164" s="12">
        <v>2450</v>
      </c>
      <c r="L164" s="12">
        <v>1053</v>
      </c>
      <c r="M164" s="12">
        <v>125</v>
      </c>
      <c r="N164" s="12">
        <v>571</v>
      </c>
      <c r="O164" s="12">
        <v>845</v>
      </c>
      <c r="P164" s="12">
        <v>1944</v>
      </c>
      <c r="Q164" s="12">
        <v>177</v>
      </c>
      <c r="R164" s="12">
        <v>399</v>
      </c>
      <c r="S164" s="12">
        <v>312</v>
      </c>
      <c r="T164" s="12">
        <v>1005</v>
      </c>
      <c r="U164" s="12">
        <v>758</v>
      </c>
      <c r="V164" s="12">
        <v>1279</v>
      </c>
      <c r="W164" s="12">
        <v>166</v>
      </c>
      <c r="X164" s="12">
        <v>1855</v>
      </c>
      <c r="Y164" s="12">
        <v>332</v>
      </c>
      <c r="Z164" s="12">
        <v>245</v>
      </c>
      <c r="AA164" s="12">
        <v>1176</v>
      </c>
      <c r="AB164" s="12">
        <v>851</v>
      </c>
      <c r="AC164" s="12">
        <v>2496</v>
      </c>
      <c r="AD164" s="12">
        <v>761</v>
      </c>
      <c r="AE164" s="12">
        <v>274</v>
      </c>
      <c r="AF164" s="12">
        <v>81</v>
      </c>
      <c r="AG164" s="12">
        <v>698</v>
      </c>
      <c r="AH164" s="12">
        <v>285</v>
      </c>
      <c r="AI164" s="12">
        <v>1153</v>
      </c>
      <c r="AJ164" s="12">
        <v>332</v>
      </c>
      <c r="AK164" s="12">
        <v>1729</v>
      </c>
      <c r="AL164" s="12">
        <v>1569</v>
      </c>
      <c r="AM164" s="12">
        <v>695</v>
      </c>
      <c r="AN164" s="12">
        <v>171</v>
      </c>
      <c r="AO164" s="12">
        <v>670</v>
      </c>
      <c r="AP164" s="12">
        <v>1536</v>
      </c>
      <c r="AQ164" s="12">
        <v>211</v>
      </c>
      <c r="AR164" s="12">
        <v>417</v>
      </c>
      <c r="AS164" s="12">
        <v>1178</v>
      </c>
      <c r="AT164" s="12">
        <v>920</v>
      </c>
      <c r="AU164" s="12">
        <v>716</v>
      </c>
      <c r="AV164" s="12">
        <v>580</v>
      </c>
      <c r="AW164" s="12">
        <v>434</v>
      </c>
      <c r="AX164" s="12">
        <v>386</v>
      </c>
      <c r="AY164" s="12">
        <v>1688</v>
      </c>
      <c r="AZ164" s="12">
        <v>1154</v>
      </c>
      <c r="BA164" s="12">
        <v>370</v>
      </c>
      <c r="BB164" s="12">
        <v>999</v>
      </c>
      <c r="BC164" s="12">
        <v>2492</v>
      </c>
      <c r="BD164" s="12">
        <v>348</v>
      </c>
      <c r="BE164" s="12">
        <v>340</v>
      </c>
      <c r="BF164" s="12">
        <v>270</v>
      </c>
      <c r="BG164" s="12">
        <v>885</v>
      </c>
      <c r="BH164" s="12">
        <v>195</v>
      </c>
      <c r="BI164" s="12">
        <v>1155</v>
      </c>
      <c r="BJ164" s="12">
        <v>139</v>
      </c>
      <c r="BK164" s="12">
        <v>103</v>
      </c>
      <c r="BL164" s="12">
        <v>574</v>
      </c>
      <c r="BM164" s="12">
        <v>341</v>
      </c>
      <c r="BN164" s="12">
        <v>1646</v>
      </c>
      <c r="BO164" s="12">
        <v>266</v>
      </c>
      <c r="BP164" s="12">
        <v>484</v>
      </c>
      <c r="BQ164" s="12">
        <v>276</v>
      </c>
      <c r="BR164" s="12">
        <v>170</v>
      </c>
      <c r="BS164" s="12">
        <v>446</v>
      </c>
      <c r="BT164" s="12">
        <v>354</v>
      </c>
      <c r="BU164" s="12">
        <v>629</v>
      </c>
      <c r="BV164" s="12">
        <v>97</v>
      </c>
      <c r="BW164" s="12">
        <v>1616</v>
      </c>
      <c r="BX164" s="12">
        <v>1234</v>
      </c>
      <c r="BY164" s="12">
        <v>384</v>
      </c>
      <c r="BZ164" s="12">
        <v>990</v>
      </c>
      <c r="CA164" s="12">
        <v>851</v>
      </c>
      <c r="CB164" s="12">
        <v>1821</v>
      </c>
      <c r="CC164" s="12">
        <v>112</v>
      </c>
      <c r="CD164" s="12">
        <v>61313</v>
      </c>
      <c r="CE164" s="12">
        <f t="shared" si="18"/>
        <v>40773</v>
      </c>
    </row>
    <row r="165" spans="1:84" x14ac:dyDescent="0.25">
      <c r="A165" s="63">
        <v>161</v>
      </c>
      <c r="B165" s="12" t="s">
        <v>140</v>
      </c>
      <c r="C165" s="12">
        <v>1393</v>
      </c>
      <c r="D165" s="12">
        <v>1172</v>
      </c>
      <c r="E165" s="12">
        <v>10076</v>
      </c>
      <c r="F165" s="12">
        <v>11122</v>
      </c>
      <c r="G165" s="12">
        <v>5111</v>
      </c>
      <c r="H165" s="12">
        <v>5297</v>
      </c>
      <c r="I165" s="12">
        <v>9643</v>
      </c>
      <c r="J165" s="12">
        <v>1765</v>
      </c>
      <c r="K165" s="12">
        <v>13863</v>
      </c>
      <c r="L165" s="12">
        <v>14590</v>
      </c>
      <c r="M165" s="12">
        <v>646</v>
      </c>
      <c r="N165" s="12">
        <v>3885</v>
      </c>
      <c r="O165" s="12">
        <v>6514</v>
      </c>
      <c r="P165" s="12">
        <v>17956</v>
      </c>
      <c r="Q165" s="12">
        <v>1798</v>
      </c>
      <c r="R165" s="12">
        <v>2199</v>
      </c>
      <c r="S165" s="12">
        <v>1552</v>
      </c>
      <c r="T165" s="12">
        <v>10218</v>
      </c>
      <c r="U165" s="12">
        <v>6088</v>
      </c>
      <c r="V165" s="12">
        <v>10442</v>
      </c>
      <c r="W165" s="12">
        <v>1305</v>
      </c>
      <c r="X165" s="12">
        <v>10882</v>
      </c>
      <c r="Y165" s="12">
        <v>2090</v>
      </c>
      <c r="Z165" s="12">
        <v>1474</v>
      </c>
      <c r="AA165" s="12">
        <v>10831</v>
      </c>
      <c r="AB165" s="12">
        <v>11634</v>
      </c>
      <c r="AC165" s="12">
        <v>24568</v>
      </c>
      <c r="AD165" s="12">
        <v>5553</v>
      </c>
      <c r="AE165" s="12">
        <v>1860</v>
      </c>
      <c r="AF165" s="12">
        <v>643</v>
      </c>
      <c r="AG165" s="12">
        <v>6906</v>
      </c>
      <c r="AH165" s="12">
        <v>1908</v>
      </c>
      <c r="AI165" s="12">
        <v>12209</v>
      </c>
      <c r="AJ165" s="12">
        <v>1593</v>
      </c>
      <c r="AK165" s="12">
        <v>13746</v>
      </c>
      <c r="AL165" s="12">
        <v>13122</v>
      </c>
      <c r="AM165" s="12">
        <v>7177</v>
      </c>
      <c r="AN165" s="12">
        <v>763</v>
      </c>
      <c r="AO165" s="12">
        <v>4024</v>
      </c>
      <c r="AP165" s="12">
        <v>13022</v>
      </c>
      <c r="AQ165" s="12">
        <v>999</v>
      </c>
      <c r="AR165" s="12">
        <v>4211</v>
      </c>
      <c r="AS165" s="12">
        <v>9459</v>
      </c>
      <c r="AT165" s="12">
        <v>4295</v>
      </c>
      <c r="AU165" s="12">
        <v>7267</v>
      </c>
      <c r="AV165" s="12">
        <v>4799</v>
      </c>
      <c r="AW165" s="12">
        <v>3088</v>
      </c>
      <c r="AX165" s="12">
        <v>3493</v>
      </c>
      <c r="AY165" s="12">
        <v>16395</v>
      </c>
      <c r="AZ165" s="12">
        <v>9982</v>
      </c>
      <c r="BA165" s="12">
        <v>2744</v>
      </c>
      <c r="BB165" s="12">
        <v>11201</v>
      </c>
      <c r="BC165" s="12">
        <v>20232</v>
      </c>
      <c r="BD165" s="12">
        <v>2305</v>
      </c>
      <c r="BE165" s="12">
        <v>1419</v>
      </c>
      <c r="BF165" s="12">
        <v>1456</v>
      </c>
      <c r="BG165" s="12">
        <v>4258</v>
      </c>
      <c r="BH165" s="12">
        <v>1232</v>
      </c>
      <c r="BI165" s="12">
        <v>5398</v>
      </c>
      <c r="BJ165" s="12">
        <v>748</v>
      </c>
      <c r="BK165" s="12">
        <v>617</v>
      </c>
      <c r="BL165" s="12">
        <v>3252</v>
      </c>
      <c r="BM165" s="12">
        <v>1773</v>
      </c>
      <c r="BN165" s="12">
        <v>7764</v>
      </c>
      <c r="BO165" s="12">
        <v>1343</v>
      </c>
      <c r="BP165" s="12">
        <v>3077</v>
      </c>
      <c r="BQ165" s="12">
        <v>1720</v>
      </c>
      <c r="BR165" s="12">
        <v>599</v>
      </c>
      <c r="BS165" s="12">
        <v>3059</v>
      </c>
      <c r="BT165" s="12">
        <v>3458</v>
      </c>
      <c r="BU165" s="12">
        <v>4318</v>
      </c>
      <c r="BV165" s="12">
        <v>379</v>
      </c>
      <c r="BW165" s="12">
        <v>15063</v>
      </c>
      <c r="BX165" s="12">
        <v>13590</v>
      </c>
      <c r="BY165" s="12">
        <v>3526</v>
      </c>
      <c r="BZ165" s="12">
        <v>10129</v>
      </c>
      <c r="CA165" s="12">
        <v>4703</v>
      </c>
      <c r="CB165" s="12">
        <v>12132</v>
      </c>
      <c r="CC165" s="12">
        <v>750</v>
      </c>
      <c r="CD165" s="12">
        <v>486855</v>
      </c>
      <c r="CE165" s="12">
        <f t="shared" si="18"/>
        <v>331948</v>
      </c>
    </row>
    <row r="166" spans="1:84" x14ac:dyDescent="0.25">
      <c r="A166" s="63">
        <v>162</v>
      </c>
      <c r="B166" s="12" t="s">
        <v>141</v>
      </c>
      <c r="C166" s="12">
        <v>1648</v>
      </c>
      <c r="D166" s="12">
        <v>1362</v>
      </c>
      <c r="E166" s="12">
        <v>11082</v>
      </c>
      <c r="F166" s="12">
        <v>12551</v>
      </c>
      <c r="G166" s="12">
        <v>5675</v>
      </c>
      <c r="H166" s="12">
        <v>6001</v>
      </c>
      <c r="I166" s="12">
        <v>11255</v>
      </c>
      <c r="J166" s="12">
        <v>2047</v>
      </c>
      <c r="K166" s="12">
        <v>16306</v>
      </c>
      <c r="L166" s="12">
        <v>15649</v>
      </c>
      <c r="M166" s="12">
        <v>773</v>
      </c>
      <c r="N166" s="12">
        <v>4452</v>
      </c>
      <c r="O166" s="12">
        <v>7354</v>
      </c>
      <c r="P166" s="12">
        <v>19893</v>
      </c>
      <c r="Q166" s="12">
        <v>1975</v>
      </c>
      <c r="R166" s="12">
        <v>2600</v>
      </c>
      <c r="S166" s="12">
        <v>1857</v>
      </c>
      <c r="T166" s="12">
        <v>11222</v>
      </c>
      <c r="U166" s="12">
        <v>6849</v>
      </c>
      <c r="V166" s="12">
        <v>11714</v>
      </c>
      <c r="W166" s="12">
        <v>1470</v>
      </c>
      <c r="X166" s="12">
        <v>12736</v>
      </c>
      <c r="Y166" s="12">
        <v>2419</v>
      </c>
      <c r="Z166" s="12">
        <v>1712</v>
      </c>
      <c r="AA166" s="12">
        <v>12008</v>
      </c>
      <c r="AB166" s="12">
        <v>12484</v>
      </c>
      <c r="AC166" s="12">
        <v>27064</v>
      </c>
      <c r="AD166" s="12">
        <v>6319</v>
      </c>
      <c r="AE166" s="12">
        <v>2136</v>
      </c>
      <c r="AF166" s="12">
        <v>718</v>
      </c>
      <c r="AG166" s="12">
        <v>7598</v>
      </c>
      <c r="AH166" s="12">
        <v>2198</v>
      </c>
      <c r="AI166" s="12">
        <v>13362</v>
      </c>
      <c r="AJ166" s="12">
        <v>1919</v>
      </c>
      <c r="AK166" s="12">
        <v>15473</v>
      </c>
      <c r="AL166" s="12">
        <v>14687</v>
      </c>
      <c r="AM166" s="12">
        <v>7872</v>
      </c>
      <c r="AN166" s="12">
        <v>930</v>
      </c>
      <c r="AO166" s="12">
        <v>4695</v>
      </c>
      <c r="AP166" s="12">
        <v>14559</v>
      </c>
      <c r="AQ166" s="12">
        <v>1207</v>
      </c>
      <c r="AR166" s="12">
        <v>4634</v>
      </c>
      <c r="AS166" s="12">
        <v>10634</v>
      </c>
      <c r="AT166" s="12">
        <v>5221</v>
      </c>
      <c r="AU166" s="12">
        <v>7988</v>
      </c>
      <c r="AV166" s="12">
        <v>5379</v>
      </c>
      <c r="AW166" s="12">
        <v>3521</v>
      </c>
      <c r="AX166" s="12">
        <v>3880</v>
      </c>
      <c r="AY166" s="12">
        <v>18077</v>
      </c>
      <c r="AZ166" s="12">
        <v>11134</v>
      </c>
      <c r="BA166" s="12">
        <v>3116</v>
      </c>
      <c r="BB166" s="12">
        <v>12194</v>
      </c>
      <c r="BC166" s="12">
        <v>22722</v>
      </c>
      <c r="BD166" s="12">
        <v>2660</v>
      </c>
      <c r="BE166" s="12">
        <v>1761</v>
      </c>
      <c r="BF166" s="12">
        <v>1728</v>
      </c>
      <c r="BG166" s="12">
        <v>5142</v>
      </c>
      <c r="BH166" s="12">
        <v>1429</v>
      </c>
      <c r="BI166" s="12">
        <v>6552</v>
      </c>
      <c r="BJ166" s="12">
        <v>887</v>
      </c>
      <c r="BK166" s="12">
        <v>720</v>
      </c>
      <c r="BL166" s="12">
        <v>3830</v>
      </c>
      <c r="BM166" s="12">
        <v>2121</v>
      </c>
      <c r="BN166" s="12">
        <v>9407</v>
      </c>
      <c r="BO166" s="12">
        <v>1610</v>
      </c>
      <c r="BP166" s="12">
        <v>3554</v>
      </c>
      <c r="BQ166" s="12">
        <v>1994</v>
      </c>
      <c r="BR166" s="12">
        <v>763</v>
      </c>
      <c r="BS166" s="12">
        <v>3501</v>
      </c>
      <c r="BT166" s="12">
        <v>3816</v>
      </c>
      <c r="BU166" s="12">
        <v>4951</v>
      </c>
      <c r="BV166" s="12">
        <v>480</v>
      </c>
      <c r="BW166" s="12">
        <v>16682</v>
      </c>
      <c r="BX166" s="12">
        <v>14826</v>
      </c>
      <c r="BY166" s="12">
        <v>3906</v>
      </c>
      <c r="BZ166" s="12">
        <v>11116</v>
      </c>
      <c r="CA166" s="12">
        <v>5556</v>
      </c>
      <c r="CB166" s="12">
        <v>13954</v>
      </c>
      <c r="CC166" s="12">
        <v>863</v>
      </c>
      <c r="CD166" s="12">
        <v>548168</v>
      </c>
      <c r="CE166" s="12">
        <f t="shared" si="18"/>
        <v>372682</v>
      </c>
    </row>
    <row r="167" spans="1:84" x14ac:dyDescent="0.25">
      <c r="A167" s="63">
        <v>163</v>
      </c>
      <c r="B167" s="12" t="s">
        <v>142</v>
      </c>
      <c r="C167" s="12">
        <v>611</v>
      </c>
      <c r="D167" s="12">
        <v>467</v>
      </c>
      <c r="E167" s="12">
        <v>2371</v>
      </c>
      <c r="F167" s="12">
        <v>3448</v>
      </c>
      <c r="G167" s="12">
        <v>1401</v>
      </c>
      <c r="H167" s="12">
        <v>1858</v>
      </c>
      <c r="I167" s="12">
        <v>4041</v>
      </c>
      <c r="J167" s="12">
        <v>699</v>
      </c>
      <c r="K167" s="12">
        <v>5983</v>
      </c>
      <c r="L167" s="12">
        <v>2927</v>
      </c>
      <c r="M167" s="12">
        <v>354</v>
      </c>
      <c r="N167" s="12">
        <v>1415</v>
      </c>
      <c r="O167" s="12">
        <v>2196</v>
      </c>
      <c r="P167" s="12">
        <v>5170</v>
      </c>
      <c r="Q167" s="12">
        <v>399</v>
      </c>
      <c r="R167" s="12">
        <v>942</v>
      </c>
      <c r="S167" s="12">
        <v>822</v>
      </c>
      <c r="T167" s="12">
        <v>2313</v>
      </c>
      <c r="U167" s="12">
        <v>1902</v>
      </c>
      <c r="V167" s="12">
        <v>2982</v>
      </c>
      <c r="W167" s="12">
        <v>471</v>
      </c>
      <c r="X167" s="12">
        <v>4501</v>
      </c>
      <c r="Y167" s="12">
        <v>849</v>
      </c>
      <c r="Z167" s="12">
        <v>680</v>
      </c>
      <c r="AA167" s="12">
        <v>2850</v>
      </c>
      <c r="AB167" s="12">
        <v>2326</v>
      </c>
      <c r="AC167" s="12">
        <v>5988</v>
      </c>
      <c r="AD167" s="12">
        <v>1910</v>
      </c>
      <c r="AE167" s="12">
        <v>709</v>
      </c>
      <c r="AF167" s="12">
        <v>227</v>
      </c>
      <c r="AG167" s="12">
        <v>1675</v>
      </c>
      <c r="AH167" s="12">
        <v>727</v>
      </c>
      <c r="AI167" s="12">
        <v>2909</v>
      </c>
      <c r="AJ167" s="12">
        <v>783</v>
      </c>
      <c r="AK167" s="12">
        <v>4060</v>
      </c>
      <c r="AL167" s="12">
        <v>3900</v>
      </c>
      <c r="AM167" s="12">
        <v>1641</v>
      </c>
      <c r="AN167" s="12">
        <v>445</v>
      </c>
      <c r="AO167" s="12">
        <v>1684</v>
      </c>
      <c r="AP167" s="12">
        <v>3847</v>
      </c>
      <c r="AQ167" s="12">
        <v>492</v>
      </c>
      <c r="AR167" s="12">
        <v>1073</v>
      </c>
      <c r="AS167" s="12">
        <v>2712</v>
      </c>
      <c r="AT167" s="12">
        <v>2273</v>
      </c>
      <c r="AU167" s="12">
        <v>1883</v>
      </c>
      <c r="AV167" s="12">
        <v>1456</v>
      </c>
      <c r="AW167" s="12">
        <v>1133</v>
      </c>
      <c r="AX167" s="12">
        <v>1051</v>
      </c>
      <c r="AY167" s="12">
        <v>4064</v>
      </c>
      <c r="AZ167" s="12">
        <v>2811</v>
      </c>
      <c r="BA167" s="12">
        <v>930</v>
      </c>
      <c r="BB167" s="12">
        <v>2293</v>
      </c>
      <c r="BC167" s="12">
        <v>6191</v>
      </c>
      <c r="BD167" s="12">
        <v>816</v>
      </c>
      <c r="BE167" s="12">
        <v>937</v>
      </c>
      <c r="BF167" s="12">
        <v>725</v>
      </c>
      <c r="BG167" s="12">
        <v>2128</v>
      </c>
      <c r="BH167" s="12">
        <v>502</v>
      </c>
      <c r="BI167" s="12">
        <v>2767</v>
      </c>
      <c r="BJ167" s="12">
        <v>342</v>
      </c>
      <c r="BK167" s="12">
        <v>256</v>
      </c>
      <c r="BL167" s="12">
        <v>1453</v>
      </c>
      <c r="BM167" s="12">
        <v>860</v>
      </c>
      <c r="BN167" s="12">
        <v>3877</v>
      </c>
      <c r="BO167" s="12">
        <v>698</v>
      </c>
      <c r="BP167" s="12">
        <v>1255</v>
      </c>
      <c r="BQ167" s="12">
        <v>711</v>
      </c>
      <c r="BR167" s="12">
        <v>441</v>
      </c>
      <c r="BS167" s="12">
        <v>1140</v>
      </c>
      <c r="BT167" s="12">
        <v>900</v>
      </c>
      <c r="BU167" s="12">
        <v>1503</v>
      </c>
      <c r="BV167" s="12">
        <v>278</v>
      </c>
      <c r="BW167" s="12">
        <v>3804</v>
      </c>
      <c r="BX167" s="12">
        <v>3162</v>
      </c>
      <c r="BY167" s="12">
        <v>963</v>
      </c>
      <c r="BZ167" s="12">
        <v>2666</v>
      </c>
      <c r="CA167" s="12">
        <v>1961</v>
      </c>
      <c r="CB167" s="12">
        <v>4482</v>
      </c>
      <c r="CC167" s="12">
        <v>295</v>
      </c>
      <c r="CD167" s="12">
        <v>151775</v>
      </c>
      <c r="CE167" s="12">
        <f t="shared" si="18"/>
        <v>100425</v>
      </c>
    </row>
    <row r="168" spans="1:84" x14ac:dyDescent="0.25">
      <c r="A168" s="63">
        <v>164</v>
      </c>
      <c r="B168" s="12" t="s">
        <v>143</v>
      </c>
      <c r="C168" s="12">
        <v>2578</v>
      </c>
      <c r="D168" s="12">
        <v>2267</v>
      </c>
      <c r="E168" s="12">
        <v>17592</v>
      </c>
      <c r="F168" s="12">
        <v>19324</v>
      </c>
      <c r="G168" s="12">
        <v>9592</v>
      </c>
      <c r="H168" s="12">
        <v>9686</v>
      </c>
      <c r="I168" s="12">
        <v>16228</v>
      </c>
      <c r="J168" s="12">
        <v>3208</v>
      </c>
      <c r="K168" s="12">
        <v>23384</v>
      </c>
      <c r="L168" s="12">
        <v>26561</v>
      </c>
      <c r="M168" s="12">
        <v>1224</v>
      </c>
      <c r="N168" s="12">
        <v>7293</v>
      </c>
      <c r="O168" s="12">
        <v>11640</v>
      </c>
      <c r="P168" s="12">
        <v>32094</v>
      </c>
      <c r="Q168" s="12">
        <v>3454</v>
      </c>
      <c r="R168" s="12">
        <v>4007</v>
      </c>
      <c r="S168" s="12">
        <v>2832</v>
      </c>
      <c r="T168" s="12">
        <v>17810</v>
      </c>
      <c r="U168" s="12">
        <v>11836</v>
      </c>
      <c r="V168" s="12">
        <v>18438</v>
      </c>
      <c r="W168" s="12">
        <v>2445</v>
      </c>
      <c r="X168" s="12">
        <v>18419</v>
      </c>
      <c r="Y168" s="12">
        <v>3943</v>
      </c>
      <c r="Z168" s="12">
        <v>2920</v>
      </c>
      <c r="AA168" s="12">
        <v>19690</v>
      </c>
      <c r="AB168" s="12">
        <v>20933</v>
      </c>
      <c r="AC168" s="12">
        <v>43665</v>
      </c>
      <c r="AD168" s="12">
        <v>10081</v>
      </c>
      <c r="AE168" s="12">
        <v>3473</v>
      </c>
      <c r="AF168" s="12">
        <v>1199</v>
      </c>
      <c r="AG168" s="12">
        <v>12208</v>
      </c>
      <c r="AH168" s="12">
        <v>3340</v>
      </c>
      <c r="AI168" s="12">
        <v>22206</v>
      </c>
      <c r="AJ168" s="12">
        <v>3055</v>
      </c>
      <c r="AK168" s="12">
        <v>23719</v>
      </c>
      <c r="AL168" s="12">
        <v>23107</v>
      </c>
      <c r="AM168" s="12">
        <v>13297</v>
      </c>
      <c r="AN168" s="12">
        <v>1511</v>
      </c>
      <c r="AO168" s="12">
        <v>7485</v>
      </c>
      <c r="AP168" s="12">
        <v>22693</v>
      </c>
      <c r="AQ168" s="12">
        <v>1943</v>
      </c>
      <c r="AR168" s="12">
        <v>7487</v>
      </c>
      <c r="AS168" s="12">
        <v>16267</v>
      </c>
      <c r="AT168" s="12">
        <v>7710</v>
      </c>
      <c r="AU168" s="12">
        <v>13336</v>
      </c>
      <c r="AV168" s="12">
        <v>8685</v>
      </c>
      <c r="AW168" s="12">
        <v>5762</v>
      </c>
      <c r="AX168" s="12">
        <v>6601</v>
      </c>
      <c r="AY168" s="12">
        <v>28712</v>
      </c>
      <c r="AZ168" s="12">
        <v>17264</v>
      </c>
      <c r="BA168" s="12">
        <v>5035</v>
      </c>
      <c r="BB168" s="12">
        <v>19041</v>
      </c>
      <c r="BC168" s="12">
        <v>36262</v>
      </c>
      <c r="BD168" s="12">
        <v>4323</v>
      </c>
      <c r="BE168" s="12">
        <v>2587</v>
      </c>
      <c r="BF168" s="12">
        <v>2895</v>
      </c>
      <c r="BG168" s="12">
        <v>7842</v>
      </c>
      <c r="BH168" s="12">
        <v>2309</v>
      </c>
      <c r="BI168" s="12">
        <v>9758</v>
      </c>
      <c r="BJ168" s="12">
        <v>1563</v>
      </c>
      <c r="BK168" s="12">
        <v>1116</v>
      </c>
      <c r="BL168" s="12">
        <v>6061</v>
      </c>
      <c r="BM168" s="12">
        <v>3122</v>
      </c>
      <c r="BN168" s="12">
        <v>12788</v>
      </c>
      <c r="BO168" s="12">
        <v>2553</v>
      </c>
      <c r="BP168" s="12">
        <v>5655</v>
      </c>
      <c r="BQ168" s="12">
        <v>3075</v>
      </c>
      <c r="BR168" s="12">
        <v>1137</v>
      </c>
      <c r="BS168" s="12">
        <v>5492</v>
      </c>
      <c r="BT168" s="12">
        <v>6040</v>
      </c>
      <c r="BU168" s="12">
        <v>8235</v>
      </c>
      <c r="BV168" s="12">
        <v>681</v>
      </c>
      <c r="BW168" s="12">
        <v>25708</v>
      </c>
      <c r="BX168" s="12">
        <v>24349</v>
      </c>
      <c r="BY168" s="12">
        <v>6289</v>
      </c>
      <c r="BZ168" s="12">
        <v>18263</v>
      </c>
      <c r="CA168" s="12">
        <v>8073</v>
      </c>
      <c r="CB168" s="12">
        <v>21855</v>
      </c>
      <c r="CC168" s="12">
        <v>1395</v>
      </c>
      <c r="CD168" s="12">
        <v>867738</v>
      </c>
      <c r="CE168" s="12">
        <f t="shared" si="18"/>
        <v>583479</v>
      </c>
    </row>
    <row r="169" spans="1:84" x14ac:dyDescent="0.25">
      <c r="A169" s="63">
        <v>165</v>
      </c>
      <c r="B169" s="12" t="s">
        <v>144</v>
      </c>
      <c r="C169" s="12">
        <v>3185</v>
      </c>
      <c r="D169" s="12">
        <v>2737</v>
      </c>
      <c r="E169" s="12">
        <v>19970</v>
      </c>
      <c r="F169" s="12">
        <v>22768</v>
      </c>
      <c r="G169" s="12">
        <v>10993</v>
      </c>
      <c r="H169" s="12">
        <v>11539</v>
      </c>
      <c r="I169" s="12">
        <v>20272</v>
      </c>
      <c r="J169" s="12">
        <v>3911</v>
      </c>
      <c r="K169" s="12">
        <v>29369</v>
      </c>
      <c r="L169" s="12">
        <v>29484</v>
      </c>
      <c r="M169" s="12">
        <v>1583</v>
      </c>
      <c r="N169" s="12">
        <v>8706</v>
      </c>
      <c r="O169" s="12">
        <v>13838</v>
      </c>
      <c r="P169" s="12">
        <v>37263</v>
      </c>
      <c r="Q169" s="12">
        <v>3847</v>
      </c>
      <c r="R169" s="12">
        <v>4947</v>
      </c>
      <c r="S169" s="12">
        <v>3657</v>
      </c>
      <c r="T169" s="12">
        <v>20121</v>
      </c>
      <c r="U169" s="12">
        <v>13735</v>
      </c>
      <c r="V169" s="12">
        <v>21425</v>
      </c>
      <c r="W169" s="12">
        <v>2922</v>
      </c>
      <c r="X169" s="12">
        <v>22916</v>
      </c>
      <c r="Y169" s="12">
        <v>4792</v>
      </c>
      <c r="Z169" s="12">
        <v>3605</v>
      </c>
      <c r="AA169" s="12">
        <v>22541</v>
      </c>
      <c r="AB169" s="12">
        <v>23256</v>
      </c>
      <c r="AC169" s="12">
        <v>49655</v>
      </c>
      <c r="AD169" s="12">
        <v>11990</v>
      </c>
      <c r="AE169" s="12">
        <v>4183</v>
      </c>
      <c r="AF169" s="12">
        <v>1432</v>
      </c>
      <c r="AG169" s="12">
        <v>13875</v>
      </c>
      <c r="AH169" s="12">
        <v>4060</v>
      </c>
      <c r="AI169" s="12">
        <v>25111</v>
      </c>
      <c r="AJ169" s="12">
        <v>3835</v>
      </c>
      <c r="AK169" s="12">
        <v>27779</v>
      </c>
      <c r="AL169" s="12">
        <v>27007</v>
      </c>
      <c r="AM169" s="12">
        <v>14937</v>
      </c>
      <c r="AN169" s="12">
        <v>1950</v>
      </c>
      <c r="AO169" s="12">
        <v>9171</v>
      </c>
      <c r="AP169" s="12">
        <v>26539</v>
      </c>
      <c r="AQ169" s="12">
        <v>2440</v>
      </c>
      <c r="AR169" s="12">
        <v>8561</v>
      </c>
      <c r="AS169" s="12">
        <v>18984</v>
      </c>
      <c r="AT169" s="12">
        <v>9981</v>
      </c>
      <c r="AU169" s="12">
        <v>15213</v>
      </c>
      <c r="AV169" s="12">
        <v>10143</v>
      </c>
      <c r="AW169" s="12">
        <v>6894</v>
      </c>
      <c r="AX169" s="12">
        <v>7645</v>
      </c>
      <c r="AY169" s="12">
        <v>32774</v>
      </c>
      <c r="AZ169" s="12">
        <v>20074</v>
      </c>
      <c r="BA169" s="12">
        <v>5971</v>
      </c>
      <c r="BB169" s="12">
        <v>21338</v>
      </c>
      <c r="BC169" s="12">
        <v>42460</v>
      </c>
      <c r="BD169" s="12">
        <v>5143</v>
      </c>
      <c r="BE169" s="12">
        <v>3518</v>
      </c>
      <c r="BF169" s="12">
        <v>3619</v>
      </c>
      <c r="BG169" s="12">
        <v>9969</v>
      </c>
      <c r="BH169" s="12">
        <v>2817</v>
      </c>
      <c r="BI169" s="12">
        <v>12526</v>
      </c>
      <c r="BJ169" s="12">
        <v>1902</v>
      </c>
      <c r="BK169" s="12">
        <v>1368</v>
      </c>
      <c r="BL169" s="12">
        <v>7509</v>
      </c>
      <c r="BM169" s="12">
        <v>3984</v>
      </c>
      <c r="BN169" s="12">
        <v>16669</v>
      </c>
      <c r="BO169" s="12">
        <v>3250</v>
      </c>
      <c r="BP169" s="12">
        <v>6913</v>
      </c>
      <c r="BQ169" s="12">
        <v>3782</v>
      </c>
      <c r="BR169" s="12">
        <v>1576</v>
      </c>
      <c r="BS169" s="12">
        <v>6632</v>
      </c>
      <c r="BT169" s="12">
        <v>6944</v>
      </c>
      <c r="BU169" s="12">
        <v>9734</v>
      </c>
      <c r="BV169" s="12">
        <v>961</v>
      </c>
      <c r="BW169" s="12">
        <v>29515</v>
      </c>
      <c r="BX169" s="12">
        <v>27508</v>
      </c>
      <c r="BY169" s="12">
        <v>7251</v>
      </c>
      <c r="BZ169" s="12">
        <v>20927</v>
      </c>
      <c r="CA169" s="12">
        <v>10038</v>
      </c>
      <c r="CB169" s="12">
        <v>26335</v>
      </c>
      <c r="CC169" s="12">
        <v>1686</v>
      </c>
      <c r="CD169" s="12">
        <v>1019515</v>
      </c>
      <c r="CE169" s="12">
        <f t="shared" si="18"/>
        <v>683895</v>
      </c>
    </row>
    <row r="170" spans="1:84" s="66" customFormat="1" ht="19" x14ac:dyDescent="0.25">
      <c r="A170" s="63">
        <v>166</v>
      </c>
      <c r="B170" s="64" t="s">
        <v>313</v>
      </c>
      <c r="C170" s="65" t="s">
        <v>211</v>
      </c>
      <c r="D170" s="65" t="s">
        <v>212</v>
      </c>
      <c r="E170" s="65" t="s">
        <v>213</v>
      </c>
      <c r="F170" s="65" t="s">
        <v>214</v>
      </c>
      <c r="G170" s="65" t="s">
        <v>215</v>
      </c>
      <c r="H170" s="65" t="s">
        <v>216</v>
      </c>
      <c r="I170" s="65" t="s">
        <v>217</v>
      </c>
      <c r="J170" s="65" t="s">
        <v>218</v>
      </c>
      <c r="K170" s="65" t="s">
        <v>219</v>
      </c>
      <c r="L170" s="65" t="s">
        <v>220</v>
      </c>
      <c r="M170" s="65" t="s">
        <v>221</v>
      </c>
      <c r="N170" s="65" t="s">
        <v>222</v>
      </c>
      <c r="O170" s="65" t="s">
        <v>223</v>
      </c>
      <c r="P170" s="65" t="s">
        <v>224</v>
      </c>
      <c r="Q170" s="65" t="s">
        <v>225</v>
      </c>
      <c r="R170" s="65" t="s">
        <v>226</v>
      </c>
      <c r="S170" s="65" t="s">
        <v>227</v>
      </c>
      <c r="T170" s="65" t="s">
        <v>228</v>
      </c>
      <c r="U170" s="65" t="s">
        <v>229</v>
      </c>
      <c r="V170" s="65" t="s">
        <v>230</v>
      </c>
      <c r="W170" s="65" t="s">
        <v>231</v>
      </c>
      <c r="X170" s="65" t="s">
        <v>232</v>
      </c>
      <c r="Y170" s="65" t="s">
        <v>233</v>
      </c>
      <c r="Z170" s="65" t="s">
        <v>234</v>
      </c>
      <c r="AA170" s="65" t="s">
        <v>235</v>
      </c>
      <c r="AB170" s="65" t="s">
        <v>236</v>
      </c>
      <c r="AC170" s="65" t="s">
        <v>237</v>
      </c>
      <c r="AD170" s="65" t="s">
        <v>238</v>
      </c>
      <c r="AE170" s="65" t="s">
        <v>239</v>
      </c>
      <c r="AF170" s="65" t="s">
        <v>240</v>
      </c>
      <c r="AG170" s="65" t="s">
        <v>241</v>
      </c>
      <c r="AH170" s="65" t="s">
        <v>242</v>
      </c>
      <c r="AI170" s="65" t="s">
        <v>243</v>
      </c>
      <c r="AJ170" s="65" t="s">
        <v>244</v>
      </c>
      <c r="AK170" s="65" t="s">
        <v>245</v>
      </c>
      <c r="AL170" s="65" t="s">
        <v>246</v>
      </c>
      <c r="AM170" s="65" t="s">
        <v>247</v>
      </c>
      <c r="AN170" s="65" t="s">
        <v>248</v>
      </c>
      <c r="AO170" s="65" t="s">
        <v>249</v>
      </c>
      <c r="AP170" s="65" t="s">
        <v>250</v>
      </c>
      <c r="AQ170" s="65" t="s">
        <v>251</v>
      </c>
      <c r="AR170" s="65" t="s">
        <v>252</v>
      </c>
      <c r="AS170" s="65" t="s">
        <v>253</v>
      </c>
      <c r="AT170" s="65" t="s">
        <v>254</v>
      </c>
      <c r="AU170" s="65" t="s">
        <v>255</v>
      </c>
      <c r="AV170" s="65" t="s">
        <v>256</v>
      </c>
      <c r="AW170" s="65" t="s">
        <v>257</v>
      </c>
      <c r="AX170" s="65" t="s">
        <v>258</v>
      </c>
      <c r="AY170" s="65" t="s">
        <v>259</v>
      </c>
      <c r="AZ170" s="65" t="s">
        <v>260</v>
      </c>
      <c r="BA170" s="65" t="s">
        <v>261</v>
      </c>
      <c r="BB170" s="65" t="s">
        <v>262</v>
      </c>
      <c r="BC170" s="65" t="s">
        <v>263</v>
      </c>
      <c r="BD170" s="65" t="s">
        <v>264</v>
      </c>
      <c r="BE170" s="65" t="s">
        <v>265</v>
      </c>
      <c r="BF170" s="65" t="s">
        <v>266</v>
      </c>
      <c r="BG170" s="65" t="s">
        <v>267</v>
      </c>
      <c r="BH170" s="65" t="s">
        <v>268</v>
      </c>
      <c r="BI170" s="65" t="s">
        <v>269</v>
      </c>
      <c r="BJ170" s="65" t="s">
        <v>270</v>
      </c>
      <c r="BK170" s="65" t="s">
        <v>271</v>
      </c>
      <c r="BL170" s="65" t="s">
        <v>272</v>
      </c>
      <c r="BM170" s="65" t="s">
        <v>273</v>
      </c>
      <c r="BN170" s="65" t="s">
        <v>274</v>
      </c>
      <c r="BO170" s="65" t="s">
        <v>275</v>
      </c>
      <c r="BP170" s="65" t="s">
        <v>276</v>
      </c>
      <c r="BQ170" s="65" t="s">
        <v>277</v>
      </c>
      <c r="BR170" s="65" t="s">
        <v>278</v>
      </c>
      <c r="BS170" s="65" t="s">
        <v>279</v>
      </c>
      <c r="BT170" s="65" t="s">
        <v>280</v>
      </c>
      <c r="BU170" s="65" t="s">
        <v>281</v>
      </c>
      <c r="BV170" s="65" t="s">
        <v>282</v>
      </c>
      <c r="BW170" s="65" t="s">
        <v>283</v>
      </c>
      <c r="BX170" s="65" t="s">
        <v>284</v>
      </c>
      <c r="BY170" s="65" t="s">
        <v>285</v>
      </c>
      <c r="BZ170" s="65" t="s">
        <v>286</v>
      </c>
      <c r="CA170" s="65" t="s">
        <v>287</v>
      </c>
      <c r="CB170" s="65" t="s">
        <v>288</v>
      </c>
      <c r="CC170" s="65" t="s">
        <v>289</v>
      </c>
      <c r="CD170" s="65" t="s">
        <v>290</v>
      </c>
      <c r="CE170" s="65" t="s">
        <v>291</v>
      </c>
      <c r="CF170" s="59"/>
    </row>
    <row r="171" spans="1:84" x14ac:dyDescent="0.25">
      <c r="A171" s="63">
        <v>167</v>
      </c>
      <c r="B171" s="67" t="s">
        <v>156</v>
      </c>
      <c r="C171" s="68">
        <v>2254</v>
      </c>
      <c r="D171" s="68">
        <v>1953</v>
      </c>
      <c r="E171" s="68">
        <v>16188</v>
      </c>
      <c r="F171" s="68">
        <v>19096</v>
      </c>
      <c r="G171" s="68">
        <v>8368</v>
      </c>
      <c r="H171" s="68">
        <v>9022</v>
      </c>
      <c r="I171" s="68">
        <v>16273</v>
      </c>
      <c r="J171" s="68">
        <v>2890</v>
      </c>
      <c r="K171" s="68">
        <v>23301</v>
      </c>
      <c r="L171" s="68">
        <v>27638</v>
      </c>
      <c r="M171" s="68">
        <v>1069</v>
      </c>
      <c r="N171" s="68">
        <v>6768</v>
      </c>
      <c r="O171" s="68">
        <v>11629</v>
      </c>
      <c r="P171" s="68">
        <v>33543</v>
      </c>
      <c r="Q171" s="68">
        <v>3102</v>
      </c>
      <c r="R171" s="68">
        <v>3732</v>
      </c>
      <c r="S171" s="68">
        <v>2676</v>
      </c>
      <c r="T171" s="68">
        <v>18248</v>
      </c>
      <c r="U171" s="68">
        <v>10269</v>
      </c>
      <c r="V171" s="68">
        <v>18683</v>
      </c>
      <c r="W171" s="68">
        <v>2131</v>
      </c>
      <c r="X171" s="68">
        <v>19226</v>
      </c>
      <c r="Y171" s="68">
        <v>3607</v>
      </c>
      <c r="Z171" s="68">
        <v>2872</v>
      </c>
      <c r="AA171" s="68">
        <v>17894</v>
      </c>
      <c r="AB171" s="68">
        <v>21554</v>
      </c>
      <c r="AC171" s="68">
        <v>40952</v>
      </c>
      <c r="AD171" s="68">
        <v>9659</v>
      </c>
      <c r="AE171" s="68">
        <v>3062</v>
      </c>
      <c r="AF171" s="68">
        <v>967</v>
      </c>
      <c r="AG171" s="68">
        <v>12206</v>
      </c>
      <c r="AH171" s="68">
        <v>2896</v>
      </c>
      <c r="AI171" s="68">
        <v>23042</v>
      </c>
      <c r="AJ171" s="68">
        <v>2714</v>
      </c>
      <c r="AK171" s="68">
        <v>24247</v>
      </c>
      <c r="AL171" s="68">
        <v>23282</v>
      </c>
      <c r="AM171" s="68">
        <v>12268</v>
      </c>
      <c r="AN171" s="68">
        <v>1392</v>
      </c>
      <c r="AO171" s="68">
        <v>6995</v>
      </c>
      <c r="AP171" s="68">
        <v>22879</v>
      </c>
      <c r="AQ171" s="68">
        <v>1796</v>
      </c>
      <c r="AR171" s="68">
        <v>7776</v>
      </c>
      <c r="AS171" s="68">
        <v>15745</v>
      </c>
      <c r="AT171" s="68">
        <v>7948</v>
      </c>
      <c r="AU171" s="68">
        <v>13931</v>
      </c>
      <c r="AV171" s="68">
        <v>8447</v>
      </c>
      <c r="AW171" s="68">
        <v>5680</v>
      </c>
      <c r="AX171" s="68">
        <v>6008</v>
      </c>
      <c r="AY171" s="68">
        <v>28416</v>
      </c>
      <c r="AZ171" s="68">
        <v>17714</v>
      </c>
      <c r="BA171" s="68">
        <v>4853</v>
      </c>
      <c r="BB171" s="68">
        <v>19308</v>
      </c>
      <c r="BC171" s="68">
        <v>34188</v>
      </c>
      <c r="BD171" s="68">
        <v>3532</v>
      </c>
      <c r="BE171" s="68">
        <v>2431</v>
      </c>
      <c r="BF171" s="68">
        <v>2618</v>
      </c>
      <c r="BG171" s="68">
        <v>8032</v>
      </c>
      <c r="BH171" s="68">
        <v>2037</v>
      </c>
      <c r="BI171" s="68">
        <v>10071</v>
      </c>
      <c r="BJ171" s="68">
        <v>1391</v>
      </c>
      <c r="BK171" s="68">
        <v>885</v>
      </c>
      <c r="BL171" s="68">
        <v>5329</v>
      </c>
      <c r="BM171" s="68">
        <v>2800</v>
      </c>
      <c r="BN171" s="68">
        <v>13476</v>
      </c>
      <c r="BO171" s="68">
        <v>2296</v>
      </c>
      <c r="BP171" s="68">
        <v>4921</v>
      </c>
      <c r="BQ171" s="68">
        <v>2878</v>
      </c>
      <c r="BR171" s="68">
        <v>1064</v>
      </c>
      <c r="BS171" s="68">
        <v>5156</v>
      </c>
      <c r="BT171" s="68">
        <v>5354</v>
      </c>
      <c r="BU171" s="68">
        <v>7472</v>
      </c>
      <c r="BV171" s="68">
        <v>630</v>
      </c>
      <c r="BW171" s="68">
        <v>24393</v>
      </c>
      <c r="BX171" s="68">
        <v>25466</v>
      </c>
      <c r="BY171" s="68">
        <v>5839</v>
      </c>
      <c r="BZ171" s="68">
        <v>18831</v>
      </c>
      <c r="CA171" s="68">
        <v>7967</v>
      </c>
      <c r="CB171" s="68">
        <v>21309</v>
      </c>
      <c r="CC171" s="68">
        <v>1132</v>
      </c>
      <c r="CD171" s="68">
        <v>849696</v>
      </c>
      <c r="CE171" s="12">
        <f t="shared" ref="CE171:CE173" si="19">SUM(F171,I171,K171:L171,O171:P171,T171,V171,X171,AB171,AG171,AI171,AK171:AL171,AP171,AR171:AU171,AY171:AZ171,BB171:BC171,BG171,BI171,BN171,BW171:BX171,BZ171:CB171)</f>
        <v>589418</v>
      </c>
    </row>
    <row r="172" spans="1:84" x14ac:dyDescent="0.25">
      <c r="A172" s="63">
        <v>168</v>
      </c>
      <c r="B172" s="67" t="s">
        <v>157</v>
      </c>
      <c r="C172" s="68">
        <v>918</v>
      </c>
      <c r="D172" s="68">
        <v>673</v>
      </c>
      <c r="E172" s="68">
        <v>3795</v>
      </c>
      <c r="F172" s="68">
        <v>3622</v>
      </c>
      <c r="G172" s="68">
        <v>2569</v>
      </c>
      <c r="H172" s="68">
        <v>2489</v>
      </c>
      <c r="I172" s="68">
        <v>3909</v>
      </c>
      <c r="J172" s="68">
        <v>982</v>
      </c>
      <c r="K172" s="68">
        <v>5963</v>
      </c>
      <c r="L172" s="68">
        <v>1884</v>
      </c>
      <c r="M172" s="68">
        <v>512</v>
      </c>
      <c r="N172" s="68">
        <v>1888</v>
      </c>
      <c r="O172" s="68">
        <v>2137</v>
      </c>
      <c r="P172" s="68">
        <v>3702</v>
      </c>
      <c r="Q172" s="68">
        <v>738</v>
      </c>
      <c r="R172" s="68">
        <v>1199</v>
      </c>
      <c r="S172" s="68">
        <v>977</v>
      </c>
      <c r="T172" s="68">
        <v>1881</v>
      </c>
      <c r="U172" s="68">
        <v>3430</v>
      </c>
      <c r="V172" s="68">
        <v>2732</v>
      </c>
      <c r="W172" s="68">
        <v>808</v>
      </c>
      <c r="X172" s="68">
        <v>3675</v>
      </c>
      <c r="Y172" s="68">
        <v>1166</v>
      </c>
      <c r="Z172" s="68">
        <v>710</v>
      </c>
      <c r="AA172" s="68">
        <v>4344</v>
      </c>
      <c r="AB172" s="68">
        <v>1741</v>
      </c>
      <c r="AC172" s="68">
        <v>8597</v>
      </c>
      <c r="AD172" s="68">
        <v>2307</v>
      </c>
      <c r="AE172" s="68">
        <v>1120</v>
      </c>
      <c r="AF172" s="68">
        <v>454</v>
      </c>
      <c r="AG172" s="68">
        <v>1740</v>
      </c>
      <c r="AH172" s="68">
        <v>1152</v>
      </c>
      <c r="AI172" s="68">
        <v>2005</v>
      </c>
      <c r="AJ172" s="68">
        <v>1092</v>
      </c>
      <c r="AK172" s="68">
        <v>3530</v>
      </c>
      <c r="AL172" s="68">
        <v>3701</v>
      </c>
      <c r="AM172" s="68">
        <v>2650</v>
      </c>
      <c r="AN172" s="68">
        <v>562</v>
      </c>
      <c r="AO172" s="68">
        <v>2174</v>
      </c>
      <c r="AP172" s="68">
        <v>3690</v>
      </c>
      <c r="AQ172" s="68">
        <v>642</v>
      </c>
      <c r="AR172" s="68">
        <v>765</v>
      </c>
      <c r="AS172" s="68">
        <v>3175</v>
      </c>
      <c r="AT172" s="68">
        <v>1991</v>
      </c>
      <c r="AU172" s="68">
        <v>1300</v>
      </c>
      <c r="AV172" s="68">
        <v>1704</v>
      </c>
      <c r="AW172" s="68">
        <v>1193</v>
      </c>
      <c r="AX172" s="68">
        <v>1644</v>
      </c>
      <c r="AY172" s="68">
        <v>4297</v>
      </c>
      <c r="AZ172" s="68">
        <v>2327</v>
      </c>
      <c r="BA172" s="68">
        <v>1113</v>
      </c>
      <c r="BB172" s="68">
        <v>2013</v>
      </c>
      <c r="BC172" s="68">
        <v>8222</v>
      </c>
      <c r="BD172" s="68">
        <v>1560</v>
      </c>
      <c r="BE172" s="68">
        <v>1068</v>
      </c>
      <c r="BF172" s="68">
        <v>984</v>
      </c>
      <c r="BG172" s="68">
        <v>1922</v>
      </c>
      <c r="BH172" s="68">
        <v>755</v>
      </c>
      <c r="BI172" s="68">
        <v>2474</v>
      </c>
      <c r="BJ172" s="68">
        <v>449</v>
      </c>
      <c r="BK172" s="68">
        <v>480</v>
      </c>
      <c r="BL172" s="68">
        <v>2138</v>
      </c>
      <c r="BM172" s="68">
        <v>1157</v>
      </c>
      <c r="BN172" s="68">
        <v>3137</v>
      </c>
      <c r="BO172" s="68">
        <v>956</v>
      </c>
      <c r="BP172" s="68">
        <v>1951</v>
      </c>
      <c r="BQ172" s="68">
        <v>861</v>
      </c>
      <c r="BR172" s="68">
        <v>512</v>
      </c>
      <c r="BS172" s="68">
        <v>1493</v>
      </c>
      <c r="BT172" s="68">
        <v>1561</v>
      </c>
      <c r="BU172" s="68">
        <v>2214</v>
      </c>
      <c r="BV172" s="68">
        <v>321</v>
      </c>
      <c r="BW172" s="68">
        <v>5144</v>
      </c>
      <c r="BX172" s="68">
        <v>2092</v>
      </c>
      <c r="BY172" s="68">
        <v>1372</v>
      </c>
      <c r="BZ172" s="68">
        <v>2088</v>
      </c>
      <c r="CA172" s="68">
        <v>2041</v>
      </c>
      <c r="CB172" s="68">
        <v>4924</v>
      </c>
      <c r="CC172" s="68">
        <v>551</v>
      </c>
      <c r="CD172" s="68">
        <v>167852</v>
      </c>
      <c r="CE172" s="12">
        <f t="shared" si="19"/>
        <v>93824</v>
      </c>
    </row>
    <row r="173" spans="1:84" x14ac:dyDescent="0.25">
      <c r="A173" s="63">
        <v>169</v>
      </c>
      <c r="B173" s="67" t="s">
        <v>14</v>
      </c>
      <c r="C173" s="68">
        <v>3167</v>
      </c>
      <c r="D173" s="68">
        <v>2618</v>
      </c>
      <c r="E173" s="68">
        <v>19986</v>
      </c>
      <c r="F173" s="68">
        <v>22712</v>
      </c>
      <c r="G173" s="68">
        <v>10945</v>
      </c>
      <c r="H173" s="68">
        <v>11516</v>
      </c>
      <c r="I173" s="68">
        <v>20184</v>
      </c>
      <c r="J173" s="68">
        <v>3871</v>
      </c>
      <c r="K173" s="68">
        <v>29267</v>
      </c>
      <c r="L173" s="68">
        <v>29526</v>
      </c>
      <c r="M173" s="68">
        <v>1578</v>
      </c>
      <c r="N173" s="68">
        <v>8659</v>
      </c>
      <c r="O173" s="68">
        <v>13767</v>
      </c>
      <c r="P173" s="68">
        <v>37241</v>
      </c>
      <c r="Q173" s="68">
        <v>3837</v>
      </c>
      <c r="R173" s="68">
        <v>4928</v>
      </c>
      <c r="S173" s="68">
        <v>3654</v>
      </c>
      <c r="T173" s="68">
        <v>20133</v>
      </c>
      <c r="U173" s="68">
        <v>13704</v>
      </c>
      <c r="V173" s="68">
        <v>21414</v>
      </c>
      <c r="W173" s="68">
        <v>2939</v>
      </c>
      <c r="X173" s="68">
        <v>22899</v>
      </c>
      <c r="Y173" s="68">
        <v>4775</v>
      </c>
      <c r="Z173" s="68">
        <v>3588</v>
      </c>
      <c r="AA173" s="68">
        <v>22241</v>
      </c>
      <c r="AB173" s="68">
        <v>23295</v>
      </c>
      <c r="AC173" s="68">
        <v>49550</v>
      </c>
      <c r="AD173" s="68">
        <v>11964</v>
      </c>
      <c r="AE173" s="68">
        <v>4181</v>
      </c>
      <c r="AF173" s="68">
        <v>1426</v>
      </c>
      <c r="AG173" s="68">
        <v>13942</v>
      </c>
      <c r="AH173" s="68">
        <v>4049</v>
      </c>
      <c r="AI173" s="68">
        <v>25052</v>
      </c>
      <c r="AJ173" s="68">
        <v>3809</v>
      </c>
      <c r="AK173" s="68">
        <v>27773</v>
      </c>
      <c r="AL173" s="68">
        <v>26983</v>
      </c>
      <c r="AM173" s="68">
        <v>14923</v>
      </c>
      <c r="AN173" s="68">
        <v>1955</v>
      </c>
      <c r="AO173" s="68">
        <v>9172</v>
      </c>
      <c r="AP173" s="68">
        <v>26568</v>
      </c>
      <c r="AQ173" s="68">
        <v>2437</v>
      </c>
      <c r="AR173" s="68">
        <v>8550</v>
      </c>
      <c r="AS173" s="68">
        <v>18914</v>
      </c>
      <c r="AT173" s="68">
        <v>9935</v>
      </c>
      <c r="AU173" s="68">
        <v>15234</v>
      </c>
      <c r="AV173" s="68">
        <v>10155</v>
      </c>
      <c r="AW173" s="68">
        <v>6875</v>
      </c>
      <c r="AX173" s="68">
        <v>7652</v>
      </c>
      <c r="AY173" s="68">
        <v>32711</v>
      </c>
      <c r="AZ173" s="68">
        <v>20043</v>
      </c>
      <c r="BA173" s="68">
        <v>5964</v>
      </c>
      <c r="BB173" s="68">
        <v>21322</v>
      </c>
      <c r="BC173" s="68">
        <v>42411</v>
      </c>
      <c r="BD173" s="68">
        <v>5095</v>
      </c>
      <c r="BE173" s="68">
        <v>3499</v>
      </c>
      <c r="BF173" s="68">
        <v>3607</v>
      </c>
      <c r="BG173" s="68">
        <v>9955</v>
      </c>
      <c r="BH173" s="68">
        <v>2790</v>
      </c>
      <c r="BI173" s="68">
        <v>12547</v>
      </c>
      <c r="BJ173" s="68">
        <v>1839</v>
      </c>
      <c r="BK173" s="68">
        <v>1367</v>
      </c>
      <c r="BL173" s="68">
        <v>7466</v>
      </c>
      <c r="BM173" s="68">
        <v>3960</v>
      </c>
      <c r="BN173" s="68">
        <v>16619</v>
      </c>
      <c r="BO173" s="68">
        <v>3252</v>
      </c>
      <c r="BP173" s="68">
        <v>6865</v>
      </c>
      <c r="BQ173" s="68">
        <v>3742</v>
      </c>
      <c r="BR173" s="68">
        <v>1580</v>
      </c>
      <c r="BS173" s="68">
        <v>6644</v>
      </c>
      <c r="BT173" s="68">
        <v>6916</v>
      </c>
      <c r="BU173" s="68">
        <v>9687</v>
      </c>
      <c r="BV173" s="68">
        <v>953</v>
      </c>
      <c r="BW173" s="68">
        <v>29540</v>
      </c>
      <c r="BX173" s="68">
        <v>27551</v>
      </c>
      <c r="BY173" s="68">
        <v>7209</v>
      </c>
      <c r="BZ173" s="68">
        <v>20924</v>
      </c>
      <c r="CA173" s="68">
        <v>10013</v>
      </c>
      <c r="CB173" s="68">
        <v>26233</v>
      </c>
      <c r="CC173" s="68">
        <v>1685</v>
      </c>
      <c r="CD173" s="68">
        <v>1017552</v>
      </c>
      <c r="CE173" s="12">
        <f t="shared" si="19"/>
        <v>683258</v>
      </c>
    </row>
    <row r="174" spans="1:84" s="66" customFormat="1" ht="19" x14ac:dyDescent="0.25">
      <c r="A174" s="63">
        <v>170</v>
      </c>
      <c r="B174" s="64" t="s">
        <v>314</v>
      </c>
      <c r="C174" s="65" t="s">
        <v>211</v>
      </c>
      <c r="D174" s="65" t="s">
        <v>212</v>
      </c>
      <c r="E174" s="65" t="s">
        <v>213</v>
      </c>
      <c r="F174" s="65" t="s">
        <v>214</v>
      </c>
      <c r="G174" s="65" t="s">
        <v>215</v>
      </c>
      <c r="H174" s="65" t="s">
        <v>216</v>
      </c>
      <c r="I174" s="65" t="s">
        <v>217</v>
      </c>
      <c r="J174" s="65" t="s">
        <v>218</v>
      </c>
      <c r="K174" s="65" t="s">
        <v>219</v>
      </c>
      <c r="L174" s="65" t="s">
        <v>220</v>
      </c>
      <c r="M174" s="65" t="s">
        <v>221</v>
      </c>
      <c r="N174" s="65" t="s">
        <v>222</v>
      </c>
      <c r="O174" s="65" t="s">
        <v>223</v>
      </c>
      <c r="P174" s="65" t="s">
        <v>224</v>
      </c>
      <c r="Q174" s="65" t="s">
        <v>225</v>
      </c>
      <c r="R174" s="65" t="s">
        <v>226</v>
      </c>
      <c r="S174" s="65" t="s">
        <v>227</v>
      </c>
      <c r="T174" s="65" t="s">
        <v>228</v>
      </c>
      <c r="U174" s="65" t="s">
        <v>229</v>
      </c>
      <c r="V174" s="65" t="s">
        <v>230</v>
      </c>
      <c r="W174" s="65" t="s">
        <v>231</v>
      </c>
      <c r="X174" s="65" t="s">
        <v>232</v>
      </c>
      <c r="Y174" s="65" t="s">
        <v>233</v>
      </c>
      <c r="Z174" s="65" t="s">
        <v>234</v>
      </c>
      <c r="AA174" s="65" t="s">
        <v>235</v>
      </c>
      <c r="AB174" s="65" t="s">
        <v>236</v>
      </c>
      <c r="AC174" s="65" t="s">
        <v>237</v>
      </c>
      <c r="AD174" s="65" t="s">
        <v>238</v>
      </c>
      <c r="AE174" s="65" t="s">
        <v>239</v>
      </c>
      <c r="AF174" s="65" t="s">
        <v>240</v>
      </c>
      <c r="AG174" s="65" t="s">
        <v>241</v>
      </c>
      <c r="AH174" s="65" t="s">
        <v>242</v>
      </c>
      <c r="AI174" s="65" t="s">
        <v>243</v>
      </c>
      <c r="AJ174" s="65" t="s">
        <v>244</v>
      </c>
      <c r="AK174" s="65" t="s">
        <v>245</v>
      </c>
      <c r="AL174" s="65" t="s">
        <v>246</v>
      </c>
      <c r="AM174" s="65" t="s">
        <v>247</v>
      </c>
      <c r="AN174" s="65" t="s">
        <v>248</v>
      </c>
      <c r="AO174" s="65" t="s">
        <v>249</v>
      </c>
      <c r="AP174" s="65" t="s">
        <v>250</v>
      </c>
      <c r="AQ174" s="65" t="s">
        <v>251</v>
      </c>
      <c r="AR174" s="65" t="s">
        <v>252</v>
      </c>
      <c r="AS174" s="65" t="s">
        <v>253</v>
      </c>
      <c r="AT174" s="65" t="s">
        <v>254</v>
      </c>
      <c r="AU174" s="65" t="s">
        <v>255</v>
      </c>
      <c r="AV174" s="65" t="s">
        <v>256</v>
      </c>
      <c r="AW174" s="65" t="s">
        <v>257</v>
      </c>
      <c r="AX174" s="65" t="s">
        <v>258</v>
      </c>
      <c r="AY174" s="65" t="s">
        <v>259</v>
      </c>
      <c r="AZ174" s="65" t="s">
        <v>260</v>
      </c>
      <c r="BA174" s="65" t="s">
        <v>261</v>
      </c>
      <c r="BB174" s="65" t="s">
        <v>262</v>
      </c>
      <c r="BC174" s="65" t="s">
        <v>263</v>
      </c>
      <c r="BD174" s="65" t="s">
        <v>264</v>
      </c>
      <c r="BE174" s="65" t="s">
        <v>265</v>
      </c>
      <c r="BF174" s="65" t="s">
        <v>266</v>
      </c>
      <c r="BG174" s="65" t="s">
        <v>267</v>
      </c>
      <c r="BH174" s="65" t="s">
        <v>268</v>
      </c>
      <c r="BI174" s="65" t="s">
        <v>269</v>
      </c>
      <c r="BJ174" s="65" t="s">
        <v>270</v>
      </c>
      <c r="BK174" s="65" t="s">
        <v>271</v>
      </c>
      <c r="BL174" s="65" t="s">
        <v>272</v>
      </c>
      <c r="BM174" s="65" t="s">
        <v>273</v>
      </c>
      <c r="BN174" s="65" t="s">
        <v>274</v>
      </c>
      <c r="BO174" s="65" t="s">
        <v>275</v>
      </c>
      <c r="BP174" s="65" t="s">
        <v>276</v>
      </c>
      <c r="BQ174" s="65" t="s">
        <v>277</v>
      </c>
      <c r="BR174" s="65" t="s">
        <v>278</v>
      </c>
      <c r="BS174" s="65" t="s">
        <v>279</v>
      </c>
      <c r="BT174" s="65" t="s">
        <v>280</v>
      </c>
      <c r="BU174" s="65" t="s">
        <v>281</v>
      </c>
      <c r="BV174" s="65" t="s">
        <v>282</v>
      </c>
      <c r="BW174" s="65" t="s">
        <v>283</v>
      </c>
      <c r="BX174" s="65" t="s">
        <v>284</v>
      </c>
      <c r="BY174" s="65" t="s">
        <v>285</v>
      </c>
      <c r="BZ174" s="65" t="s">
        <v>286</v>
      </c>
      <c r="CA174" s="65" t="s">
        <v>287</v>
      </c>
      <c r="CB174" s="65" t="s">
        <v>288</v>
      </c>
      <c r="CC174" s="65" t="s">
        <v>289</v>
      </c>
      <c r="CD174" s="65" t="s">
        <v>290</v>
      </c>
      <c r="CE174" s="65" t="s">
        <v>291</v>
      </c>
      <c r="CF174" s="59"/>
    </row>
    <row r="175" spans="1:84" x14ac:dyDescent="0.25">
      <c r="A175" s="63">
        <v>171</v>
      </c>
      <c r="B175" s="12" t="s">
        <v>145</v>
      </c>
      <c r="C175" s="12">
        <v>477.63975155279502</v>
      </c>
      <c r="D175" s="12">
        <v>471.15732368896926</v>
      </c>
      <c r="E175" s="12">
        <v>475.13927576601668</v>
      </c>
      <c r="F175" s="12">
        <v>497.42320385884739</v>
      </c>
      <c r="G175" s="12">
        <v>468.88504753673294</v>
      </c>
      <c r="H175" s="12">
        <v>467.32484076433121</v>
      </c>
      <c r="I175" s="12">
        <v>681.54620853080564</v>
      </c>
      <c r="J175" s="12">
        <v>463.95781637717124</v>
      </c>
      <c r="K175" s="12">
        <v>730.0626515763945</v>
      </c>
      <c r="L175" s="12">
        <v>394.15567951318457</v>
      </c>
      <c r="M175" s="12">
        <v>469.0159574468085</v>
      </c>
      <c r="N175" s="12">
        <v>455.02604166666669</v>
      </c>
      <c r="O175" s="12">
        <v>453.5060975609756</v>
      </c>
      <c r="P175" s="12">
        <v>426.76400634249472</v>
      </c>
      <c r="Q175" s="12">
        <v>433.80149812734084</v>
      </c>
      <c r="R175" s="12">
        <v>470.625</v>
      </c>
      <c r="S175" s="12">
        <v>473.58604091456078</v>
      </c>
      <c r="T175" s="12">
        <v>434.85561497326205</v>
      </c>
      <c r="U175" s="12">
        <v>455.8310055865922</v>
      </c>
      <c r="V175" s="12">
        <v>466.7270166968417</v>
      </c>
      <c r="W175" s="12">
        <v>451.09011627906978</v>
      </c>
      <c r="X175" s="12">
        <v>536.95608380338433</v>
      </c>
      <c r="Y175" s="12">
        <v>467.16279069767444</v>
      </c>
      <c r="Z175" s="12">
        <v>453.37331334332833</v>
      </c>
      <c r="AA175" s="12">
        <v>469.71802206783821</v>
      </c>
      <c r="AB175" s="12">
        <v>404.83630952380952</v>
      </c>
      <c r="AC175" s="12">
        <v>474.33925049309664</v>
      </c>
      <c r="AD175" s="12">
        <v>458.80888548448871</v>
      </c>
      <c r="AE175" s="12">
        <v>474.0605427974948</v>
      </c>
      <c r="AF175" s="12">
        <v>450.1597444089457</v>
      </c>
      <c r="AG175" s="12">
        <v>450.91613812544045</v>
      </c>
      <c r="AH175" s="12">
        <v>483.80541871921184</v>
      </c>
      <c r="AI175" s="12">
        <v>416.3217309501411</v>
      </c>
      <c r="AJ175" s="12">
        <v>484.92695883134132</v>
      </c>
      <c r="AK175" s="12">
        <v>466.56087709174841</v>
      </c>
      <c r="AL175" s="12">
        <v>454.63709677419354</v>
      </c>
      <c r="AM175" s="12">
        <v>453.49854227405245</v>
      </c>
      <c r="AN175" s="12">
        <v>449.15966386554624</v>
      </c>
      <c r="AO175" s="12">
        <v>497.09953856295317</v>
      </c>
      <c r="AP175" s="12">
        <v>472.34449760765551</v>
      </c>
      <c r="AQ175" s="12">
        <v>467.12473572938688</v>
      </c>
      <c r="AR175" s="12">
        <v>426.74180327868851</v>
      </c>
      <c r="AS175" s="12">
        <v>482.88498490255284</v>
      </c>
      <c r="AT175" s="12">
        <v>691.93011647254571</v>
      </c>
      <c r="AU175" s="12">
        <v>410.66212268743914</v>
      </c>
      <c r="AV175" s="12">
        <v>454.34293429342932</v>
      </c>
      <c r="AW175" s="12">
        <v>458.81924198250726</v>
      </c>
      <c r="AX175" s="12">
        <v>449.70308788598572</v>
      </c>
      <c r="AY175" s="12">
        <v>451.84266477675408</v>
      </c>
      <c r="AZ175" s="12">
        <v>464.0103492884864</v>
      </c>
      <c r="BA175" s="12">
        <v>465.42386185243328</v>
      </c>
      <c r="BB175" s="12">
        <v>435.61122244488979</v>
      </c>
      <c r="BC175" s="12">
        <v>507.56680369989721</v>
      </c>
      <c r="BD175" s="12">
        <v>478.7962962962963</v>
      </c>
      <c r="BE175" s="12">
        <v>494.765625</v>
      </c>
      <c r="BF175" s="12">
        <v>472.09821428571428</v>
      </c>
      <c r="BG175" s="12">
        <v>580.24379024839004</v>
      </c>
      <c r="BH175" s="12">
        <v>462.26708074534162</v>
      </c>
      <c r="BI175" s="12">
        <v>639.47368421052636</v>
      </c>
      <c r="BJ175" s="12">
        <v>445.15011547344113</v>
      </c>
      <c r="BK175" s="12">
        <v>708.56164383561645</v>
      </c>
      <c r="BL175" s="12">
        <v>471.26245847176079</v>
      </c>
      <c r="BM175" s="12">
        <v>477.38372093023258</v>
      </c>
      <c r="BN175" s="12">
        <v>795.61688311688317</v>
      </c>
      <c r="BO175" s="12">
        <v>469.42815249266863</v>
      </c>
      <c r="BP175" s="12">
        <v>588.46153846153845</v>
      </c>
      <c r="BQ175" s="12">
        <v>454.88257107540176</v>
      </c>
      <c r="BR175" s="12">
        <v>466.76829268292681</v>
      </c>
      <c r="BS175" s="12">
        <v>466.36560693641616</v>
      </c>
      <c r="BT175" s="12">
        <v>477.21179624664876</v>
      </c>
      <c r="BU175" s="12">
        <v>453.25932923948983</v>
      </c>
      <c r="BV175" s="12">
        <v>470.83333333333337</v>
      </c>
      <c r="BW175" s="12">
        <v>474.03749244104011</v>
      </c>
      <c r="BX175" s="12">
        <v>405.61162345571603</v>
      </c>
      <c r="BY175" s="12">
        <v>473.75160051216392</v>
      </c>
      <c r="BZ175" s="12">
        <v>415.63769293257513</v>
      </c>
      <c r="CA175" s="12">
        <v>569.90216271884651</v>
      </c>
      <c r="CB175" s="12">
        <v>475.02432379840434</v>
      </c>
      <c r="CC175" s="12">
        <v>463.48167539267013</v>
      </c>
      <c r="CD175" s="12">
        <v>465.87052922175673</v>
      </c>
      <c r="CE175" s="12">
        <f>AVERAGE(F175,I175,K175:L175,O175:P175,T175,V175,X175,AB175,AG175,AI175,AK175:AL175,AP175,AR175:AU175,AY175:AZ175,BB175:BC175,BG175,BI175,BN175,BW175:BX175,BZ175:CB175)</f>
        <v>500.46486881944571</v>
      </c>
    </row>
    <row r="176" spans="1:84" ht="21" x14ac:dyDescent="0.25">
      <c r="A176" s="63">
        <v>172</v>
      </c>
      <c r="B176" s="64" t="s">
        <v>315</v>
      </c>
      <c r="C176" s="69" t="s">
        <v>211</v>
      </c>
      <c r="D176" s="69" t="s">
        <v>212</v>
      </c>
      <c r="E176" s="69" t="s">
        <v>213</v>
      </c>
      <c r="F176" s="69" t="s">
        <v>214</v>
      </c>
      <c r="G176" s="69" t="s">
        <v>215</v>
      </c>
      <c r="H176" s="69" t="s">
        <v>216</v>
      </c>
      <c r="I176" s="69" t="s">
        <v>217</v>
      </c>
      <c r="J176" s="69" t="s">
        <v>218</v>
      </c>
      <c r="K176" s="69" t="s">
        <v>219</v>
      </c>
      <c r="L176" s="69" t="s">
        <v>220</v>
      </c>
      <c r="M176" s="69" t="s">
        <v>221</v>
      </c>
      <c r="N176" s="69" t="s">
        <v>222</v>
      </c>
      <c r="O176" s="69" t="s">
        <v>223</v>
      </c>
      <c r="P176" s="69" t="s">
        <v>224</v>
      </c>
      <c r="Q176" s="69" t="s">
        <v>225</v>
      </c>
      <c r="R176" s="69" t="s">
        <v>226</v>
      </c>
      <c r="S176" s="69" t="s">
        <v>227</v>
      </c>
      <c r="T176" s="69" t="s">
        <v>228</v>
      </c>
      <c r="U176" s="69" t="s">
        <v>229</v>
      </c>
      <c r="V176" s="69" t="s">
        <v>230</v>
      </c>
      <c r="W176" s="69" t="s">
        <v>231</v>
      </c>
      <c r="X176" s="69" t="s">
        <v>232</v>
      </c>
      <c r="Y176" s="69" t="s">
        <v>233</v>
      </c>
      <c r="Z176" s="69" t="s">
        <v>234</v>
      </c>
      <c r="AA176" s="69" t="s">
        <v>235</v>
      </c>
      <c r="AB176" s="69" t="s">
        <v>236</v>
      </c>
      <c r="AC176" s="69" t="s">
        <v>237</v>
      </c>
      <c r="AD176" s="69" t="s">
        <v>238</v>
      </c>
      <c r="AE176" s="69" t="s">
        <v>239</v>
      </c>
      <c r="AF176" s="69" t="s">
        <v>240</v>
      </c>
      <c r="AG176" s="69" t="s">
        <v>241</v>
      </c>
      <c r="AH176" s="69" t="s">
        <v>242</v>
      </c>
      <c r="AI176" s="69" t="s">
        <v>243</v>
      </c>
      <c r="AJ176" s="69" t="s">
        <v>244</v>
      </c>
      <c r="AK176" s="69" t="s">
        <v>245</v>
      </c>
      <c r="AL176" s="69" t="s">
        <v>246</v>
      </c>
      <c r="AM176" s="69" t="s">
        <v>247</v>
      </c>
      <c r="AN176" s="69" t="s">
        <v>248</v>
      </c>
      <c r="AO176" s="69" t="s">
        <v>249</v>
      </c>
      <c r="AP176" s="69" t="s">
        <v>250</v>
      </c>
      <c r="AQ176" s="69" t="s">
        <v>251</v>
      </c>
      <c r="AR176" s="69" t="s">
        <v>252</v>
      </c>
      <c r="AS176" s="69" t="s">
        <v>253</v>
      </c>
      <c r="AT176" s="69" t="s">
        <v>254</v>
      </c>
      <c r="AU176" s="69" t="s">
        <v>255</v>
      </c>
      <c r="AV176" s="69" t="s">
        <v>256</v>
      </c>
      <c r="AW176" s="69" t="s">
        <v>257</v>
      </c>
      <c r="AX176" s="69" t="s">
        <v>258</v>
      </c>
      <c r="AY176" s="69" t="s">
        <v>259</v>
      </c>
      <c r="AZ176" s="69" t="s">
        <v>260</v>
      </c>
      <c r="BA176" s="69" t="s">
        <v>261</v>
      </c>
      <c r="BB176" s="69" t="s">
        <v>262</v>
      </c>
      <c r="BC176" s="69" t="s">
        <v>263</v>
      </c>
      <c r="BD176" s="69" t="s">
        <v>264</v>
      </c>
      <c r="BE176" s="69" t="s">
        <v>265</v>
      </c>
      <c r="BF176" s="69" t="s">
        <v>266</v>
      </c>
      <c r="BG176" s="69" t="s">
        <v>267</v>
      </c>
      <c r="BH176" s="69" t="s">
        <v>268</v>
      </c>
      <c r="BI176" s="69" t="s">
        <v>269</v>
      </c>
      <c r="BJ176" s="69" t="s">
        <v>270</v>
      </c>
      <c r="BK176" s="69" t="s">
        <v>271</v>
      </c>
      <c r="BL176" s="69" t="s">
        <v>272</v>
      </c>
      <c r="BM176" s="69" t="s">
        <v>273</v>
      </c>
      <c r="BN176" s="69" t="s">
        <v>274</v>
      </c>
      <c r="BO176" s="69" t="s">
        <v>275</v>
      </c>
      <c r="BP176" s="69" t="s">
        <v>276</v>
      </c>
      <c r="BQ176" s="69" t="s">
        <v>277</v>
      </c>
      <c r="BR176" s="69" t="s">
        <v>278</v>
      </c>
      <c r="BS176" s="69" t="s">
        <v>279</v>
      </c>
      <c r="BT176" s="69" t="s">
        <v>280</v>
      </c>
      <c r="BU176" s="69" t="s">
        <v>281</v>
      </c>
      <c r="BV176" s="69" t="s">
        <v>282</v>
      </c>
      <c r="BW176" s="69" t="s">
        <v>283</v>
      </c>
      <c r="BX176" s="69" t="s">
        <v>284</v>
      </c>
      <c r="BY176" s="69" t="s">
        <v>285</v>
      </c>
      <c r="BZ176" s="69" t="s">
        <v>286</v>
      </c>
      <c r="CA176" s="69" t="s">
        <v>287</v>
      </c>
      <c r="CB176" s="69" t="s">
        <v>288</v>
      </c>
      <c r="CC176" s="69" t="s">
        <v>289</v>
      </c>
      <c r="CD176" s="69" t="s">
        <v>290</v>
      </c>
      <c r="CE176" s="65" t="s">
        <v>291</v>
      </c>
    </row>
    <row r="177" spans="1:84" x14ac:dyDescent="0.25">
      <c r="A177" s="63">
        <v>173</v>
      </c>
      <c r="B177" s="67" t="s">
        <v>146</v>
      </c>
      <c r="C177" s="68">
        <v>446</v>
      </c>
      <c r="D177" s="68">
        <v>508</v>
      </c>
      <c r="E177" s="68">
        <v>4076</v>
      </c>
      <c r="F177" s="68">
        <v>4479</v>
      </c>
      <c r="G177" s="68">
        <v>1738</v>
      </c>
      <c r="H177" s="68">
        <v>1919</v>
      </c>
      <c r="I177" s="68">
        <v>3335</v>
      </c>
      <c r="J177" s="68">
        <v>653</v>
      </c>
      <c r="K177" s="68">
        <v>5247</v>
      </c>
      <c r="L177" s="68">
        <v>8963</v>
      </c>
      <c r="M177" s="68">
        <v>309</v>
      </c>
      <c r="N177" s="68">
        <v>1574</v>
      </c>
      <c r="O177" s="68">
        <v>2509</v>
      </c>
      <c r="P177" s="68">
        <v>8712</v>
      </c>
      <c r="Q177" s="68">
        <v>748</v>
      </c>
      <c r="R177" s="68">
        <v>845</v>
      </c>
      <c r="S177" s="68">
        <v>600</v>
      </c>
      <c r="T177" s="68">
        <v>6249</v>
      </c>
      <c r="U177" s="68">
        <v>2140</v>
      </c>
      <c r="V177" s="68">
        <v>4317</v>
      </c>
      <c r="W177" s="68">
        <v>482</v>
      </c>
      <c r="X177" s="68">
        <v>4832</v>
      </c>
      <c r="Y177" s="68">
        <v>855</v>
      </c>
      <c r="Z177" s="68">
        <v>574</v>
      </c>
      <c r="AA177" s="68">
        <v>4190</v>
      </c>
      <c r="AB177" s="68">
        <v>6963</v>
      </c>
      <c r="AC177" s="68">
        <v>9384</v>
      </c>
      <c r="AD177" s="68">
        <v>2469</v>
      </c>
      <c r="AE177" s="68">
        <v>588</v>
      </c>
      <c r="AF177" s="68">
        <v>277</v>
      </c>
      <c r="AG177" s="68">
        <v>3583</v>
      </c>
      <c r="AH177" s="68">
        <v>706</v>
      </c>
      <c r="AI177" s="68">
        <v>7519</v>
      </c>
      <c r="AJ177" s="68">
        <v>619</v>
      </c>
      <c r="AK177" s="68">
        <v>5897</v>
      </c>
      <c r="AL177" s="68">
        <v>5227</v>
      </c>
      <c r="AM177" s="68">
        <v>3170</v>
      </c>
      <c r="AN177" s="68">
        <v>325</v>
      </c>
      <c r="AO177" s="68">
        <v>1362</v>
      </c>
      <c r="AP177" s="68">
        <v>5674</v>
      </c>
      <c r="AQ177" s="68">
        <v>307</v>
      </c>
      <c r="AR177" s="68">
        <v>2577</v>
      </c>
      <c r="AS177" s="68">
        <v>3591</v>
      </c>
      <c r="AT177" s="68">
        <v>1818</v>
      </c>
      <c r="AU177" s="68">
        <v>3846</v>
      </c>
      <c r="AV177" s="68">
        <v>2308</v>
      </c>
      <c r="AW177" s="68">
        <v>1304</v>
      </c>
      <c r="AX177" s="68">
        <v>1423</v>
      </c>
      <c r="AY177" s="68">
        <v>7781</v>
      </c>
      <c r="AZ177" s="68">
        <v>5047</v>
      </c>
      <c r="BA177" s="68">
        <v>1141</v>
      </c>
      <c r="BB177" s="68">
        <v>7131</v>
      </c>
      <c r="BC177" s="68">
        <v>6572</v>
      </c>
      <c r="BD177" s="68">
        <v>595</v>
      </c>
      <c r="BE177" s="68">
        <v>487</v>
      </c>
      <c r="BF177" s="68">
        <v>503</v>
      </c>
      <c r="BG177" s="68">
        <v>1291</v>
      </c>
      <c r="BH177" s="68">
        <v>469</v>
      </c>
      <c r="BI177" s="68">
        <v>2116</v>
      </c>
      <c r="BJ177" s="68">
        <v>326</v>
      </c>
      <c r="BK177" s="68">
        <v>140</v>
      </c>
      <c r="BL177" s="68">
        <v>1137</v>
      </c>
      <c r="BM177" s="68">
        <v>652</v>
      </c>
      <c r="BN177" s="68">
        <v>2807</v>
      </c>
      <c r="BO177" s="68">
        <v>524</v>
      </c>
      <c r="BP177" s="68">
        <v>822</v>
      </c>
      <c r="BQ177" s="68">
        <v>734</v>
      </c>
      <c r="BR177" s="68">
        <v>235</v>
      </c>
      <c r="BS177" s="68">
        <v>1225</v>
      </c>
      <c r="BT177" s="68">
        <v>1228</v>
      </c>
      <c r="BU177" s="68">
        <v>1653</v>
      </c>
      <c r="BV177" s="68">
        <v>139</v>
      </c>
      <c r="BW177" s="68">
        <v>6104</v>
      </c>
      <c r="BX177" s="68">
        <v>7585</v>
      </c>
      <c r="BY177" s="68">
        <v>1376</v>
      </c>
      <c r="BZ177" s="68">
        <v>4706</v>
      </c>
      <c r="CA177" s="68">
        <v>2121</v>
      </c>
      <c r="CB177" s="68">
        <v>4082</v>
      </c>
      <c r="CC177" s="68">
        <v>308</v>
      </c>
      <c r="CD177" s="68">
        <v>212276</v>
      </c>
      <c r="CE177" s="12">
        <f t="shared" ref="CE177:CE179" si="20">SUM(F177,I177,K177:L177,O177:P177,T177,V177,X177,AB177,AG177,AI177,AK177:AL177,AP177,AR177:AU177,AY177:AZ177,BB177:BC177,BG177,BI177,BN177,BW177:BX177,BZ177:CB177)</f>
        <v>152681</v>
      </c>
    </row>
    <row r="178" spans="1:84" ht="13.5" customHeight="1" x14ac:dyDescent="0.25">
      <c r="A178" s="63">
        <v>174</v>
      </c>
      <c r="B178" s="67" t="s">
        <v>147</v>
      </c>
      <c r="C178" s="68">
        <v>2758</v>
      </c>
      <c r="D178" s="68">
        <v>2129</v>
      </c>
      <c r="E178" s="68">
        <v>16248</v>
      </c>
      <c r="F178" s="68">
        <v>18372</v>
      </c>
      <c r="G178" s="68">
        <v>9538</v>
      </c>
      <c r="H178" s="68">
        <v>9722</v>
      </c>
      <c r="I178" s="68">
        <v>17053</v>
      </c>
      <c r="J178" s="68">
        <v>3309</v>
      </c>
      <c r="K178" s="68">
        <v>24225</v>
      </c>
      <c r="L178" s="68">
        <v>20858</v>
      </c>
      <c r="M178" s="68">
        <v>1291</v>
      </c>
      <c r="N178" s="68">
        <v>7223</v>
      </c>
      <c r="O178" s="68">
        <v>11469</v>
      </c>
      <c r="P178" s="68">
        <v>28902</v>
      </c>
      <c r="Q178" s="68">
        <v>3169</v>
      </c>
      <c r="R178" s="68">
        <v>4166</v>
      </c>
      <c r="S178" s="68">
        <v>3129</v>
      </c>
      <c r="T178" s="68">
        <v>14397</v>
      </c>
      <c r="U178" s="68">
        <v>11779</v>
      </c>
      <c r="V178" s="68">
        <v>17539</v>
      </c>
      <c r="W178" s="68">
        <v>2500</v>
      </c>
      <c r="X178" s="68">
        <v>18221</v>
      </c>
      <c r="Y178" s="68">
        <v>3984</v>
      </c>
      <c r="Z178" s="68">
        <v>3054</v>
      </c>
      <c r="AA178" s="68">
        <v>18375</v>
      </c>
      <c r="AB178" s="68">
        <v>16623</v>
      </c>
      <c r="AC178" s="68">
        <v>40791</v>
      </c>
      <c r="AD178" s="68">
        <v>9674</v>
      </c>
      <c r="AE178" s="68">
        <v>3662</v>
      </c>
      <c r="AF178" s="68">
        <v>1181</v>
      </c>
      <c r="AG178" s="68">
        <v>10510</v>
      </c>
      <c r="AH178" s="68">
        <v>3389</v>
      </c>
      <c r="AI178" s="68">
        <v>17762</v>
      </c>
      <c r="AJ178" s="68">
        <v>3247</v>
      </c>
      <c r="AK178" s="68">
        <v>22140</v>
      </c>
      <c r="AL178" s="68">
        <v>22000</v>
      </c>
      <c r="AM178" s="68">
        <v>11955</v>
      </c>
      <c r="AN178" s="68">
        <v>1656</v>
      </c>
      <c r="AO178" s="68">
        <v>7901</v>
      </c>
      <c r="AP178" s="68">
        <v>21007</v>
      </c>
      <c r="AQ178" s="68">
        <v>2143</v>
      </c>
      <c r="AR178" s="68">
        <v>6121</v>
      </c>
      <c r="AS178" s="68">
        <v>15660</v>
      </c>
      <c r="AT178" s="68">
        <v>8171</v>
      </c>
      <c r="AU178" s="68">
        <v>11478</v>
      </c>
      <c r="AV178" s="68">
        <v>8019</v>
      </c>
      <c r="AW178" s="68">
        <v>5644</v>
      </c>
      <c r="AX178" s="68">
        <v>6366</v>
      </c>
      <c r="AY178" s="68">
        <v>25254</v>
      </c>
      <c r="AZ178" s="68">
        <v>15171</v>
      </c>
      <c r="BA178" s="68">
        <v>4890</v>
      </c>
      <c r="BB178" s="68">
        <v>14461</v>
      </c>
      <c r="BC178" s="68">
        <v>36575</v>
      </c>
      <c r="BD178" s="68">
        <v>4565</v>
      </c>
      <c r="BE178" s="68">
        <v>3075</v>
      </c>
      <c r="BF178" s="68">
        <v>3153</v>
      </c>
      <c r="BG178" s="68">
        <v>8707</v>
      </c>
      <c r="BH178" s="68">
        <v>2371</v>
      </c>
      <c r="BI178" s="68">
        <v>10555</v>
      </c>
      <c r="BJ178" s="68">
        <v>1543</v>
      </c>
      <c r="BK178" s="68">
        <v>1232</v>
      </c>
      <c r="BL178" s="68">
        <v>6458</v>
      </c>
      <c r="BM178" s="68">
        <v>3369</v>
      </c>
      <c r="BN178" s="68">
        <v>13939</v>
      </c>
      <c r="BO178" s="68">
        <v>2780</v>
      </c>
      <c r="BP178" s="68">
        <v>6146</v>
      </c>
      <c r="BQ178" s="68">
        <v>3086</v>
      </c>
      <c r="BR178" s="68">
        <v>1371</v>
      </c>
      <c r="BS178" s="68">
        <v>5524</v>
      </c>
      <c r="BT178" s="68">
        <v>5812</v>
      </c>
      <c r="BU178" s="68">
        <v>8169</v>
      </c>
      <c r="BV178" s="68">
        <v>842</v>
      </c>
      <c r="BW178" s="68">
        <v>23675</v>
      </c>
      <c r="BX178" s="68">
        <v>20172</v>
      </c>
      <c r="BY178" s="68">
        <v>5912</v>
      </c>
      <c r="BZ178" s="68">
        <v>16359</v>
      </c>
      <c r="CA178" s="68">
        <v>7961</v>
      </c>
      <c r="CB178" s="68">
        <v>22343</v>
      </c>
      <c r="CC178" s="68">
        <v>1415</v>
      </c>
      <c r="CD178" s="68">
        <v>817452</v>
      </c>
      <c r="CE178" s="12">
        <f t="shared" si="20"/>
        <v>537680</v>
      </c>
    </row>
    <row r="179" spans="1:84" x14ac:dyDescent="0.25">
      <c r="A179" s="63">
        <v>175</v>
      </c>
      <c r="B179" s="67" t="s">
        <v>14</v>
      </c>
      <c r="C179" s="68">
        <v>3211</v>
      </c>
      <c r="D179" s="68">
        <v>2634</v>
      </c>
      <c r="E179" s="68">
        <v>20322</v>
      </c>
      <c r="F179" s="68">
        <v>22849</v>
      </c>
      <c r="G179" s="68">
        <v>11272</v>
      </c>
      <c r="H179" s="68">
        <v>11644</v>
      </c>
      <c r="I179" s="68">
        <v>20388</v>
      </c>
      <c r="J179" s="68">
        <v>3963</v>
      </c>
      <c r="K179" s="68">
        <v>29469</v>
      </c>
      <c r="L179" s="68">
        <v>29825</v>
      </c>
      <c r="M179" s="68">
        <v>1602</v>
      </c>
      <c r="N179" s="68">
        <v>8799</v>
      </c>
      <c r="O179" s="68">
        <v>13984</v>
      </c>
      <c r="P179" s="68">
        <v>37611</v>
      </c>
      <c r="Q179" s="68">
        <v>3914</v>
      </c>
      <c r="R179" s="68">
        <v>5008</v>
      </c>
      <c r="S179" s="68">
        <v>3735</v>
      </c>
      <c r="T179" s="68">
        <v>20642</v>
      </c>
      <c r="U179" s="68">
        <v>13922</v>
      </c>
      <c r="V179" s="68">
        <v>21855</v>
      </c>
      <c r="W179" s="68">
        <v>2984</v>
      </c>
      <c r="X179" s="68">
        <v>23048</v>
      </c>
      <c r="Y179" s="68">
        <v>4842</v>
      </c>
      <c r="Z179" s="68">
        <v>3631</v>
      </c>
      <c r="AA179" s="68">
        <v>22567</v>
      </c>
      <c r="AB179" s="68">
        <v>23583</v>
      </c>
      <c r="AC179" s="68">
        <v>50172</v>
      </c>
      <c r="AD179" s="68">
        <v>12141</v>
      </c>
      <c r="AE179" s="68">
        <v>4253</v>
      </c>
      <c r="AF179" s="68">
        <v>1457</v>
      </c>
      <c r="AG179" s="68">
        <v>14097</v>
      </c>
      <c r="AH179" s="68">
        <v>4100</v>
      </c>
      <c r="AI179" s="68">
        <v>25284</v>
      </c>
      <c r="AJ179" s="68">
        <v>3863</v>
      </c>
      <c r="AK179" s="68">
        <v>28033</v>
      </c>
      <c r="AL179" s="68">
        <v>27223</v>
      </c>
      <c r="AM179" s="68">
        <v>15126</v>
      </c>
      <c r="AN179" s="68">
        <v>1979</v>
      </c>
      <c r="AO179" s="68">
        <v>9268</v>
      </c>
      <c r="AP179" s="68">
        <v>26678</v>
      </c>
      <c r="AQ179" s="68">
        <v>2448</v>
      </c>
      <c r="AR179" s="68">
        <v>8694</v>
      </c>
      <c r="AS179" s="68">
        <v>19247</v>
      </c>
      <c r="AT179" s="68">
        <v>9990</v>
      </c>
      <c r="AU179" s="68">
        <v>15315</v>
      </c>
      <c r="AV179" s="68">
        <v>10333</v>
      </c>
      <c r="AW179" s="68">
        <v>6950</v>
      </c>
      <c r="AX179" s="68">
        <v>7792</v>
      </c>
      <c r="AY179" s="68">
        <v>33035</v>
      </c>
      <c r="AZ179" s="68">
        <v>20214</v>
      </c>
      <c r="BA179" s="68">
        <v>6032</v>
      </c>
      <c r="BB179" s="68">
        <v>21586</v>
      </c>
      <c r="BC179" s="68">
        <v>43147</v>
      </c>
      <c r="BD179" s="68">
        <v>5156</v>
      </c>
      <c r="BE179" s="68">
        <v>3564</v>
      </c>
      <c r="BF179" s="68">
        <v>3655</v>
      </c>
      <c r="BG179" s="68">
        <v>10000</v>
      </c>
      <c r="BH179" s="68">
        <v>2838</v>
      </c>
      <c r="BI179" s="68">
        <v>12671</v>
      </c>
      <c r="BJ179" s="68">
        <v>1872</v>
      </c>
      <c r="BK179" s="68">
        <v>1378</v>
      </c>
      <c r="BL179" s="68">
        <v>7592</v>
      </c>
      <c r="BM179" s="68">
        <v>4015</v>
      </c>
      <c r="BN179" s="68">
        <v>16751</v>
      </c>
      <c r="BO179" s="68">
        <v>3301</v>
      </c>
      <c r="BP179" s="68">
        <v>6969</v>
      </c>
      <c r="BQ179" s="68">
        <v>3823</v>
      </c>
      <c r="BR179" s="68">
        <v>1608</v>
      </c>
      <c r="BS179" s="68">
        <v>6749</v>
      </c>
      <c r="BT179" s="68">
        <v>7042</v>
      </c>
      <c r="BU179" s="68">
        <v>9818</v>
      </c>
      <c r="BV179" s="68">
        <v>983</v>
      </c>
      <c r="BW179" s="68">
        <v>29781</v>
      </c>
      <c r="BX179" s="68">
        <v>27762</v>
      </c>
      <c r="BY179" s="68">
        <v>7293</v>
      </c>
      <c r="BZ179" s="68">
        <v>21070</v>
      </c>
      <c r="CA179" s="68">
        <v>10087</v>
      </c>
      <c r="CB179" s="68">
        <v>26423</v>
      </c>
      <c r="CC179" s="68">
        <v>1722</v>
      </c>
      <c r="CD179" s="68">
        <v>1029735</v>
      </c>
      <c r="CE179" s="12">
        <f t="shared" si="20"/>
        <v>690342</v>
      </c>
    </row>
    <row r="180" spans="1:84" s="66" customFormat="1" ht="19" x14ac:dyDescent="0.25">
      <c r="A180" s="63">
        <v>176</v>
      </c>
      <c r="B180" s="64" t="s">
        <v>316</v>
      </c>
      <c r="C180" s="65" t="s">
        <v>211</v>
      </c>
      <c r="D180" s="65" t="s">
        <v>212</v>
      </c>
      <c r="E180" s="65" t="s">
        <v>213</v>
      </c>
      <c r="F180" s="65" t="s">
        <v>214</v>
      </c>
      <c r="G180" s="65" t="s">
        <v>215</v>
      </c>
      <c r="H180" s="65" t="s">
        <v>216</v>
      </c>
      <c r="I180" s="65" t="s">
        <v>217</v>
      </c>
      <c r="J180" s="65" t="s">
        <v>218</v>
      </c>
      <c r="K180" s="65" t="s">
        <v>219</v>
      </c>
      <c r="L180" s="65" t="s">
        <v>220</v>
      </c>
      <c r="M180" s="65" t="s">
        <v>221</v>
      </c>
      <c r="N180" s="65" t="s">
        <v>222</v>
      </c>
      <c r="O180" s="65" t="s">
        <v>223</v>
      </c>
      <c r="P180" s="65" t="s">
        <v>224</v>
      </c>
      <c r="Q180" s="65" t="s">
        <v>225</v>
      </c>
      <c r="R180" s="65" t="s">
        <v>226</v>
      </c>
      <c r="S180" s="65" t="s">
        <v>227</v>
      </c>
      <c r="T180" s="65" t="s">
        <v>228</v>
      </c>
      <c r="U180" s="65" t="s">
        <v>229</v>
      </c>
      <c r="V180" s="65" t="s">
        <v>230</v>
      </c>
      <c r="W180" s="65" t="s">
        <v>231</v>
      </c>
      <c r="X180" s="65" t="s">
        <v>232</v>
      </c>
      <c r="Y180" s="65" t="s">
        <v>233</v>
      </c>
      <c r="Z180" s="65" t="s">
        <v>234</v>
      </c>
      <c r="AA180" s="65" t="s">
        <v>235</v>
      </c>
      <c r="AB180" s="65" t="s">
        <v>236</v>
      </c>
      <c r="AC180" s="65" t="s">
        <v>237</v>
      </c>
      <c r="AD180" s="65" t="s">
        <v>238</v>
      </c>
      <c r="AE180" s="65" t="s">
        <v>239</v>
      </c>
      <c r="AF180" s="65" t="s">
        <v>240</v>
      </c>
      <c r="AG180" s="65" t="s">
        <v>241</v>
      </c>
      <c r="AH180" s="65" t="s">
        <v>242</v>
      </c>
      <c r="AI180" s="65" t="s">
        <v>243</v>
      </c>
      <c r="AJ180" s="65" t="s">
        <v>244</v>
      </c>
      <c r="AK180" s="65" t="s">
        <v>245</v>
      </c>
      <c r="AL180" s="65" t="s">
        <v>246</v>
      </c>
      <c r="AM180" s="65" t="s">
        <v>247</v>
      </c>
      <c r="AN180" s="65" t="s">
        <v>248</v>
      </c>
      <c r="AO180" s="65" t="s">
        <v>249</v>
      </c>
      <c r="AP180" s="65" t="s">
        <v>250</v>
      </c>
      <c r="AQ180" s="65" t="s">
        <v>251</v>
      </c>
      <c r="AR180" s="65" t="s">
        <v>252</v>
      </c>
      <c r="AS180" s="65" t="s">
        <v>253</v>
      </c>
      <c r="AT180" s="65" t="s">
        <v>254</v>
      </c>
      <c r="AU180" s="65" t="s">
        <v>255</v>
      </c>
      <c r="AV180" s="65" t="s">
        <v>256</v>
      </c>
      <c r="AW180" s="65" t="s">
        <v>257</v>
      </c>
      <c r="AX180" s="65" t="s">
        <v>258</v>
      </c>
      <c r="AY180" s="65" t="s">
        <v>259</v>
      </c>
      <c r="AZ180" s="65" t="s">
        <v>260</v>
      </c>
      <c r="BA180" s="65" t="s">
        <v>261</v>
      </c>
      <c r="BB180" s="65" t="s">
        <v>262</v>
      </c>
      <c r="BC180" s="65" t="s">
        <v>263</v>
      </c>
      <c r="BD180" s="65" t="s">
        <v>264</v>
      </c>
      <c r="BE180" s="65" t="s">
        <v>265</v>
      </c>
      <c r="BF180" s="65" t="s">
        <v>266</v>
      </c>
      <c r="BG180" s="65" t="s">
        <v>267</v>
      </c>
      <c r="BH180" s="65" t="s">
        <v>268</v>
      </c>
      <c r="BI180" s="65" t="s">
        <v>269</v>
      </c>
      <c r="BJ180" s="65" t="s">
        <v>270</v>
      </c>
      <c r="BK180" s="65" t="s">
        <v>271</v>
      </c>
      <c r="BL180" s="65" t="s">
        <v>272</v>
      </c>
      <c r="BM180" s="65" t="s">
        <v>273</v>
      </c>
      <c r="BN180" s="65" t="s">
        <v>274</v>
      </c>
      <c r="BO180" s="65" t="s">
        <v>275</v>
      </c>
      <c r="BP180" s="65" t="s">
        <v>276</v>
      </c>
      <c r="BQ180" s="65" t="s">
        <v>277</v>
      </c>
      <c r="BR180" s="65" t="s">
        <v>278</v>
      </c>
      <c r="BS180" s="65" t="s">
        <v>279</v>
      </c>
      <c r="BT180" s="65" t="s">
        <v>280</v>
      </c>
      <c r="BU180" s="65" t="s">
        <v>281</v>
      </c>
      <c r="BV180" s="65" t="s">
        <v>282</v>
      </c>
      <c r="BW180" s="65" t="s">
        <v>283</v>
      </c>
      <c r="BX180" s="65" t="s">
        <v>284</v>
      </c>
      <c r="BY180" s="65" t="s">
        <v>285</v>
      </c>
      <c r="BZ180" s="65" t="s">
        <v>286</v>
      </c>
      <c r="CA180" s="65" t="s">
        <v>287</v>
      </c>
      <c r="CB180" s="65" t="s">
        <v>288</v>
      </c>
      <c r="CC180" s="65" t="s">
        <v>289</v>
      </c>
      <c r="CD180" s="65" t="s">
        <v>290</v>
      </c>
      <c r="CE180" s="65" t="s">
        <v>291</v>
      </c>
      <c r="CF180" s="59"/>
    </row>
    <row r="181" spans="1:84" x14ac:dyDescent="0.25">
      <c r="A181" s="63">
        <v>177</v>
      </c>
      <c r="B181" s="67" t="s">
        <v>148</v>
      </c>
      <c r="C181" s="68">
        <v>1355</v>
      </c>
      <c r="D181" s="68">
        <v>1115</v>
      </c>
      <c r="E181" s="68">
        <v>7584</v>
      </c>
      <c r="F181" s="68">
        <v>8651</v>
      </c>
      <c r="G181" s="68">
        <v>4546</v>
      </c>
      <c r="H181" s="68">
        <v>4805</v>
      </c>
      <c r="I181" s="68">
        <v>7673</v>
      </c>
      <c r="J181" s="68">
        <v>1596</v>
      </c>
      <c r="K181" s="68">
        <v>11033</v>
      </c>
      <c r="L181" s="68">
        <v>12043</v>
      </c>
      <c r="M181" s="68">
        <v>676</v>
      </c>
      <c r="N181" s="68">
        <v>3666</v>
      </c>
      <c r="O181" s="68">
        <v>5574</v>
      </c>
      <c r="P181" s="68">
        <v>15091</v>
      </c>
      <c r="Q181" s="68">
        <v>1612</v>
      </c>
      <c r="R181" s="68">
        <v>2042</v>
      </c>
      <c r="S181" s="68">
        <v>1572</v>
      </c>
      <c r="T181" s="68">
        <v>7713</v>
      </c>
      <c r="U181" s="68">
        <v>5978</v>
      </c>
      <c r="V181" s="68">
        <v>8355</v>
      </c>
      <c r="W181" s="68">
        <v>1243</v>
      </c>
      <c r="X181" s="68">
        <v>8697</v>
      </c>
      <c r="Y181" s="68">
        <v>2064</v>
      </c>
      <c r="Z181" s="68">
        <v>1615</v>
      </c>
      <c r="AA181" s="68">
        <v>8902</v>
      </c>
      <c r="AB181" s="68">
        <v>9506</v>
      </c>
      <c r="AC181" s="68">
        <v>19415</v>
      </c>
      <c r="AD181" s="68">
        <v>4892</v>
      </c>
      <c r="AE181" s="68">
        <v>1776</v>
      </c>
      <c r="AF181" s="68">
        <v>620</v>
      </c>
      <c r="AG181" s="68">
        <v>5484</v>
      </c>
      <c r="AH181" s="68">
        <v>1598</v>
      </c>
      <c r="AI181" s="68">
        <v>10170</v>
      </c>
      <c r="AJ181" s="68">
        <v>1652</v>
      </c>
      <c r="AK181" s="68">
        <v>10613</v>
      </c>
      <c r="AL181" s="68">
        <v>10594</v>
      </c>
      <c r="AM181" s="68">
        <v>6022</v>
      </c>
      <c r="AN181" s="68">
        <v>884</v>
      </c>
      <c r="AO181" s="68">
        <v>3877</v>
      </c>
      <c r="AP181" s="68">
        <v>10269</v>
      </c>
      <c r="AQ181" s="68">
        <v>1086</v>
      </c>
      <c r="AR181" s="68">
        <v>3437</v>
      </c>
      <c r="AS181" s="68">
        <v>7068</v>
      </c>
      <c r="AT181" s="68">
        <v>4187</v>
      </c>
      <c r="AU181" s="68">
        <v>6225</v>
      </c>
      <c r="AV181" s="68">
        <v>4139</v>
      </c>
      <c r="AW181" s="68">
        <v>2931</v>
      </c>
      <c r="AX181" s="68">
        <v>3310</v>
      </c>
      <c r="AY181" s="68">
        <v>12597</v>
      </c>
      <c r="AZ181" s="68">
        <v>7565</v>
      </c>
      <c r="BA181" s="68">
        <v>2441</v>
      </c>
      <c r="BB181" s="68">
        <v>7788</v>
      </c>
      <c r="BC181" s="68">
        <v>17013</v>
      </c>
      <c r="BD181" s="68">
        <v>2147</v>
      </c>
      <c r="BE181" s="68">
        <v>1537</v>
      </c>
      <c r="BF181" s="68">
        <v>1631</v>
      </c>
      <c r="BG181" s="68">
        <v>4099</v>
      </c>
      <c r="BH181" s="68">
        <v>1179</v>
      </c>
      <c r="BI181" s="68">
        <v>5245</v>
      </c>
      <c r="BJ181" s="68">
        <v>833</v>
      </c>
      <c r="BK181" s="68">
        <v>543</v>
      </c>
      <c r="BL181" s="68">
        <v>3131</v>
      </c>
      <c r="BM181" s="68">
        <v>1593</v>
      </c>
      <c r="BN181" s="68">
        <v>6272</v>
      </c>
      <c r="BO181" s="68">
        <v>1435</v>
      </c>
      <c r="BP181" s="68">
        <v>2852</v>
      </c>
      <c r="BQ181" s="68">
        <v>1546</v>
      </c>
      <c r="BR181" s="68">
        <v>689</v>
      </c>
      <c r="BS181" s="68">
        <v>2692</v>
      </c>
      <c r="BT181" s="68">
        <v>2675</v>
      </c>
      <c r="BU181" s="68">
        <v>4160</v>
      </c>
      <c r="BV181" s="68">
        <v>412</v>
      </c>
      <c r="BW181" s="68">
        <v>10940</v>
      </c>
      <c r="BX181" s="68">
        <v>10875</v>
      </c>
      <c r="BY181" s="68">
        <v>2859</v>
      </c>
      <c r="BZ181" s="68">
        <v>8584</v>
      </c>
      <c r="CA181" s="68">
        <v>3937</v>
      </c>
      <c r="CB181" s="68">
        <v>10587</v>
      </c>
      <c r="CC181" s="68">
        <v>714</v>
      </c>
      <c r="CD181" s="68">
        <v>405527</v>
      </c>
      <c r="CE181" s="12">
        <f t="shared" ref="CE181:CE189" si="21">SUM(F181,I181,K181:L181,O181:P181,T181,V181,X181,AB181,AG181,AI181,AK181:AL181,AP181,AR181:AU181,AY181:AZ181,BB181:BC181,BG181,BI181,BN181,BW181:BX181,BZ181:CB181)</f>
        <v>267885</v>
      </c>
    </row>
    <row r="182" spans="1:84" x14ac:dyDescent="0.25">
      <c r="A182" s="63">
        <v>178</v>
      </c>
      <c r="B182" s="67" t="s">
        <v>149</v>
      </c>
      <c r="C182" s="68">
        <v>167</v>
      </c>
      <c r="D182" s="68">
        <v>143</v>
      </c>
      <c r="E182" s="68">
        <v>1242</v>
      </c>
      <c r="F182" s="68">
        <v>1494</v>
      </c>
      <c r="G182" s="68">
        <v>711</v>
      </c>
      <c r="H182" s="68">
        <v>710</v>
      </c>
      <c r="I182" s="68">
        <v>1302</v>
      </c>
      <c r="J182" s="68">
        <v>254</v>
      </c>
      <c r="K182" s="68">
        <v>1970</v>
      </c>
      <c r="L182" s="68">
        <v>1730</v>
      </c>
      <c r="M182" s="68">
        <v>113</v>
      </c>
      <c r="N182" s="68">
        <v>544</v>
      </c>
      <c r="O182" s="68">
        <v>848</v>
      </c>
      <c r="P182" s="68">
        <v>2195</v>
      </c>
      <c r="Q182" s="68">
        <v>245</v>
      </c>
      <c r="R182" s="68">
        <v>289</v>
      </c>
      <c r="S182" s="68">
        <v>204</v>
      </c>
      <c r="T182" s="68">
        <v>1147</v>
      </c>
      <c r="U182" s="68">
        <v>858</v>
      </c>
      <c r="V182" s="68">
        <v>1301</v>
      </c>
      <c r="W182" s="68">
        <v>196</v>
      </c>
      <c r="X182" s="68">
        <v>1443</v>
      </c>
      <c r="Y182" s="68">
        <v>286</v>
      </c>
      <c r="Z182" s="68">
        <v>263</v>
      </c>
      <c r="AA182" s="68">
        <v>1465</v>
      </c>
      <c r="AB182" s="68">
        <v>1208</v>
      </c>
      <c r="AC182" s="68">
        <v>3041</v>
      </c>
      <c r="AD182" s="68">
        <v>749</v>
      </c>
      <c r="AE182" s="68">
        <v>256</v>
      </c>
      <c r="AF182" s="68">
        <v>87</v>
      </c>
      <c r="AG182" s="68">
        <v>808</v>
      </c>
      <c r="AH182" s="68">
        <v>253</v>
      </c>
      <c r="AI182" s="68">
        <v>1503</v>
      </c>
      <c r="AJ182" s="68">
        <v>246</v>
      </c>
      <c r="AK182" s="68">
        <v>1635</v>
      </c>
      <c r="AL182" s="68">
        <v>1670</v>
      </c>
      <c r="AM182" s="68">
        <v>996</v>
      </c>
      <c r="AN182" s="68">
        <v>138</v>
      </c>
      <c r="AO182" s="68">
        <v>560</v>
      </c>
      <c r="AP182" s="68">
        <v>1673</v>
      </c>
      <c r="AQ182" s="68">
        <v>144</v>
      </c>
      <c r="AR182" s="68">
        <v>466</v>
      </c>
      <c r="AS182" s="68">
        <v>1232</v>
      </c>
      <c r="AT182" s="68">
        <v>552</v>
      </c>
      <c r="AU182" s="68">
        <v>951</v>
      </c>
      <c r="AV182" s="68">
        <v>592</v>
      </c>
      <c r="AW182" s="68">
        <v>417</v>
      </c>
      <c r="AX182" s="68">
        <v>422</v>
      </c>
      <c r="AY182" s="68">
        <v>2009</v>
      </c>
      <c r="AZ182" s="68">
        <v>1328</v>
      </c>
      <c r="BA182" s="68">
        <v>403</v>
      </c>
      <c r="BB182" s="68">
        <v>1295</v>
      </c>
      <c r="BC182" s="68">
        <v>2627</v>
      </c>
      <c r="BD182" s="68">
        <v>296</v>
      </c>
      <c r="BE182" s="68">
        <v>209</v>
      </c>
      <c r="BF182" s="68">
        <v>228</v>
      </c>
      <c r="BG182" s="68">
        <v>702</v>
      </c>
      <c r="BH182" s="68">
        <v>180</v>
      </c>
      <c r="BI182" s="68">
        <v>720</v>
      </c>
      <c r="BJ182" s="68">
        <v>119</v>
      </c>
      <c r="BK182" s="68">
        <v>99</v>
      </c>
      <c r="BL182" s="68">
        <v>511</v>
      </c>
      <c r="BM182" s="68">
        <v>251</v>
      </c>
      <c r="BN182" s="68">
        <v>962</v>
      </c>
      <c r="BO182" s="68">
        <v>187</v>
      </c>
      <c r="BP182" s="68">
        <v>473</v>
      </c>
      <c r="BQ182" s="68">
        <v>211</v>
      </c>
      <c r="BR182" s="68">
        <v>120</v>
      </c>
      <c r="BS182" s="68">
        <v>427</v>
      </c>
      <c r="BT182" s="68">
        <v>421</v>
      </c>
      <c r="BU182" s="68">
        <v>585</v>
      </c>
      <c r="BV182" s="68">
        <v>57</v>
      </c>
      <c r="BW182" s="68">
        <v>1878</v>
      </c>
      <c r="BX182" s="68">
        <v>1757</v>
      </c>
      <c r="BY182" s="68">
        <v>457</v>
      </c>
      <c r="BZ182" s="68">
        <v>1169</v>
      </c>
      <c r="CA182" s="68">
        <v>540</v>
      </c>
      <c r="CB182" s="68">
        <v>1734</v>
      </c>
      <c r="CC182" s="68">
        <v>102</v>
      </c>
      <c r="CD182" s="68">
        <v>62764</v>
      </c>
      <c r="CE182" s="12">
        <f t="shared" si="21"/>
        <v>41849</v>
      </c>
    </row>
    <row r="183" spans="1:84" x14ac:dyDescent="0.25">
      <c r="A183" s="63">
        <v>179</v>
      </c>
      <c r="B183" s="67" t="s">
        <v>150</v>
      </c>
      <c r="C183" s="68">
        <v>1525</v>
      </c>
      <c r="D183" s="68">
        <v>1262</v>
      </c>
      <c r="E183" s="68">
        <v>8830</v>
      </c>
      <c r="F183" s="68">
        <v>10144</v>
      </c>
      <c r="G183" s="68">
        <v>5258</v>
      </c>
      <c r="H183" s="68">
        <v>5519</v>
      </c>
      <c r="I183" s="68">
        <v>8975</v>
      </c>
      <c r="J183" s="68">
        <v>1848</v>
      </c>
      <c r="K183" s="68">
        <v>13001</v>
      </c>
      <c r="L183" s="68">
        <v>13772</v>
      </c>
      <c r="M183" s="68">
        <v>796</v>
      </c>
      <c r="N183" s="68">
        <v>4208</v>
      </c>
      <c r="O183" s="68">
        <v>6423</v>
      </c>
      <c r="P183" s="68">
        <v>17290</v>
      </c>
      <c r="Q183" s="68">
        <v>1856</v>
      </c>
      <c r="R183" s="68">
        <v>2337</v>
      </c>
      <c r="S183" s="68">
        <v>1782</v>
      </c>
      <c r="T183" s="68">
        <v>8865</v>
      </c>
      <c r="U183" s="68">
        <v>6842</v>
      </c>
      <c r="V183" s="68">
        <v>9652</v>
      </c>
      <c r="W183" s="68">
        <v>1442</v>
      </c>
      <c r="X183" s="68">
        <v>10141</v>
      </c>
      <c r="Y183" s="68">
        <v>2353</v>
      </c>
      <c r="Z183" s="68">
        <v>1876</v>
      </c>
      <c r="AA183" s="68">
        <v>10366</v>
      </c>
      <c r="AB183" s="68">
        <v>10720</v>
      </c>
      <c r="AC183" s="68">
        <v>22451</v>
      </c>
      <c r="AD183" s="68">
        <v>5635</v>
      </c>
      <c r="AE183" s="68">
        <v>2041</v>
      </c>
      <c r="AF183" s="68">
        <v>704</v>
      </c>
      <c r="AG183" s="68">
        <v>6287</v>
      </c>
      <c r="AH183" s="68">
        <v>1846</v>
      </c>
      <c r="AI183" s="68">
        <v>11674</v>
      </c>
      <c r="AJ183" s="68">
        <v>1900</v>
      </c>
      <c r="AK183" s="68">
        <v>12249</v>
      </c>
      <c r="AL183" s="68">
        <v>12260</v>
      </c>
      <c r="AM183" s="68">
        <v>7019</v>
      </c>
      <c r="AN183" s="68">
        <v>1016</v>
      </c>
      <c r="AO183" s="68">
        <v>4443</v>
      </c>
      <c r="AP183" s="68">
        <v>11940</v>
      </c>
      <c r="AQ183" s="68">
        <v>1233</v>
      </c>
      <c r="AR183" s="68">
        <v>3899</v>
      </c>
      <c r="AS183" s="68">
        <v>8291</v>
      </c>
      <c r="AT183" s="68">
        <v>4744</v>
      </c>
      <c r="AU183" s="68">
        <v>7179</v>
      </c>
      <c r="AV183" s="68">
        <v>4727</v>
      </c>
      <c r="AW183" s="68">
        <v>3346</v>
      </c>
      <c r="AX183" s="68">
        <v>3729</v>
      </c>
      <c r="AY183" s="68">
        <v>14606</v>
      </c>
      <c r="AZ183" s="68">
        <v>8891</v>
      </c>
      <c r="BA183" s="68">
        <v>2841</v>
      </c>
      <c r="BB183" s="68">
        <v>9083</v>
      </c>
      <c r="BC183" s="68">
        <v>19635</v>
      </c>
      <c r="BD183" s="68">
        <v>2439</v>
      </c>
      <c r="BE183" s="68">
        <v>1739</v>
      </c>
      <c r="BF183" s="68">
        <v>1868</v>
      </c>
      <c r="BG183" s="68">
        <v>4803</v>
      </c>
      <c r="BH183" s="68">
        <v>1361</v>
      </c>
      <c r="BI183" s="68">
        <v>5964</v>
      </c>
      <c r="BJ183" s="68">
        <v>955</v>
      </c>
      <c r="BK183" s="68">
        <v>639</v>
      </c>
      <c r="BL183" s="68">
        <v>3641</v>
      </c>
      <c r="BM183" s="68">
        <v>1838</v>
      </c>
      <c r="BN183" s="68">
        <v>7238</v>
      </c>
      <c r="BO183" s="68">
        <v>1629</v>
      </c>
      <c r="BP183" s="68">
        <v>3322</v>
      </c>
      <c r="BQ183" s="68">
        <v>1760</v>
      </c>
      <c r="BR183" s="68">
        <v>807</v>
      </c>
      <c r="BS183" s="68">
        <v>3113</v>
      </c>
      <c r="BT183" s="68">
        <v>3096</v>
      </c>
      <c r="BU183" s="68">
        <v>4748</v>
      </c>
      <c r="BV183" s="68">
        <v>475</v>
      </c>
      <c r="BW183" s="68">
        <v>12819</v>
      </c>
      <c r="BX183" s="68">
        <v>12626</v>
      </c>
      <c r="BY183" s="68">
        <v>3314</v>
      </c>
      <c r="BZ183" s="68">
        <v>9748</v>
      </c>
      <c r="CA183" s="68">
        <v>4475</v>
      </c>
      <c r="CB183" s="68">
        <v>12322</v>
      </c>
      <c r="CC183" s="68">
        <v>815</v>
      </c>
      <c r="CD183" s="68">
        <v>468295</v>
      </c>
      <c r="CE183" s="12">
        <f t="shared" si="21"/>
        <v>309716</v>
      </c>
    </row>
    <row r="184" spans="1:84" x14ac:dyDescent="0.25">
      <c r="A184" s="63">
        <v>180</v>
      </c>
      <c r="B184" s="67" t="s">
        <v>151</v>
      </c>
      <c r="C184" s="68">
        <v>1394</v>
      </c>
      <c r="D184" s="68">
        <v>1149</v>
      </c>
      <c r="E184" s="68">
        <v>9291</v>
      </c>
      <c r="F184" s="68">
        <v>10445</v>
      </c>
      <c r="G184" s="68">
        <v>4765</v>
      </c>
      <c r="H184" s="68">
        <v>5067</v>
      </c>
      <c r="I184" s="68">
        <v>9428</v>
      </c>
      <c r="J184" s="68">
        <v>1720</v>
      </c>
      <c r="K184" s="68">
        <v>13450</v>
      </c>
      <c r="L184" s="68">
        <v>13236</v>
      </c>
      <c r="M184" s="68">
        <v>642</v>
      </c>
      <c r="N184" s="68">
        <v>3719</v>
      </c>
      <c r="O184" s="68">
        <v>6201</v>
      </c>
      <c r="P184" s="68">
        <v>17011</v>
      </c>
      <c r="Q184" s="68">
        <v>1695</v>
      </c>
      <c r="R184" s="68">
        <v>2191</v>
      </c>
      <c r="S184" s="68">
        <v>1592</v>
      </c>
      <c r="T184" s="68">
        <v>9486</v>
      </c>
      <c r="U184" s="68">
        <v>5773</v>
      </c>
      <c r="V184" s="68">
        <v>9929</v>
      </c>
      <c r="W184" s="68">
        <v>1220</v>
      </c>
      <c r="X184" s="68">
        <v>10669</v>
      </c>
      <c r="Y184" s="68">
        <v>2087</v>
      </c>
      <c r="Z184" s="68">
        <v>1387</v>
      </c>
      <c r="AA184" s="68">
        <v>9852</v>
      </c>
      <c r="AB184" s="68">
        <v>10819</v>
      </c>
      <c r="AC184" s="68">
        <v>22846</v>
      </c>
      <c r="AD184" s="68">
        <v>5291</v>
      </c>
      <c r="AE184" s="68">
        <v>1773</v>
      </c>
      <c r="AF184" s="68">
        <v>603</v>
      </c>
      <c r="AG184" s="68">
        <v>6506</v>
      </c>
      <c r="AH184" s="68">
        <v>1882</v>
      </c>
      <c r="AI184" s="68">
        <v>11381</v>
      </c>
      <c r="AJ184" s="68">
        <v>1595</v>
      </c>
      <c r="AK184" s="68">
        <v>13097</v>
      </c>
      <c r="AL184" s="68">
        <v>12461</v>
      </c>
      <c r="AM184" s="68">
        <v>6617</v>
      </c>
      <c r="AN184" s="68">
        <v>768</v>
      </c>
      <c r="AO184" s="68">
        <v>3920</v>
      </c>
      <c r="AP184" s="68">
        <v>12332</v>
      </c>
      <c r="AQ184" s="68">
        <v>1005</v>
      </c>
      <c r="AR184" s="68">
        <v>3970</v>
      </c>
      <c r="AS184" s="68">
        <v>8915</v>
      </c>
      <c r="AT184" s="68">
        <v>4376</v>
      </c>
      <c r="AU184" s="68">
        <v>6768</v>
      </c>
      <c r="AV184" s="68">
        <v>4555</v>
      </c>
      <c r="AW184" s="68">
        <v>2961</v>
      </c>
      <c r="AX184" s="68">
        <v>3284</v>
      </c>
      <c r="AY184" s="68">
        <v>15325</v>
      </c>
      <c r="AZ184" s="68">
        <v>9280</v>
      </c>
      <c r="BA184" s="68">
        <v>2623</v>
      </c>
      <c r="BB184" s="68">
        <v>10355</v>
      </c>
      <c r="BC184" s="68">
        <v>19080</v>
      </c>
      <c r="BD184" s="68">
        <v>2224</v>
      </c>
      <c r="BE184" s="68">
        <v>1466</v>
      </c>
      <c r="BF184" s="68">
        <v>1442</v>
      </c>
      <c r="BG184" s="68">
        <v>4181</v>
      </c>
      <c r="BH184" s="68">
        <v>1193</v>
      </c>
      <c r="BI184" s="68">
        <v>5500</v>
      </c>
      <c r="BJ184" s="68">
        <v>753</v>
      </c>
      <c r="BK184" s="68">
        <v>595</v>
      </c>
      <c r="BL184" s="68">
        <v>3195</v>
      </c>
      <c r="BM184" s="68">
        <v>1817</v>
      </c>
      <c r="BN184" s="68">
        <v>7830</v>
      </c>
      <c r="BO184" s="68">
        <v>1339</v>
      </c>
      <c r="BP184" s="68">
        <v>2936</v>
      </c>
      <c r="BQ184" s="68">
        <v>1654</v>
      </c>
      <c r="BR184" s="68">
        <v>642</v>
      </c>
      <c r="BS184" s="68">
        <v>2935</v>
      </c>
      <c r="BT184" s="68">
        <v>3145</v>
      </c>
      <c r="BU184" s="68">
        <v>4137</v>
      </c>
      <c r="BV184" s="68">
        <v>409</v>
      </c>
      <c r="BW184" s="68">
        <v>14074</v>
      </c>
      <c r="BX184" s="68">
        <v>12575</v>
      </c>
      <c r="BY184" s="68">
        <v>3219</v>
      </c>
      <c r="BZ184" s="68">
        <v>9576</v>
      </c>
      <c r="CA184" s="68">
        <v>4654</v>
      </c>
      <c r="CB184" s="68">
        <v>11547</v>
      </c>
      <c r="CC184" s="68">
        <v>725</v>
      </c>
      <c r="CD184" s="68">
        <v>461543</v>
      </c>
      <c r="CE184" s="12">
        <f t="shared" si="21"/>
        <v>314457</v>
      </c>
    </row>
    <row r="185" spans="1:84" x14ac:dyDescent="0.25">
      <c r="A185" s="63">
        <v>181</v>
      </c>
      <c r="B185" s="67" t="s">
        <v>152</v>
      </c>
      <c r="C185" s="68">
        <v>228</v>
      </c>
      <c r="D185" s="68">
        <v>201</v>
      </c>
      <c r="E185" s="68">
        <v>1753</v>
      </c>
      <c r="F185" s="68">
        <v>2040</v>
      </c>
      <c r="G185" s="68">
        <v>873</v>
      </c>
      <c r="H185" s="68">
        <v>905</v>
      </c>
      <c r="I185" s="68">
        <v>1759</v>
      </c>
      <c r="J185" s="68">
        <v>311</v>
      </c>
      <c r="K185" s="68">
        <v>2777</v>
      </c>
      <c r="L185" s="68">
        <v>2333</v>
      </c>
      <c r="M185" s="68">
        <v>117</v>
      </c>
      <c r="N185" s="68">
        <v>684</v>
      </c>
      <c r="O185" s="68">
        <v>1086</v>
      </c>
      <c r="P185" s="68">
        <v>2802</v>
      </c>
      <c r="Q185" s="68">
        <v>263</v>
      </c>
      <c r="R185" s="68">
        <v>377</v>
      </c>
      <c r="S185" s="68">
        <v>265</v>
      </c>
      <c r="T185" s="68">
        <v>1710</v>
      </c>
      <c r="U185" s="68">
        <v>1031</v>
      </c>
      <c r="V185" s="68">
        <v>1727</v>
      </c>
      <c r="W185" s="68">
        <v>235</v>
      </c>
      <c r="X185" s="68">
        <v>1995</v>
      </c>
      <c r="Y185" s="68">
        <v>328</v>
      </c>
      <c r="Z185" s="68">
        <v>313</v>
      </c>
      <c r="AA185" s="68">
        <v>1982</v>
      </c>
      <c r="AB185" s="68">
        <v>1598</v>
      </c>
      <c r="AC185" s="68">
        <v>4034</v>
      </c>
      <c r="AD185" s="68">
        <v>964</v>
      </c>
      <c r="AE185" s="68">
        <v>355</v>
      </c>
      <c r="AF185" s="68">
        <v>119</v>
      </c>
      <c r="AG185" s="68">
        <v>1103</v>
      </c>
      <c r="AH185" s="68">
        <v>305</v>
      </c>
      <c r="AI185" s="68">
        <v>1888</v>
      </c>
      <c r="AJ185" s="68">
        <v>315</v>
      </c>
      <c r="AK185" s="68">
        <v>2319</v>
      </c>
      <c r="AL185" s="68">
        <v>2137</v>
      </c>
      <c r="AM185" s="68">
        <v>1177</v>
      </c>
      <c r="AN185" s="68">
        <v>161</v>
      </c>
      <c r="AO185" s="68">
        <v>751</v>
      </c>
      <c r="AP185" s="68">
        <v>2197</v>
      </c>
      <c r="AQ185" s="68">
        <v>190</v>
      </c>
      <c r="AR185" s="68">
        <v>608</v>
      </c>
      <c r="AS185" s="68">
        <v>1636</v>
      </c>
      <c r="AT185" s="68">
        <v>810</v>
      </c>
      <c r="AU185" s="68">
        <v>1204</v>
      </c>
      <c r="AV185" s="68">
        <v>779</v>
      </c>
      <c r="AW185" s="68">
        <v>539</v>
      </c>
      <c r="AX185" s="68">
        <v>567</v>
      </c>
      <c r="AY185" s="68">
        <v>2688</v>
      </c>
      <c r="AZ185" s="68">
        <v>1804</v>
      </c>
      <c r="BA185" s="68">
        <v>484</v>
      </c>
      <c r="BB185" s="68">
        <v>1798</v>
      </c>
      <c r="BC185" s="68">
        <v>3515</v>
      </c>
      <c r="BD185" s="68">
        <v>407</v>
      </c>
      <c r="BE185" s="68">
        <v>270</v>
      </c>
      <c r="BF185" s="68">
        <v>267</v>
      </c>
      <c r="BG185" s="68">
        <v>942</v>
      </c>
      <c r="BH185" s="68">
        <v>220</v>
      </c>
      <c r="BI185" s="68">
        <v>1049</v>
      </c>
      <c r="BJ185" s="68">
        <v>136</v>
      </c>
      <c r="BK185" s="68">
        <v>121</v>
      </c>
      <c r="BL185" s="68">
        <v>596</v>
      </c>
      <c r="BM185" s="68">
        <v>288</v>
      </c>
      <c r="BN185" s="68">
        <v>1505</v>
      </c>
      <c r="BO185" s="68">
        <v>258</v>
      </c>
      <c r="BP185" s="68">
        <v>597</v>
      </c>
      <c r="BQ185" s="68">
        <v>291</v>
      </c>
      <c r="BR185" s="68">
        <v>121</v>
      </c>
      <c r="BS185" s="68">
        <v>542</v>
      </c>
      <c r="BT185" s="68">
        <v>636</v>
      </c>
      <c r="BU185" s="68">
        <v>773</v>
      </c>
      <c r="BV185" s="68">
        <v>68</v>
      </c>
      <c r="BW185" s="68">
        <v>2519</v>
      </c>
      <c r="BX185" s="68">
        <v>2189</v>
      </c>
      <c r="BY185" s="68">
        <v>657</v>
      </c>
      <c r="BZ185" s="68">
        <v>1498</v>
      </c>
      <c r="CA185" s="68">
        <v>864</v>
      </c>
      <c r="CB185" s="68">
        <v>2332</v>
      </c>
      <c r="CC185" s="68">
        <v>139</v>
      </c>
      <c r="CD185" s="68">
        <v>83442</v>
      </c>
      <c r="CE185" s="12">
        <f t="shared" si="21"/>
        <v>56432</v>
      </c>
    </row>
    <row r="186" spans="1:84" x14ac:dyDescent="0.25">
      <c r="A186" s="63">
        <v>182</v>
      </c>
      <c r="B186" s="67" t="s">
        <v>153</v>
      </c>
      <c r="C186" s="68">
        <v>1629</v>
      </c>
      <c r="D186" s="68">
        <v>1350</v>
      </c>
      <c r="E186" s="68">
        <v>11044</v>
      </c>
      <c r="F186" s="68">
        <v>12489</v>
      </c>
      <c r="G186" s="68">
        <v>5635</v>
      </c>
      <c r="H186" s="68">
        <v>5969</v>
      </c>
      <c r="I186" s="68">
        <v>11180</v>
      </c>
      <c r="J186" s="68">
        <v>2033</v>
      </c>
      <c r="K186" s="68">
        <v>16223</v>
      </c>
      <c r="L186" s="68">
        <v>15573</v>
      </c>
      <c r="M186" s="68">
        <v>757</v>
      </c>
      <c r="N186" s="68">
        <v>4405</v>
      </c>
      <c r="O186" s="68">
        <v>7282</v>
      </c>
      <c r="P186" s="68">
        <v>19812</v>
      </c>
      <c r="Q186" s="68">
        <v>1956</v>
      </c>
      <c r="R186" s="68">
        <v>2569</v>
      </c>
      <c r="S186" s="68">
        <v>1853</v>
      </c>
      <c r="T186" s="68">
        <v>11193</v>
      </c>
      <c r="U186" s="68">
        <v>6801</v>
      </c>
      <c r="V186" s="68">
        <v>11655</v>
      </c>
      <c r="W186" s="68">
        <v>1454</v>
      </c>
      <c r="X186" s="68">
        <v>12665</v>
      </c>
      <c r="Y186" s="68">
        <v>2410</v>
      </c>
      <c r="Z186" s="68">
        <v>1704</v>
      </c>
      <c r="AA186" s="68">
        <v>11839</v>
      </c>
      <c r="AB186" s="68">
        <v>12419</v>
      </c>
      <c r="AC186" s="68">
        <v>26880</v>
      </c>
      <c r="AD186" s="68">
        <v>6259</v>
      </c>
      <c r="AE186" s="68">
        <v>2127</v>
      </c>
      <c r="AF186" s="68">
        <v>722</v>
      </c>
      <c r="AG186" s="68">
        <v>7610</v>
      </c>
      <c r="AH186" s="68">
        <v>2185</v>
      </c>
      <c r="AI186" s="68">
        <v>13270</v>
      </c>
      <c r="AJ186" s="68">
        <v>1911</v>
      </c>
      <c r="AK186" s="68">
        <v>15411</v>
      </c>
      <c r="AL186" s="68">
        <v>14594</v>
      </c>
      <c r="AM186" s="68">
        <v>7796</v>
      </c>
      <c r="AN186" s="68">
        <v>926</v>
      </c>
      <c r="AO186" s="68">
        <v>4670</v>
      </c>
      <c r="AP186" s="68">
        <v>14529</v>
      </c>
      <c r="AQ186" s="68">
        <v>1196</v>
      </c>
      <c r="AR186" s="68">
        <v>4578</v>
      </c>
      <c r="AS186" s="68">
        <v>10550</v>
      </c>
      <c r="AT186" s="68">
        <v>5180</v>
      </c>
      <c r="AU186" s="68">
        <v>7970</v>
      </c>
      <c r="AV186" s="68">
        <v>5333</v>
      </c>
      <c r="AW186" s="68">
        <v>3499</v>
      </c>
      <c r="AX186" s="68">
        <v>3850</v>
      </c>
      <c r="AY186" s="68">
        <v>18017</v>
      </c>
      <c r="AZ186" s="68">
        <v>11080</v>
      </c>
      <c r="BA186" s="68">
        <v>3106</v>
      </c>
      <c r="BB186" s="68">
        <v>12159</v>
      </c>
      <c r="BC186" s="68">
        <v>22592</v>
      </c>
      <c r="BD186" s="68">
        <v>2629</v>
      </c>
      <c r="BE186" s="68">
        <v>1735</v>
      </c>
      <c r="BF186" s="68">
        <v>1704</v>
      </c>
      <c r="BG186" s="68">
        <v>5126</v>
      </c>
      <c r="BH186" s="68">
        <v>1412</v>
      </c>
      <c r="BI186" s="68">
        <v>6547</v>
      </c>
      <c r="BJ186" s="68">
        <v>884</v>
      </c>
      <c r="BK186" s="68">
        <v>713</v>
      </c>
      <c r="BL186" s="68">
        <v>3793</v>
      </c>
      <c r="BM186" s="68">
        <v>2100</v>
      </c>
      <c r="BN186" s="68">
        <v>9335</v>
      </c>
      <c r="BO186" s="68">
        <v>1597</v>
      </c>
      <c r="BP186" s="68">
        <v>3531</v>
      </c>
      <c r="BQ186" s="68">
        <v>1947</v>
      </c>
      <c r="BR186" s="68">
        <v>765</v>
      </c>
      <c r="BS186" s="68">
        <v>3479</v>
      </c>
      <c r="BT186" s="68">
        <v>3786</v>
      </c>
      <c r="BU186" s="68">
        <v>4915</v>
      </c>
      <c r="BV186" s="68">
        <v>475</v>
      </c>
      <c r="BW186" s="68">
        <v>16598</v>
      </c>
      <c r="BX186" s="68">
        <v>14767</v>
      </c>
      <c r="BY186" s="68">
        <v>3871</v>
      </c>
      <c r="BZ186" s="68">
        <v>11073</v>
      </c>
      <c r="CA186" s="68">
        <v>5520</v>
      </c>
      <c r="CB186" s="68">
        <v>13884</v>
      </c>
      <c r="CC186" s="68">
        <v>868</v>
      </c>
      <c r="CD186" s="68">
        <v>544984</v>
      </c>
      <c r="CE186" s="12">
        <f t="shared" si="21"/>
        <v>370881</v>
      </c>
    </row>
    <row r="187" spans="1:84" x14ac:dyDescent="0.25">
      <c r="A187" s="63">
        <v>183</v>
      </c>
      <c r="B187" s="67" t="s">
        <v>154</v>
      </c>
      <c r="C187" s="68">
        <v>2756</v>
      </c>
      <c r="D187" s="68">
        <v>2268</v>
      </c>
      <c r="E187" s="68">
        <v>16875</v>
      </c>
      <c r="F187" s="68">
        <v>19092</v>
      </c>
      <c r="G187" s="68">
        <v>9313</v>
      </c>
      <c r="H187" s="68">
        <v>9868</v>
      </c>
      <c r="I187" s="68">
        <v>17095</v>
      </c>
      <c r="J187" s="68">
        <v>3312</v>
      </c>
      <c r="K187" s="68">
        <v>24481</v>
      </c>
      <c r="L187" s="68">
        <v>25280</v>
      </c>
      <c r="M187" s="68">
        <v>1316</v>
      </c>
      <c r="N187" s="68">
        <v>7390</v>
      </c>
      <c r="O187" s="68">
        <v>11771</v>
      </c>
      <c r="P187" s="68">
        <v>32102</v>
      </c>
      <c r="Q187" s="68">
        <v>3300</v>
      </c>
      <c r="R187" s="68">
        <v>4234</v>
      </c>
      <c r="S187" s="68">
        <v>3163</v>
      </c>
      <c r="T187" s="68">
        <v>17201</v>
      </c>
      <c r="U187" s="68">
        <v>11754</v>
      </c>
      <c r="V187" s="68">
        <v>18279</v>
      </c>
      <c r="W187" s="68">
        <v>2464</v>
      </c>
      <c r="X187" s="68">
        <v>19371</v>
      </c>
      <c r="Y187" s="68">
        <v>4156</v>
      </c>
      <c r="Z187" s="68">
        <v>2999</v>
      </c>
      <c r="AA187" s="68">
        <v>18757</v>
      </c>
      <c r="AB187" s="68">
        <v>20326</v>
      </c>
      <c r="AC187" s="68">
        <v>42255</v>
      </c>
      <c r="AD187" s="68">
        <v>10178</v>
      </c>
      <c r="AE187" s="68">
        <v>3550</v>
      </c>
      <c r="AF187" s="68">
        <v>1225</v>
      </c>
      <c r="AG187" s="68">
        <v>11988</v>
      </c>
      <c r="AH187" s="68">
        <v>3480</v>
      </c>
      <c r="AI187" s="68">
        <v>21556</v>
      </c>
      <c r="AJ187" s="68">
        <v>3251</v>
      </c>
      <c r="AK187" s="68">
        <v>23711</v>
      </c>
      <c r="AL187" s="68">
        <v>23058</v>
      </c>
      <c r="AM187" s="68">
        <v>12644</v>
      </c>
      <c r="AN187" s="68">
        <v>1647</v>
      </c>
      <c r="AO187" s="68">
        <v>7803</v>
      </c>
      <c r="AP187" s="68">
        <v>22603</v>
      </c>
      <c r="AQ187" s="68">
        <v>2095</v>
      </c>
      <c r="AR187" s="68">
        <v>7408</v>
      </c>
      <c r="AS187" s="68">
        <v>15986</v>
      </c>
      <c r="AT187" s="68">
        <v>8561</v>
      </c>
      <c r="AU187" s="68">
        <v>12992</v>
      </c>
      <c r="AV187" s="68">
        <v>8696</v>
      </c>
      <c r="AW187" s="68">
        <v>5889</v>
      </c>
      <c r="AX187" s="68">
        <v>6590</v>
      </c>
      <c r="AY187" s="68">
        <v>27929</v>
      </c>
      <c r="AZ187" s="68">
        <v>16844</v>
      </c>
      <c r="BA187" s="68">
        <v>5062</v>
      </c>
      <c r="BB187" s="68">
        <v>18142</v>
      </c>
      <c r="BC187" s="68">
        <v>36089</v>
      </c>
      <c r="BD187" s="68">
        <v>4371</v>
      </c>
      <c r="BE187" s="68">
        <v>3000</v>
      </c>
      <c r="BF187" s="68">
        <v>3076</v>
      </c>
      <c r="BG187" s="68">
        <v>8285</v>
      </c>
      <c r="BH187" s="68">
        <v>2376</v>
      </c>
      <c r="BI187" s="68">
        <v>10742</v>
      </c>
      <c r="BJ187" s="68">
        <v>1585</v>
      </c>
      <c r="BK187" s="68">
        <v>1141</v>
      </c>
      <c r="BL187" s="68">
        <v>6324</v>
      </c>
      <c r="BM187" s="68">
        <v>3406</v>
      </c>
      <c r="BN187" s="68">
        <v>14098</v>
      </c>
      <c r="BO187" s="68">
        <v>2781</v>
      </c>
      <c r="BP187" s="68">
        <v>5788</v>
      </c>
      <c r="BQ187" s="68">
        <v>3203</v>
      </c>
      <c r="BR187" s="68">
        <v>1332</v>
      </c>
      <c r="BS187" s="68">
        <v>5623</v>
      </c>
      <c r="BT187" s="68">
        <v>5819</v>
      </c>
      <c r="BU187" s="68">
        <v>8295</v>
      </c>
      <c r="BV187" s="68">
        <v>824</v>
      </c>
      <c r="BW187" s="68">
        <v>25018</v>
      </c>
      <c r="BX187" s="68">
        <v>23452</v>
      </c>
      <c r="BY187" s="68">
        <v>6072</v>
      </c>
      <c r="BZ187" s="68">
        <v>18153</v>
      </c>
      <c r="CA187" s="68">
        <v>8591</v>
      </c>
      <c r="CB187" s="68">
        <v>22139</v>
      </c>
      <c r="CC187" s="68">
        <v>1434</v>
      </c>
      <c r="CD187" s="68">
        <v>867071</v>
      </c>
      <c r="CE187" s="12">
        <f t="shared" si="21"/>
        <v>582343</v>
      </c>
    </row>
    <row r="188" spans="1:84" x14ac:dyDescent="0.25">
      <c r="A188" s="63">
        <v>184</v>
      </c>
      <c r="B188" s="67" t="s">
        <v>155</v>
      </c>
      <c r="C188" s="68">
        <v>397</v>
      </c>
      <c r="D188" s="68">
        <v>349</v>
      </c>
      <c r="E188" s="68">
        <v>2997</v>
      </c>
      <c r="F188" s="68">
        <v>3538</v>
      </c>
      <c r="G188" s="68">
        <v>1583</v>
      </c>
      <c r="H188" s="68">
        <v>1616</v>
      </c>
      <c r="I188" s="68">
        <v>3060</v>
      </c>
      <c r="J188" s="68">
        <v>565</v>
      </c>
      <c r="K188" s="68">
        <v>4738</v>
      </c>
      <c r="L188" s="68">
        <v>4066</v>
      </c>
      <c r="M188" s="68">
        <v>235</v>
      </c>
      <c r="N188" s="68">
        <v>1227</v>
      </c>
      <c r="O188" s="68">
        <v>1927</v>
      </c>
      <c r="P188" s="68">
        <v>4999</v>
      </c>
      <c r="Q188" s="68">
        <v>506</v>
      </c>
      <c r="R188" s="68">
        <v>673</v>
      </c>
      <c r="S188" s="68">
        <v>475</v>
      </c>
      <c r="T188" s="68">
        <v>2853</v>
      </c>
      <c r="U188" s="68">
        <v>1892</v>
      </c>
      <c r="V188" s="68">
        <v>3033</v>
      </c>
      <c r="W188" s="68">
        <v>430</v>
      </c>
      <c r="X188" s="68">
        <v>3435</v>
      </c>
      <c r="Y188" s="68">
        <v>614</v>
      </c>
      <c r="Z188" s="68">
        <v>579</v>
      </c>
      <c r="AA188" s="68">
        <v>3450</v>
      </c>
      <c r="AB188" s="68">
        <v>2809</v>
      </c>
      <c r="AC188" s="68">
        <v>7076</v>
      </c>
      <c r="AD188" s="68">
        <v>1719</v>
      </c>
      <c r="AE188" s="68">
        <v>614</v>
      </c>
      <c r="AF188" s="68">
        <v>202</v>
      </c>
      <c r="AG188" s="68">
        <v>1911</v>
      </c>
      <c r="AH188" s="68">
        <v>556</v>
      </c>
      <c r="AI188" s="68">
        <v>3396</v>
      </c>
      <c r="AJ188" s="68">
        <v>560</v>
      </c>
      <c r="AK188" s="68">
        <v>3955</v>
      </c>
      <c r="AL188" s="68">
        <v>3804</v>
      </c>
      <c r="AM188" s="68">
        <v>2175</v>
      </c>
      <c r="AN188" s="68">
        <v>298</v>
      </c>
      <c r="AO188" s="68">
        <v>1311</v>
      </c>
      <c r="AP188" s="68">
        <v>3869</v>
      </c>
      <c r="AQ188" s="68">
        <v>338</v>
      </c>
      <c r="AR188" s="68">
        <v>1071</v>
      </c>
      <c r="AS188" s="68">
        <v>2859</v>
      </c>
      <c r="AT188" s="68">
        <v>1367</v>
      </c>
      <c r="AU188" s="68">
        <v>2152</v>
      </c>
      <c r="AV188" s="68">
        <v>1370</v>
      </c>
      <c r="AW188" s="68">
        <v>952</v>
      </c>
      <c r="AX188" s="68">
        <v>992</v>
      </c>
      <c r="AY188" s="68">
        <v>4694</v>
      </c>
      <c r="AZ188" s="68">
        <v>3137</v>
      </c>
      <c r="BA188" s="68">
        <v>884</v>
      </c>
      <c r="BB188" s="68">
        <v>3097</v>
      </c>
      <c r="BC188" s="68">
        <v>6144</v>
      </c>
      <c r="BD188" s="68">
        <v>700</v>
      </c>
      <c r="BE188" s="68">
        <v>474</v>
      </c>
      <c r="BF188" s="68">
        <v>498</v>
      </c>
      <c r="BG188" s="68">
        <v>1645</v>
      </c>
      <c r="BH188" s="68">
        <v>395</v>
      </c>
      <c r="BI188" s="68">
        <v>1771</v>
      </c>
      <c r="BJ188" s="68">
        <v>251</v>
      </c>
      <c r="BK188" s="68">
        <v>212</v>
      </c>
      <c r="BL188" s="68">
        <v>1105</v>
      </c>
      <c r="BM188" s="68">
        <v>539</v>
      </c>
      <c r="BN188" s="68">
        <v>2470</v>
      </c>
      <c r="BO188" s="68">
        <v>444</v>
      </c>
      <c r="BP188" s="68">
        <v>1065</v>
      </c>
      <c r="BQ188" s="68">
        <v>499</v>
      </c>
      <c r="BR188" s="68">
        <v>242</v>
      </c>
      <c r="BS188" s="68">
        <v>967</v>
      </c>
      <c r="BT188" s="68">
        <v>1057</v>
      </c>
      <c r="BU188" s="68">
        <v>1367</v>
      </c>
      <c r="BV188" s="68">
        <v>126</v>
      </c>
      <c r="BW188" s="68">
        <v>4398</v>
      </c>
      <c r="BX188" s="68">
        <v>3940</v>
      </c>
      <c r="BY188" s="68">
        <v>1113</v>
      </c>
      <c r="BZ188" s="68">
        <v>2660</v>
      </c>
      <c r="CA188" s="68">
        <v>1407</v>
      </c>
      <c r="CB188" s="68">
        <v>4066</v>
      </c>
      <c r="CC188" s="68">
        <v>248</v>
      </c>
      <c r="CD188" s="68">
        <v>146211</v>
      </c>
      <c r="CE188" s="12">
        <f t="shared" si="21"/>
        <v>98271</v>
      </c>
    </row>
    <row r="189" spans="1:84" x14ac:dyDescent="0.25">
      <c r="A189" s="63">
        <v>185</v>
      </c>
      <c r="B189" s="67" t="s">
        <v>144</v>
      </c>
      <c r="C189" s="68">
        <v>3152</v>
      </c>
      <c r="D189" s="68">
        <v>2609</v>
      </c>
      <c r="E189" s="68">
        <v>19874</v>
      </c>
      <c r="F189" s="68">
        <v>22632</v>
      </c>
      <c r="G189" s="68">
        <v>10896</v>
      </c>
      <c r="H189" s="68">
        <v>11488</v>
      </c>
      <c r="I189" s="68">
        <v>20155</v>
      </c>
      <c r="J189" s="68">
        <v>3884</v>
      </c>
      <c r="K189" s="68">
        <v>29220</v>
      </c>
      <c r="L189" s="68">
        <v>29342</v>
      </c>
      <c r="M189" s="68">
        <v>1554</v>
      </c>
      <c r="N189" s="68">
        <v>8614</v>
      </c>
      <c r="O189" s="68">
        <v>13697</v>
      </c>
      <c r="P189" s="68">
        <v>37104</v>
      </c>
      <c r="Q189" s="68">
        <v>3813</v>
      </c>
      <c r="R189" s="68">
        <v>4902</v>
      </c>
      <c r="S189" s="68">
        <v>3633</v>
      </c>
      <c r="T189" s="68">
        <v>20054</v>
      </c>
      <c r="U189" s="68">
        <v>13647</v>
      </c>
      <c r="V189" s="68">
        <v>21310</v>
      </c>
      <c r="W189" s="68">
        <v>2895</v>
      </c>
      <c r="X189" s="68">
        <v>22805</v>
      </c>
      <c r="Y189" s="68">
        <v>4769</v>
      </c>
      <c r="Z189" s="68">
        <v>3583</v>
      </c>
      <c r="AA189" s="68">
        <v>22201</v>
      </c>
      <c r="AB189" s="68">
        <v>23135</v>
      </c>
      <c r="AC189" s="68">
        <v>49335</v>
      </c>
      <c r="AD189" s="68">
        <v>11899</v>
      </c>
      <c r="AE189" s="68">
        <v>4165</v>
      </c>
      <c r="AF189" s="68">
        <v>1426</v>
      </c>
      <c r="AG189" s="68">
        <v>13897</v>
      </c>
      <c r="AH189" s="68">
        <v>4034</v>
      </c>
      <c r="AI189" s="68">
        <v>24949</v>
      </c>
      <c r="AJ189" s="68">
        <v>3812</v>
      </c>
      <c r="AK189" s="68">
        <v>27660</v>
      </c>
      <c r="AL189" s="68">
        <v>26864</v>
      </c>
      <c r="AM189" s="68">
        <v>14817</v>
      </c>
      <c r="AN189" s="68">
        <v>1943</v>
      </c>
      <c r="AO189" s="68">
        <v>9115</v>
      </c>
      <c r="AP189" s="68">
        <v>26472</v>
      </c>
      <c r="AQ189" s="68">
        <v>2431</v>
      </c>
      <c r="AR189" s="68">
        <v>8480</v>
      </c>
      <c r="AS189" s="68">
        <v>18843</v>
      </c>
      <c r="AT189" s="68">
        <v>9923</v>
      </c>
      <c r="AU189" s="68">
        <v>15149</v>
      </c>
      <c r="AV189" s="68">
        <v>10060</v>
      </c>
      <c r="AW189" s="68">
        <v>6845</v>
      </c>
      <c r="AX189" s="68">
        <v>7581</v>
      </c>
      <c r="AY189" s="68">
        <v>32621</v>
      </c>
      <c r="AZ189" s="68">
        <v>19977</v>
      </c>
      <c r="BA189" s="68">
        <v>5949</v>
      </c>
      <c r="BB189" s="68">
        <v>21235</v>
      </c>
      <c r="BC189" s="68">
        <v>42235</v>
      </c>
      <c r="BD189" s="68">
        <v>5073</v>
      </c>
      <c r="BE189" s="68">
        <v>3475</v>
      </c>
      <c r="BF189" s="68">
        <v>3575</v>
      </c>
      <c r="BG189" s="68">
        <v>9928</v>
      </c>
      <c r="BH189" s="68">
        <v>2772</v>
      </c>
      <c r="BI189" s="68">
        <v>12513</v>
      </c>
      <c r="BJ189" s="68">
        <v>1842</v>
      </c>
      <c r="BK189" s="68">
        <v>1355</v>
      </c>
      <c r="BL189" s="68">
        <v>7432</v>
      </c>
      <c r="BM189" s="68">
        <v>3942</v>
      </c>
      <c r="BN189" s="68">
        <v>16570</v>
      </c>
      <c r="BO189" s="68">
        <v>3226</v>
      </c>
      <c r="BP189" s="68">
        <v>6854</v>
      </c>
      <c r="BQ189" s="68">
        <v>3705</v>
      </c>
      <c r="BR189" s="68">
        <v>1573</v>
      </c>
      <c r="BS189" s="68">
        <v>6590</v>
      </c>
      <c r="BT189" s="68">
        <v>6881</v>
      </c>
      <c r="BU189" s="68">
        <v>9659</v>
      </c>
      <c r="BV189" s="68">
        <v>952</v>
      </c>
      <c r="BW189" s="68">
        <v>29414</v>
      </c>
      <c r="BX189" s="68">
        <v>27392</v>
      </c>
      <c r="BY189" s="68">
        <v>7184</v>
      </c>
      <c r="BZ189" s="68">
        <v>20819</v>
      </c>
      <c r="CA189" s="68">
        <v>9996</v>
      </c>
      <c r="CB189" s="68">
        <v>26203</v>
      </c>
      <c r="CC189" s="68">
        <v>1680</v>
      </c>
      <c r="CD189" s="68">
        <v>1013276</v>
      </c>
      <c r="CE189" s="12">
        <f t="shared" si="21"/>
        <v>680594</v>
      </c>
    </row>
    <row r="190" spans="1:84" s="66" customFormat="1" ht="19" x14ac:dyDescent="0.25">
      <c r="A190" s="63">
        <v>186</v>
      </c>
      <c r="B190" s="64" t="s">
        <v>317</v>
      </c>
      <c r="C190" s="65" t="s">
        <v>211</v>
      </c>
      <c r="D190" s="65" t="s">
        <v>212</v>
      </c>
      <c r="E190" s="65" t="s">
        <v>213</v>
      </c>
      <c r="F190" s="65" t="s">
        <v>214</v>
      </c>
      <c r="G190" s="65" t="s">
        <v>215</v>
      </c>
      <c r="H190" s="65" t="s">
        <v>216</v>
      </c>
      <c r="I190" s="65" t="s">
        <v>217</v>
      </c>
      <c r="J190" s="65" t="s">
        <v>218</v>
      </c>
      <c r="K190" s="65" t="s">
        <v>219</v>
      </c>
      <c r="L190" s="65" t="s">
        <v>220</v>
      </c>
      <c r="M190" s="65" t="s">
        <v>221</v>
      </c>
      <c r="N190" s="65" t="s">
        <v>222</v>
      </c>
      <c r="O190" s="65" t="s">
        <v>223</v>
      </c>
      <c r="P190" s="65" t="s">
        <v>224</v>
      </c>
      <c r="Q190" s="65" t="s">
        <v>225</v>
      </c>
      <c r="R190" s="65" t="s">
        <v>226</v>
      </c>
      <c r="S190" s="65" t="s">
        <v>227</v>
      </c>
      <c r="T190" s="65" t="s">
        <v>228</v>
      </c>
      <c r="U190" s="65" t="s">
        <v>229</v>
      </c>
      <c r="V190" s="65" t="s">
        <v>230</v>
      </c>
      <c r="W190" s="65" t="s">
        <v>231</v>
      </c>
      <c r="X190" s="65" t="s">
        <v>232</v>
      </c>
      <c r="Y190" s="65" t="s">
        <v>233</v>
      </c>
      <c r="Z190" s="65" t="s">
        <v>234</v>
      </c>
      <c r="AA190" s="65" t="s">
        <v>235</v>
      </c>
      <c r="AB190" s="65" t="s">
        <v>236</v>
      </c>
      <c r="AC190" s="65" t="s">
        <v>237</v>
      </c>
      <c r="AD190" s="65" t="s">
        <v>238</v>
      </c>
      <c r="AE190" s="65" t="s">
        <v>239</v>
      </c>
      <c r="AF190" s="65" t="s">
        <v>240</v>
      </c>
      <c r="AG190" s="65" t="s">
        <v>241</v>
      </c>
      <c r="AH190" s="65" t="s">
        <v>242</v>
      </c>
      <c r="AI190" s="65" t="s">
        <v>243</v>
      </c>
      <c r="AJ190" s="65" t="s">
        <v>244</v>
      </c>
      <c r="AK190" s="65" t="s">
        <v>245</v>
      </c>
      <c r="AL190" s="65" t="s">
        <v>246</v>
      </c>
      <c r="AM190" s="65" t="s">
        <v>247</v>
      </c>
      <c r="AN190" s="65" t="s">
        <v>248</v>
      </c>
      <c r="AO190" s="65" t="s">
        <v>249</v>
      </c>
      <c r="AP190" s="65" t="s">
        <v>250</v>
      </c>
      <c r="AQ190" s="65" t="s">
        <v>251</v>
      </c>
      <c r="AR190" s="65" t="s">
        <v>252</v>
      </c>
      <c r="AS190" s="65" t="s">
        <v>253</v>
      </c>
      <c r="AT190" s="65" t="s">
        <v>254</v>
      </c>
      <c r="AU190" s="65" t="s">
        <v>255</v>
      </c>
      <c r="AV190" s="65" t="s">
        <v>256</v>
      </c>
      <c r="AW190" s="65" t="s">
        <v>257</v>
      </c>
      <c r="AX190" s="65" t="s">
        <v>258</v>
      </c>
      <c r="AY190" s="65" t="s">
        <v>259</v>
      </c>
      <c r="AZ190" s="65" t="s">
        <v>260</v>
      </c>
      <c r="BA190" s="65" t="s">
        <v>261</v>
      </c>
      <c r="BB190" s="65" t="s">
        <v>262</v>
      </c>
      <c r="BC190" s="65" t="s">
        <v>263</v>
      </c>
      <c r="BD190" s="65" t="s">
        <v>264</v>
      </c>
      <c r="BE190" s="65" t="s">
        <v>265</v>
      </c>
      <c r="BF190" s="65" t="s">
        <v>266</v>
      </c>
      <c r="BG190" s="65" t="s">
        <v>267</v>
      </c>
      <c r="BH190" s="65" t="s">
        <v>268</v>
      </c>
      <c r="BI190" s="65" t="s">
        <v>269</v>
      </c>
      <c r="BJ190" s="65" t="s">
        <v>270</v>
      </c>
      <c r="BK190" s="65" t="s">
        <v>271</v>
      </c>
      <c r="BL190" s="65" t="s">
        <v>272</v>
      </c>
      <c r="BM190" s="65" t="s">
        <v>273</v>
      </c>
      <c r="BN190" s="65" t="s">
        <v>274</v>
      </c>
      <c r="BO190" s="65" t="s">
        <v>275</v>
      </c>
      <c r="BP190" s="65" t="s">
        <v>276</v>
      </c>
      <c r="BQ190" s="65" t="s">
        <v>277</v>
      </c>
      <c r="BR190" s="65" t="s">
        <v>278</v>
      </c>
      <c r="BS190" s="65" t="s">
        <v>279</v>
      </c>
      <c r="BT190" s="65" t="s">
        <v>280</v>
      </c>
      <c r="BU190" s="65" t="s">
        <v>281</v>
      </c>
      <c r="BV190" s="65" t="s">
        <v>282</v>
      </c>
      <c r="BW190" s="65" t="s">
        <v>283</v>
      </c>
      <c r="BX190" s="65" t="s">
        <v>284</v>
      </c>
      <c r="BY190" s="65" t="s">
        <v>285</v>
      </c>
      <c r="BZ190" s="65" t="s">
        <v>286</v>
      </c>
      <c r="CA190" s="65" t="s">
        <v>287</v>
      </c>
      <c r="CB190" s="65" t="s">
        <v>288</v>
      </c>
      <c r="CC190" s="65" t="s">
        <v>289</v>
      </c>
      <c r="CD190" s="65" t="s">
        <v>290</v>
      </c>
      <c r="CE190" s="65" t="s">
        <v>291</v>
      </c>
      <c r="CF190" s="59"/>
    </row>
    <row r="191" spans="1:84" x14ac:dyDescent="0.25">
      <c r="A191" s="63">
        <v>187</v>
      </c>
      <c r="B191" s="67" t="s">
        <v>158</v>
      </c>
      <c r="C191" s="68">
        <v>1007</v>
      </c>
      <c r="D191" s="68">
        <v>891</v>
      </c>
      <c r="E191" s="68">
        <v>7628</v>
      </c>
      <c r="F191" s="68">
        <v>7900</v>
      </c>
      <c r="G191" s="68">
        <v>3636</v>
      </c>
      <c r="H191" s="68">
        <v>3558</v>
      </c>
      <c r="I191" s="68">
        <v>6662</v>
      </c>
      <c r="J191" s="68">
        <v>1371</v>
      </c>
      <c r="K191" s="68">
        <v>9440</v>
      </c>
      <c r="L191" s="68">
        <v>10641</v>
      </c>
      <c r="M191" s="68">
        <v>627</v>
      </c>
      <c r="N191" s="68">
        <v>3025</v>
      </c>
      <c r="O191" s="68">
        <v>4734</v>
      </c>
      <c r="P191" s="68">
        <v>12766</v>
      </c>
      <c r="Q191" s="68">
        <v>1550</v>
      </c>
      <c r="R191" s="68">
        <v>1740</v>
      </c>
      <c r="S191" s="68">
        <v>1273</v>
      </c>
      <c r="T191" s="68">
        <v>9138</v>
      </c>
      <c r="U191" s="68">
        <v>4457</v>
      </c>
      <c r="V191" s="68">
        <v>8919</v>
      </c>
      <c r="W191" s="68">
        <v>1020</v>
      </c>
      <c r="X191" s="68">
        <v>8764</v>
      </c>
      <c r="Y191" s="68">
        <v>1619</v>
      </c>
      <c r="Z191" s="68">
        <v>974</v>
      </c>
      <c r="AA191" s="68">
        <v>7947</v>
      </c>
      <c r="AB191" s="68">
        <v>9378</v>
      </c>
      <c r="AC191" s="68">
        <v>17008</v>
      </c>
      <c r="AD191" s="68">
        <v>4175</v>
      </c>
      <c r="AE191" s="68">
        <v>1527</v>
      </c>
      <c r="AF191" s="68">
        <v>521</v>
      </c>
      <c r="AG191" s="68">
        <v>5590</v>
      </c>
      <c r="AH191" s="68">
        <v>1449</v>
      </c>
      <c r="AI191" s="68">
        <v>9078</v>
      </c>
      <c r="AJ191" s="68">
        <v>1206</v>
      </c>
      <c r="AK191" s="68">
        <v>10668</v>
      </c>
      <c r="AL191" s="68">
        <v>8895</v>
      </c>
      <c r="AM191" s="68">
        <v>5645</v>
      </c>
      <c r="AN191" s="68">
        <v>721</v>
      </c>
      <c r="AO191" s="68">
        <v>2716</v>
      </c>
      <c r="AP191" s="68">
        <v>7571</v>
      </c>
      <c r="AQ191" s="68">
        <v>716</v>
      </c>
      <c r="AR191" s="68">
        <v>3996</v>
      </c>
      <c r="AS191" s="68">
        <v>6829</v>
      </c>
      <c r="AT191" s="68">
        <v>3922</v>
      </c>
      <c r="AU191" s="68">
        <v>5588</v>
      </c>
      <c r="AV191" s="68">
        <v>3723</v>
      </c>
      <c r="AW191" s="68">
        <v>2466</v>
      </c>
      <c r="AX191" s="68">
        <v>2485</v>
      </c>
      <c r="AY191" s="68">
        <v>10741</v>
      </c>
      <c r="AZ191" s="68">
        <v>7333</v>
      </c>
      <c r="BA191" s="68">
        <v>2066</v>
      </c>
      <c r="BB191" s="68">
        <v>9530</v>
      </c>
      <c r="BC191" s="68">
        <v>13399</v>
      </c>
      <c r="BD191" s="68">
        <v>2046</v>
      </c>
      <c r="BE191" s="68">
        <v>1073</v>
      </c>
      <c r="BF191" s="68">
        <v>1208</v>
      </c>
      <c r="BG191" s="68">
        <v>2366</v>
      </c>
      <c r="BH191" s="68">
        <v>1097</v>
      </c>
      <c r="BI191" s="68">
        <v>5666</v>
      </c>
      <c r="BJ191" s="68">
        <v>676</v>
      </c>
      <c r="BK191" s="68">
        <v>384</v>
      </c>
      <c r="BL191" s="68">
        <v>2387</v>
      </c>
      <c r="BM191" s="68">
        <v>1419</v>
      </c>
      <c r="BN191" s="68">
        <v>6499</v>
      </c>
      <c r="BO191" s="68">
        <v>1173</v>
      </c>
      <c r="BP191" s="68">
        <v>1685</v>
      </c>
      <c r="BQ191" s="68">
        <v>1345</v>
      </c>
      <c r="BR191" s="68">
        <v>453</v>
      </c>
      <c r="BS191" s="68">
        <v>2382</v>
      </c>
      <c r="BT191" s="68">
        <v>2525</v>
      </c>
      <c r="BU191" s="68">
        <v>3399</v>
      </c>
      <c r="BV191" s="68">
        <v>354</v>
      </c>
      <c r="BW191" s="68">
        <v>10843</v>
      </c>
      <c r="BX191" s="68">
        <v>9215</v>
      </c>
      <c r="BY191" s="68">
        <v>2525</v>
      </c>
      <c r="BZ191" s="68">
        <v>7702</v>
      </c>
      <c r="CA191" s="68">
        <v>4433</v>
      </c>
      <c r="CB191" s="68">
        <v>8542</v>
      </c>
      <c r="CC191" s="68">
        <v>658</v>
      </c>
      <c r="CD191" s="68">
        <v>362279</v>
      </c>
      <c r="CE191" s="12">
        <f t="shared" ref="CE191:CE193" si="22">SUM(F191,I191,K191:L191,O191:P191,T191,V191,X191,AB191,AG191,AI191,AK191:AL191,AP191,AR191:AU191,AY191:AZ191,BB191:BC191,BG191,BI191,BN191,BW191:BX191,BZ191:CB191)</f>
        <v>246748</v>
      </c>
    </row>
    <row r="192" spans="1:84" x14ac:dyDescent="0.25">
      <c r="A192" s="63">
        <v>188</v>
      </c>
      <c r="B192" s="67" t="s">
        <v>159</v>
      </c>
      <c r="C192" s="68">
        <v>136</v>
      </c>
      <c r="D192" s="68">
        <v>96</v>
      </c>
      <c r="E192" s="68">
        <v>639</v>
      </c>
      <c r="F192" s="68">
        <v>650</v>
      </c>
      <c r="G192" s="68">
        <v>463</v>
      </c>
      <c r="H192" s="68">
        <v>468</v>
      </c>
      <c r="I192" s="68">
        <v>776</v>
      </c>
      <c r="J192" s="68">
        <v>175</v>
      </c>
      <c r="K192" s="68">
        <v>737</v>
      </c>
      <c r="L192" s="68">
        <v>543</v>
      </c>
      <c r="M192" s="68">
        <v>42</v>
      </c>
      <c r="N192" s="68">
        <v>374</v>
      </c>
      <c r="O192" s="68">
        <v>486</v>
      </c>
      <c r="P192" s="68">
        <v>1030</v>
      </c>
      <c r="Q192" s="68">
        <v>178</v>
      </c>
      <c r="R192" s="68">
        <v>213</v>
      </c>
      <c r="S192" s="68">
        <v>137</v>
      </c>
      <c r="T192" s="68">
        <v>614</v>
      </c>
      <c r="U192" s="68">
        <v>754</v>
      </c>
      <c r="V192" s="68">
        <v>742</v>
      </c>
      <c r="W192" s="68">
        <v>104</v>
      </c>
      <c r="X192" s="68">
        <v>743</v>
      </c>
      <c r="Y192" s="68">
        <v>227</v>
      </c>
      <c r="Z192" s="68">
        <v>182</v>
      </c>
      <c r="AA192" s="68">
        <v>769</v>
      </c>
      <c r="AB192" s="68">
        <v>411</v>
      </c>
      <c r="AC192" s="68">
        <v>1603</v>
      </c>
      <c r="AD192" s="68">
        <v>401</v>
      </c>
      <c r="AE192" s="68">
        <v>277</v>
      </c>
      <c r="AF192" s="68">
        <v>33</v>
      </c>
      <c r="AG192" s="68">
        <v>437</v>
      </c>
      <c r="AH192" s="68">
        <v>99</v>
      </c>
      <c r="AI192" s="68">
        <v>542</v>
      </c>
      <c r="AJ192" s="68">
        <v>199</v>
      </c>
      <c r="AK192" s="68">
        <v>802</v>
      </c>
      <c r="AL192" s="68">
        <v>665</v>
      </c>
      <c r="AM192" s="68">
        <v>512</v>
      </c>
      <c r="AN192" s="68">
        <v>86</v>
      </c>
      <c r="AO192" s="68">
        <v>418</v>
      </c>
      <c r="AP192" s="68">
        <v>448</v>
      </c>
      <c r="AQ192" s="68">
        <v>141</v>
      </c>
      <c r="AR192" s="68">
        <v>280</v>
      </c>
      <c r="AS192" s="68">
        <v>562</v>
      </c>
      <c r="AT192" s="68">
        <v>445</v>
      </c>
      <c r="AU192" s="68">
        <v>413</v>
      </c>
      <c r="AV192" s="68">
        <v>377</v>
      </c>
      <c r="AW192" s="68">
        <v>284</v>
      </c>
      <c r="AX192" s="68">
        <v>352</v>
      </c>
      <c r="AY192" s="68">
        <v>521</v>
      </c>
      <c r="AZ192" s="68">
        <v>455</v>
      </c>
      <c r="BA192" s="68">
        <v>214</v>
      </c>
      <c r="BB192" s="68">
        <v>598</v>
      </c>
      <c r="BC192" s="68">
        <v>1789</v>
      </c>
      <c r="BD192" s="68">
        <v>387</v>
      </c>
      <c r="BE192" s="68">
        <v>149</v>
      </c>
      <c r="BF192" s="68">
        <v>189</v>
      </c>
      <c r="BG192" s="68">
        <v>384</v>
      </c>
      <c r="BH192" s="68">
        <v>105</v>
      </c>
      <c r="BI192" s="68">
        <v>794</v>
      </c>
      <c r="BJ192" s="68">
        <v>113</v>
      </c>
      <c r="BK192" s="68">
        <v>53</v>
      </c>
      <c r="BL192" s="68">
        <v>381</v>
      </c>
      <c r="BM192" s="68">
        <v>139</v>
      </c>
      <c r="BN192" s="68">
        <v>601</v>
      </c>
      <c r="BO192" s="68">
        <v>152</v>
      </c>
      <c r="BP192" s="68">
        <v>301</v>
      </c>
      <c r="BQ192" s="68">
        <v>113</v>
      </c>
      <c r="BR192" s="68">
        <v>65</v>
      </c>
      <c r="BS192" s="68">
        <v>221</v>
      </c>
      <c r="BT192" s="68">
        <v>220</v>
      </c>
      <c r="BU192" s="68">
        <v>397</v>
      </c>
      <c r="BV192" s="68">
        <v>37</v>
      </c>
      <c r="BW192" s="68">
        <v>601</v>
      </c>
      <c r="BX192" s="68">
        <v>524</v>
      </c>
      <c r="BY192" s="68">
        <v>240</v>
      </c>
      <c r="BZ192" s="68">
        <v>561</v>
      </c>
      <c r="CA192" s="68">
        <v>649</v>
      </c>
      <c r="CB192" s="68">
        <v>1015</v>
      </c>
      <c r="CC192" s="68">
        <v>40</v>
      </c>
      <c r="CD192" s="68">
        <v>33067</v>
      </c>
      <c r="CE192" s="12">
        <f t="shared" si="22"/>
        <v>19818</v>
      </c>
    </row>
    <row r="193" spans="1:84" x14ac:dyDescent="0.25">
      <c r="A193" s="63">
        <v>189</v>
      </c>
      <c r="B193" s="67" t="s">
        <v>160</v>
      </c>
      <c r="C193" s="68">
        <v>1771</v>
      </c>
      <c r="D193" s="68">
        <v>1431</v>
      </c>
      <c r="E193" s="68">
        <v>10330</v>
      </c>
      <c r="F193" s="68">
        <v>12695</v>
      </c>
      <c r="G193" s="68">
        <v>6067</v>
      </c>
      <c r="H193" s="68">
        <v>6684</v>
      </c>
      <c r="I193" s="68">
        <v>11240</v>
      </c>
      <c r="J193" s="68">
        <v>2147</v>
      </c>
      <c r="K193" s="68">
        <v>16772</v>
      </c>
      <c r="L193" s="68">
        <v>17466</v>
      </c>
      <c r="M193" s="68">
        <v>817</v>
      </c>
      <c r="N193" s="68">
        <v>4752</v>
      </c>
      <c r="O193" s="68">
        <v>7930</v>
      </c>
      <c r="P193" s="68">
        <v>21726</v>
      </c>
      <c r="Q193" s="68">
        <v>1938</v>
      </c>
      <c r="R193" s="68">
        <v>2561</v>
      </c>
      <c r="S193" s="68">
        <v>2004</v>
      </c>
      <c r="T193" s="68">
        <v>9768</v>
      </c>
      <c r="U193" s="68">
        <v>7685</v>
      </c>
      <c r="V193" s="68">
        <v>10790</v>
      </c>
      <c r="W193" s="68">
        <v>1629</v>
      </c>
      <c r="X193" s="68">
        <v>11908</v>
      </c>
      <c r="Y193" s="68">
        <v>2509</v>
      </c>
      <c r="Z193" s="68">
        <v>2263</v>
      </c>
      <c r="AA193" s="68">
        <v>12079</v>
      </c>
      <c r="AB193" s="68">
        <v>12195</v>
      </c>
      <c r="AC193" s="68">
        <v>27360</v>
      </c>
      <c r="AD193" s="68">
        <v>6549</v>
      </c>
      <c r="AE193" s="68">
        <v>2136</v>
      </c>
      <c r="AF193" s="68">
        <v>782</v>
      </c>
      <c r="AG193" s="68">
        <v>7190</v>
      </c>
      <c r="AH193" s="68">
        <v>2269</v>
      </c>
      <c r="AI193" s="68">
        <v>14766</v>
      </c>
      <c r="AJ193" s="68">
        <v>2134</v>
      </c>
      <c r="AK193" s="68">
        <v>14772</v>
      </c>
      <c r="AL193" s="68">
        <v>15936</v>
      </c>
      <c r="AM193" s="68">
        <v>7726</v>
      </c>
      <c r="AN193" s="68">
        <v>1075</v>
      </c>
      <c r="AO193" s="68">
        <v>5393</v>
      </c>
      <c r="AP193" s="68">
        <v>16826</v>
      </c>
      <c r="AQ193" s="68">
        <v>1356</v>
      </c>
      <c r="AR193" s="68">
        <v>3801</v>
      </c>
      <c r="AS193" s="68">
        <v>10390</v>
      </c>
      <c r="AT193" s="68">
        <v>4424</v>
      </c>
      <c r="AU193" s="68">
        <v>8834</v>
      </c>
      <c r="AV193" s="68">
        <v>5447</v>
      </c>
      <c r="AW193" s="68">
        <v>3841</v>
      </c>
      <c r="AX193" s="68">
        <v>4210</v>
      </c>
      <c r="AY193" s="68">
        <v>19641</v>
      </c>
      <c r="AZ193" s="68">
        <v>10960</v>
      </c>
      <c r="BA193" s="68">
        <v>3347</v>
      </c>
      <c r="BB193" s="68">
        <v>10046</v>
      </c>
      <c r="BC193" s="68">
        <v>24055</v>
      </c>
      <c r="BD193" s="68">
        <v>2595</v>
      </c>
      <c r="BE193" s="68">
        <v>2065</v>
      </c>
      <c r="BF193" s="68">
        <v>2018</v>
      </c>
      <c r="BG193" s="68">
        <v>6503</v>
      </c>
      <c r="BH193" s="68">
        <v>1510</v>
      </c>
      <c r="BI193" s="68">
        <v>5182</v>
      </c>
      <c r="BJ193" s="68">
        <v>969</v>
      </c>
      <c r="BK193" s="68">
        <v>835</v>
      </c>
      <c r="BL193" s="68">
        <v>4247</v>
      </c>
      <c r="BM193" s="68">
        <v>2140</v>
      </c>
      <c r="BN193" s="68">
        <v>8258</v>
      </c>
      <c r="BO193" s="68">
        <v>1744</v>
      </c>
      <c r="BP193" s="68">
        <v>4113</v>
      </c>
      <c r="BQ193" s="68">
        <v>2049</v>
      </c>
      <c r="BR193" s="68">
        <v>906</v>
      </c>
      <c r="BS193" s="68">
        <v>3599</v>
      </c>
      <c r="BT193" s="68">
        <v>3754</v>
      </c>
      <c r="BU193" s="68">
        <v>5300</v>
      </c>
      <c r="BV193" s="68">
        <v>507</v>
      </c>
      <c r="BW193" s="68">
        <v>16540</v>
      </c>
      <c r="BX193" s="68">
        <v>16861</v>
      </c>
      <c r="BY193" s="68">
        <v>3857</v>
      </c>
      <c r="BZ193" s="68">
        <v>12008</v>
      </c>
      <c r="CA193" s="68">
        <v>4142</v>
      </c>
      <c r="CB193" s="68">
        <v>15293</v>
      </c>
      <c r="CC193" s="68">
        <v>898</v>
      </c>
      <c r="CD193" s="68">
        <v>562338</v>
      </c>
      <c r="CE193" s="12">
        <f t="shared" si="22"/>
        <v>378918</v>
      </c>
    </row>
    <row r="194" spans="1:84" s="66" customFormat="1" x14ac:dyDescent="0.25">
      <c r="A194" s="63">
        <v>190</v>
      </c>
      <c r="B194" s="64" t="s">
        <v>321</v>
      </c>
      <c r="C194" s="70" t="s">
        <v>211</v>
      </c>
      <c r="D194" s="70" t="s">
        <v>212</v>
      </c>
      <c r="E194" s="70" t="s">
        <v>213</v>
      </c>
      <c r="F194" s="70" t="s">
        <v>214</v>
      </c>
      <c r="G194" s="70" t="s">
        <v>215</v>
      </c>
      <c r="H194" s="70" t="s">
        <v>216</v>
      </c>
      <c r="I194" s="70" t="s">
        <v>217</v>
      </c>
      <c r="J194" s="70" t="s">
        <v>218</v>
      </c>
      <c r="K194" s="70" t="s">
        <v>219</v>
      </c>
      <c r="L194" s="70" t="s">
        <v>220</v>
      </c>
      <c r="M194" s="70" t="s">
        <v>221</v>
      </c>
      <c r="N194" s="70" t="s">
        <v>222</v>
      </c>
      <c r="O194" s="70" t="s">
        <v>223</v>
      </c>
      <c r="P194" s="70" t="s">
        <v>224</v>
      </c>
      <c r="Q194" s="70" t="s">
        <v>225</v>
      </c>
      <c r="R194" s="70" t="s">
        <v>226</v>
      </c>
      <c r="S194" s="70" t="s">
        <v>227</v>
      </c>
      <c r="T194" s="70" t="s">
        <v>228</v>
      </c>
      <c r="U194" s="70" t="s">
        <v>229</v>
      </c>
      <c r="V194" s="70" t="s">
        <v>230</v>
      </c>
      <c r="W194" s="70" t="s">
        <v>231</v>
      </c>
      <c r="X194" s="70" t="s">
        <v>232</v>
      </c>
      <c r="Y194" s="70" t="s">
        <v>233</v>
      </c>
      <c r="Z194" s="70" t="s">
        <v>234</v>
      </c>
      <c r="AA194" s="70" t="s">
        <v>235</v>
      </c>
      <c r="AB194" s="70" t="s">
        <v>236</v>
      </c>
      <c r="AC194" s="70" t="s">
        <v>237</v>
      </c>
      <c r="AD194" s="70" t="s">
        <v>238</v>
      </c>
      <c r="AE194" s="70" t="s">
        <v>239</v>
      </c>
      <c r="AF194" s="70" t="s">
        <v>240</v>
      </c>
      <c r="AG194" s="70" t="s">
        <v>241</v>
      </c>
      <c r="AH194" s="70" t="s">
        <v>242</v>
      </c>
      <c r="AI194" s="70" t="s">
        <v>243</v>
      </c>
      <c r="AJ194" s="70" t="s">
        <v>244</v>
      </c>
      <c r="AK194" s="70" t="s">
        <v>245</v>
      </c>
      <c r="AL194" s="70" t="s">
        <v>246</v>
      </c>
      <c r="AM194" s="70" t="s">
        <v>247</v>
      </c>
      <c r="AN194" s="70" t="s">
        <v>248</v>
      </c>
      <c r="AO194" s="70" t="s">
        <v>249</v>
      </c>
      <c r="AP194" s="70" t="s">
        <v>250</v>
      </c>
      <c r="AQ194" s="70" t="s">
        <v>251</v>
      </c>
      <c r="AR194" s="70" t="s">
        <v>252</v>
      </c>
      <c r="AS194" s="70" t="s">
        <v>253</v>
      </c>
      <c r="AT194" s="70" t="s">
        <v>254</v>
      </c>
      <c r="AU194" s="70" t="s">
        <v>255</v>
      </c>
      <c r="AV194" s="70" t="s">
        <v>256</v>
      </c>
      <c r="AW194" s="70" t="s">
        <v>257</v>
      </c>
      <c r="AX194" s="70" t="s">
        <v>258</v>
      </c>
      <c r="AY194" s="70" t="s">
        <v>259</v>
      </c>
      <c r="AZ194" s="70" t="s">
        <v>260</v>
      </c>
      <c r="BA194" s="70" t="s">
        <v>261</v>
      </c>
      <c r="BB194" s="70" t="s">
        <v>262</v>
      </c>
      <c r="BC194" s="70" t="s">
        <v>263</v>
      </c>
      <c r="BD194" s="70" t="s">
        <v>264</v>
      </c>
      <c r="BE194" s="70" t="s">
        <v>265</v>
      </c>
      <c r="BF194" s="70" t="s">
        <v>266</v>
      </c>
      <c r="BG194" s="70" t="s">
        <v>267</v>
      </c>
      <c r="BH194" s="70" t="s">
        <v>268</v>
      </c>
      <c r="BI194" s="70" t="s">
        <v>269</v>
      </c>
      <c r="BJ194" s="70" t="s">
        <v>270</v>
      </c>
      <c r="BK194" s="70" t="s">
        <v>271</v>
      </c>
      <c r="BL194" s="70" t="s">
        <v>272</v>
      </c>
      <c r="BM194" s="70" t="s">
        <v>273</v>
      </c>
      <c r="BN194" s="70" t="s">
        <v>274</v>
      </c>
      <c r="BO194" s="70" t="s">
        <v>275</v>
      </c>
      <c r="BP194" s="70" t="s">
        <v>276</v>
      </c>
      <c r="BQ194" s="70" t="s">
        <v>277</v>
      </c>
      <c r="BR194" s="70" t="s">
        <v>278</v>
      </c>
      <c r="BS194" s="70" t="s">
        <v>279</v>
      </c>
      <c r="BT194" s="70" t="s">
        <v>280</v>
      </c>
      <c r="BU194" s="70" t="s">
        <v>281</v>
      </c>
      <c r="BV194" s="70" t="s">
        <v>282</v>
      </c>
      <c r="BW194" s="70" t="s">
        <v>283</v>
      </c>
      <c r="BX194" s="70" t="s">
        <v>284</v>
      </c>
      <c r="BY194" s="70" t="s">
        <v>285</v>
      </c>
      <c r="BZ194" s="70" t="s">
        <v>286</v>
      </c>
      <c r="CA194" s="70" t="s">
        <v>287</v>
      </c>
      <c r="CB194" s="70" t="s">
        <v>288</v>
      </c>
      <c r="CC194" s="70" t="s">
        <v>289</v>
      </c>
      <c r="CD194" s="70" t="s">
        <v>290</v>
      </c>
      <c r="CE194" s="70">
        <v>0</v>
      </c>
      <c r="CF194" s="59"/>
    </row>
    <row r="195" spans="1:84" x14ac:dyDescent="0.25">
      <c r="A195" s="63">
        <v>191</v>
      </c>
      <c r="B195" s="12" t="s">
        <v>446</v>
      </c>
      <c r="C195" s="12">
        <v>1904</v>
      </c>
      <c r="D195" s="12">
        <v>1528</v>
      </c>
      <c r="E195" s="12">
        <v>10965</v>
      </c>
      <c r="F195" s="12">
        <v>13348</v>
      </c>
      <c r="G195" s="12">
        <v>6538</v>
      </c>
      <c r="H195" s="12">
        <v>7148</v>
      </c>
      <c r="I195" s="12">
        <v>12010</v>
      </c>
      <c r="J195" s="12">
        <v>2322</v>
      </c>
      <c r="K195" s="12">
        <v>17515</v>
      </c>
      <c r="L195" s="12">
        <v>18006</v>
      </c>
      <c r="M195" s="12">
        <v>866</v>
      </c>
      <c r="N195" s="12">
        <v>5121</v>
      </c>
      <c r="O195" s="12">
        <v>8415</v>
      </c>
      <c r="P195" s="12">
        <v>22755</v>
      </c>
      <c r="Q195" s="12">
        <v>2114</v>
      </c>
      <c r="R195" s="12">
        <v>2766</v>
      </c>
      <c r="S195" s="12">
        <v>2135</v>
      </c>
      <c r="T195" s="12">
        <v>10387</v>
      </c>
      <c r="U195" s="12">
        <v>8432</v>
      </c>
      <c r="V195" s="12">
        <v>11539</v>
      </c>
      <c r="W195" s="12">
        <v>1730</v>
      </c>
      <c r="X195" s="12">
        <v>12651</v>
      </c>
      <c r="Y195" s="12">
        <v>2727</v>
      </c>
      <c r="Z195" s="12">
        <v>2448</v>
      </c>
      <c r="AA195" s="12">
        <v>12843</v>
      </c>
      <c r="AB195" s="12">
        <v>12598</v>
      </c>
      <c r="AC195" s="12">
        <v>28964</v>
      </c>
      <c r="AD195" s="12">
        <v>6953</v>
      </c>
      <c r="AE195" s="12">
        <v>2407</v>
      </c>
      <c r="AF195" s="12">
        <v>814</v>
      </c>
      <c r="AG195" s="12">
        <v>7624</v>
      </c>
      <c r="AH195" s="12">
        <v>2363</v>
      </c>
      <c r="AI195" s="12">
        <v>15312</v>
      </c>
      <c r="AJ195" s="12">
        <v>2327</v>
      </c>
      <c r="AK195" s="12">
        <v>15571</v>
      </c>
      <c r="AL195" s="12">
        <v>16599</v>
      </c>
      <c r="AM195" s="12">
        <v>8235</v>
      </c>
      <c r="AN195" s="12">
        <v>1148</v>
      </c>
      <c r="AO195" s="12">
        <v>5820</v>
      </c>
      <c r="AP195" s="12">
        <v>17283</v>
      </c>
      <c r="AQ195" s="12">
        <v>1501</v>
      </c>
      <c r="AR195" s="12">
        <v>4089</v>
      </c>
      <c r="AS195" s="12">
        <v>10953</v>
      </c>
      <c r="AT195" s="12">
        <v>4871</v>
      </c>
      <c r="AU195" s="12">
        <v>9249</v>
      </c>
      <c r="AV195" s="12">
        <v>5830</v>
      </c>
      <c r="AW195" s="12">
        <v>4129</v>
      </c>
      <c r="AX195" s="12">
        <v>4560</v>
      </c>
      <c r="AY195" s="12">
        <v>20158</v>
      </c>
      <c r="AZ195" s="12">
        <v>11411</v>
      </c>
      <c r="BA195" s="12">
        <v>3554</v>
      </c>
      <c r="BB195" s="12">
        <v>10645</v>
      </c>
      <c r="BC195" s="12">
        <v>25836</v>
      </c>
      <c r="BD195" s="12">
        <v>2993</v>
      </c>
      <c r="BE195" s="12">
        <v>2207</v>
      </c>
      <c r="BF195" s="12">
        <v>2212</v>
      </c>
      <c r="BG195" s="12">
        <v>6877</v>
      </c>
      <c r="BH195" s="12">
        <v>1616</v>
      </c>
      <c r="BI195" s="12">
        <v>5969</v>
      </c>
      <c r="BJ195" s="12">
        <v>1077</v>
      </c>
      <c r="BK195" s="12">
        <v>888</v>
      </c>
      <c r="BL195" s="12">
        <v>4630</v>
      </c>
      <c r="BM195" s="12">
        <v>2282</v>
      </c>
      <c r="BN195" s="12">
        <v>8855</v>
      </c>
      <c r="BO195" s="12">
        <v>1895</v>
      </c>
      <c r="BP195" s="12">
        <v>4415</v>
      </c>
      <c r="BQ195" s="12">
        <v>2163</v>
      </c>
      <c r="BR195" s="12">
        <v>973</v>
      </c>
      <c r="BS195" s="12">
        <v>3822</v>
      </c>
      <c r="BT195" s="12">
        <v>3979</v>
      </c>
      <c r="BU195" s="12">
        <v>5711</v>
      </c>
      <c r="BV195" s="12">
        <v>544</v>
      </c>
      <c r="BW195" s="12">
        <v>17137</v>
      </c>
      <c r="BX195" s="12">
        <v>17383</v>
      </c>
      <c r="BY195" s="12">
        <v>4098</v>
      </c>
      <c r="BZ195" s="12">
        <v>12578</v>
      </c>
      <c r="CA195" s="12">
        <v>4796</v>
      </c>
      <c r="CB195" s="12">
        <v>16306</v>
      </c>
      <c r="CC195" s="12">
        <v>946</v>
      </c>
      <c r="CD195" s="12">
        <v>595407</v>
      </c>
      <c r="CE195" s="12">
        <f t="shared" ref="CE195:CE222" si="23">SUM(F195,I195,K195:L195,O195:P195,T195,V195,X195,AB195,AG195,AI195,AK195:AL195,AP195,AR195:AU195,AY195:AZ195,BB195:BC195,BG195,BI195,BN195,BW195:BX195,BZ195:CB195)</f>
        <v>398726</v>
      </c>
    </row>
    <row r="196" spans="1:84" x14ac:dyDescent="0.25">
      <c r="A196" s="63">
        <v>192</v>
      </c>
      <c r="B196" s="12" t="s">
        <v>163</v>
      </c>
      <c r="C196" s="12">
        <v>85</v>
      </c>
      <c r="D196" s="12">
        <v>76</v>
      </c>
      <c r="E196" s="12">
        <v>769</v>
      </c>
      <c r="F196" s="12">
        <v>1119</v>
      </c>
      <c r="G196" s="12">
        <v>300</v>
      </c>
      <c r="H196" s="12">
        <v>342</v>
      </c>
      <c r="I196" s="12">
        <v>652</v>
      </c>
      <c r="J196" s="12">
        <v>120</v>
      </c>
      <c r="K196" s="12">
        <v>997</v>
      </c>
      <c r="L196" s="12">
        <v>2135</v>
      </c>
      <c r="M196" s="12">
        <v>50</v>
      </c>
      <c r="N196" s="12">
        <v>291</v>
      </c>
      <c r="O196" s="12">
        <v>582</v>
      </c>
      <c r="P196" s="12">
        <v>1962</v>
      </c>
      <c r="Q196" s="12">
        <v>139</v>
      </c>
      <c r="R196" s="12">
        <v>145</v>
      </c>
      <c r="S196" s="12">
        <v>130</v>
      </c>
      <c r="T196" s="12">
        <v>1514</v>
      </c>
      <c r="U196" s="12">
        <v>352</v>
      </c>
      <c r="V196" s="12">
        <v>1141</v>
      </c>
      <c r="W196" s="12">
        <v>86</v>
      </c>
      <c r="X196" s="12">
        <v>1024</v>
      </c>
      <c r="Y196" s="12">
        <v>122</v>
      </c>
      <c r="Z196" s="12">
        <v>121</v>
      </c>
      <c r="AA196" s="12">
        <v>857</v>
      </c>
      <c r="AB196" s="12">
        <v>1650</v>
      </c>
      <c r="AC196" s="12">
        <v>1759</v>
      </c>
      <c r="AD196" s="12">
        <v>419</v>
      </c>
      <c r="AE196" s="12">
        <v>139</v>
      </c>
      <c r="AF196" s="12">
        <v>38</v>
      </c>
      <c r="AG196" s="12">
        <v>866</v>
      </c>
      <c r="AH196" s="12">
        <v>127</v>
      </c>
      <c r="AI196" s="12">
        <v>1802</v>
      </c>
      <c r="AJ196" s="12">
        <v>115</v>
      </c>
      <c r="AK196" s="12">
        <v>1465</v>
      </c>
      <c r="AL196" s="12">
        <v>1245</v>
      </c>
      <c r="AM196" s="12">
        <v>553</v>
      </c>
      <c r="AN196" s="12">
        <v>68</v>
      </c>
      <c r="AO196" s="12">
        <v>295</v>
      </c>
      <c r="AP196" s="12">
        <v>1138</v>
      </c>
      <c r="AQ196" s="12">
        <v>58</v>
      </c>
      <c r="AR196" s="12">
        <v>712</v>
      </c>
      <c r="AS196" s="12">
        <v>858</v>
      </c>
      <c r="AT196" s="12">
        <v>373</v>
      </c>
      <c r="AU196" s="12">
        <v>923</v>
      </c>
      <c r="AV196" s="12">
        <v>365</v>
      </c>
      <c r="AW196" s="12">
        <v>344</v>
      </c>
      <c r="AX196" s="12">
        <v>235</v>
      </c>
      <c r="AY196" s="12">
        <v>1643</v>
      </c>
      <c r="AZ196" s="12">
        <v>1103</v>
      </c>
      <c r="BA196" s="12">
        <v>238</v>
      </c>
      <c r="BB196" s="12">
        <v>1589</v>
      </c>
      <c r="BC196" s="12">
        <v>1244</v>
      </c>
      <c r="BD196" s="12">
        <v>153</v>
      </c>
      <c r="BE196" s="12">
        <v>119</v>
      </c>
      <c r="BF196" s="12">
        <v>122</v>
      </c>
      <c r="BG196" s="12">
        <v>352</v>
      </c>
      <c r="BH196" s="12">
        <v>93</v>
      </c>
      <c r="BI196" s="12">
        <v>512</v>
      </c>
      <c r="BJ196" s="12">
        <v>68</v>
      </c>
      <c r="BK196" s="12">
        <v>26</v>
      </c>
      <c r="BL196" s="12">
        <v>184</v>
      </c>
      <c r="BM196" s="12">
        <v>99</v>
      </c>
      <c r="BN196" s="12">
        <v>624</v>
      </c>
      <c r="BO196" s="12">
        <v>119</v>
      </c>
      <c r="BP196" s="12">
        <v>143</v>
      </c>
      <c r="BQ196" s="12">
        <v>119</v>
      </c>
      <c r="BR196" s="12">
        <v>31</v>
      </c>
      <c r="BS196" s="12">
        <v>222</v>
      </c>
      <c r="BT196" s="12">
        <v>234</v>
      </c>
      <c r="BU196" s="12">
        <v>305</v>
      </c>
      <c r="BV196" s="12">
        <v>25</v>
      </c>
      <c r="BW196" s="12">
        <v>1410</v>
      </c>
      <c r="BX196" s="12">
        <v>1731</v>
      </c>
      <c r="BY196" s="12">
        <v>293</v>
      </c>
      <c r="BZ196" s="12">
        <v>1157</v>
      </c>
      <c r="CA196" s="12">
        <v>574</v>
      </c>
      <c r="CB196" s="12">
        <v>1101</v>
      </c>
      <c r="CC196" s="12">
        <v>48</v>
      </c>
      <c r="CD196" s="12">
        <v>46326</v>
      </c>
      <c r="CE196" s="12">
        <f t="shared" si="23"/>
        <v>35198</v>
      </c>
    </row>
    <row r="197" spans="1:84" x14ac:dyDescent="0.25">
      <c r="A197" s="63">
        <v>193</v>
      </c>
      <c r="B197" s="12" t="s">
        <v>164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12">
        <v>0</v>
      </c>
      <c r="BL197" s="12">
        <v>0</v>
      </c>
      <c r="BM197" s="12">
        <v>0</v>
      </c>
      <c r="BN197" s="12">
        <v>0</v>
      </c>
      <c r="BO197" s="12">
        <v>0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0</v>
      </c>
      <c r="BW197" s="12">
        <v>0</v>
      </c>
      <c r="BX197" s="12">
        <v>0</v>
      </c>
      <c r="BY197" s="12">
        <v>0</v>
      </c>
      <c r="BZ197" s="12">
        <v>0</v>
      </c>
      <c r="CA197" s="12">
        <v>0</v>
      </c>
      <c r="CB197" s="12">
        <v>0</v>
      </c>
      <c r="CC197" s="12">
        <v>0</v>
      </c>
      <c r="CD197" s="12">
        <v>0</v>
      </c>
      <c r="CE197" s="12">
        <f t="shared" si="23"/>
        <v>0</v>
      </c>
    </row>
    <row r="198" spans="1:84" x14ac:dyDescent="0.25">
      <c r="A198" s="63">
        <v>194</v>
      </c>
      <c r="B198" s="12" t="s">
        <v>447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0</v>
      </c>
      <c r="BK198" s="12">
        <v>0</v>
      </c>
      <c r="BL198" s="12">
        <v>0</v>
      </c>
      <c r="BM198" s="12">
        <v>0</v>
      </c>
      <c r="BN198" s="12">
        <v>0</v>
      </c>
      <c r="BO198" s="12">
        <v>0</v>
      </c>
      <c r="BP198" s="12">
        <v>0</v>
      </c>
      <c r="BQ198" s="12">
        <v>0</v>
      </c>
      <c r="BR198" s="12">
        <v>0</v>
      </c>
      <c r="BS198" s="12">
        <v>0</v>
      </c>
      <c r="BT198" s="12">
        <v>0</v>
      </c>
      <c r="BU198" s="12">
        <v>0</v>
      </c>
      <c r="BV198" s="12">
        <v>0</v>
      </c>
      <c r="BW198" s="12">
        <v>0</v>
      </c>
      <c r="BX198" s="12">
        <v>0</v>
      </c>
      <c r="BY198" s="12">
        <v>0</v>
      </c>
      <c r="BZ198" s="12">
        <v>0</v>
      </c>
      <c r="CA198" s="12">
        <v>0</v>
      </c>
      <c r="CB198" s="12">
        <v>0</v>
      </c>
      <c r="CC198" s="12">
        <v>0</v>
      </c>
      <c r="CD198" s="12">
        <v>0</v>
      </c>
      <c r="CE198" s="12">
        <f t="shared" si="23"/>
        <v>0</v>
      </c>
    </row>
    <row r="199" spans="1:84" x14ac:dyDescent="0.25">
      <c r="A199" s="63">
        <v>195</v>
      </c>
      <c r="B199" s="12" t="s">
        <v>165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12">
        <v>0</v>
      </c>
      <c r="BL199" s="12">
        <v>0</v>
      </c>
      <c r="BM199" s="12">
        <v>0</v>
      </c>
      <c r="BN199" s="12">
        <v>0</v>
      </c>
      <c r="BO199" s="12">
        <v>0</v>
      </c>
      <c r="BP199" s="12">
        <v>0</v>
      </c>
      <c r="BQ199" s="12">
        <v>0</v>
      </c>
      <c r="BR199" s="12">
        <v>0</v>
      </c>
      <c r="BS199" s="12">
        <v>0</v>
      </c>
      <c r="BT199" s="12">
        <v>0</v>
      </c>
      <c r="BU199" s="12">
        <v>0</v>
      </c>
      <c r="BV199" s="12">
        <v>0</v>
      </c>
      <c r="BW199" s="12">
        <v>0</v>
      </c>
      <c r="BX199" s="12">
        <v>0</v>
      </c>
      <c r="BY199" s="12">
        <v>0</v>
      </c>
      <c r="BZ199" s="12">
        <v>0</v>
      </c>
      <c r="CA199" s="12">
        <v>0</v>
      </c>
      <c r="CB199" s="12">
        <v>0</v>
      </c>
      <c r="CC199" s="12">
        <v>0</v>
      </c>
      <c r="CD199" s="12">
        <v>0</v>
      </c>
      <c r="CE199" s="12">
        <f t="shared" si="23"/>
        <v>0</v>
      </c>
    </row>
    <row r="200" spans="1:84" x14ac:dyDescent="0.25">
      <c r="A200" s="63">
        <v>196</v>
      </c>
      <c r="B200" s="12" t="s">
        <v>166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2">
        <v>0</v>
      </c>
      <c r="BV200" s="12">
        <v>0</v>
      </c>
      <c r="BW200" s="12">
        <v>0</v>
      </c>
      <c r="BX200" s="12">
        <v>0</v>
      </c>
      <c r="BY200" s="12">
        <v>0</v>
      </c>
      <c r="BZ200" s="12">
        <v>0</v>
      </c>
      <c r="CA200" s="12">
        <v>0</v>
      </c>
      <c r="CB200" s="12">
        <v>0</v>
      </c>
      <c r="CC200" s="12">
        <v>0</v>
      </c>
      <c r="CD200" s="12">
        <v>0</v>
      </c>
      <c r="CE200" s="12">
        <f t="shared" si="23"/>
        <v>0</v>
      </c>
    </row>
    <row r="201" spans="1:84" x14ac:dyDescent="0.25">
      <c r="A201" s="63">
        <v>197</v>
      </c>
      <c r="B201" s="12" t="s">
        <v>167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0</v>
      </c>
      <c r="BL201" s="12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0</v>
      </c>
      <c r="BR201" s="12">
        <v>0</v>
      </c>
      <c r="BS201" s="12">
        <v>0</v>
      </c>
      <c r="BT201" s="12">
        <v>0</v>
      </c>
      <c r="BU201" s="12">
        <v>0</v>
      </c>
      <c r="BV201" s="12">
        <v>0</v>
      </c>
      <c r="BW201" s="12">
        <v>0</v>
      </c>
      <c r="BX201" s="12">
        <v>0</v>
      </c>
      <c r="BY201" s="12">
        <v>0</v>
      </c>
      <c r="BZ201" s="12">
        <v>0</v>
      </c>
      <c r="CA201" s="12">
        <v>0</v>
      </c>
      <c r="CB201" s="12">
        <v>0</v>
      </c>
      <c r="CC201" s="12">
        <v>0</v>
      </c>
      <c r="CD201" s="12">
        <v>0</v>
      </c>
      <c r="CE201" s="12">
        <f t="shared" si="23"/>
        <v>0</v>
      </c>
    </row>
    <row r="202" spans="1:84" x14ac:dyDescent="0.25">
      <c r="A202" s="63">
        <v>198</v>
      </c>
      <c r="B202" s="12" t="s">
        <v>168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2">
        <v>0</v>
      </c>
      <c r="BF202" s="12">
        <v>0</v>
      </c>
      <c r="BG202" s="12">
        <v>0</v>
      </c>
      <c r="BH202" s="12">
        <v>0</v>
      </c>
      <c r="BI202" s="12">
        <v>0</v>
      </c>
      <c r="BJ202" s="12">
        <v>0</v>
      </c>
      <c r="BK202" s="12">
        <v>0</v>
      </c>
      <c r="BL202" s="12">
        <v>0</v>
      </c>
      <c r="BM202" s="12">
        <v>0</v>
      </c>
      <c r="BN202" s="12">
        <v>0</v>
      </c>
      <c r="BO202" s="12">
        <v>0</v>
      </c>
      <c r="BP202" s="12">
        <v>0</v>
      </c>
      <c r="BQ202" s="12">
        <v>0</v>
      </c>
      <c r="BR202" s="12">
        <v>0</v>
      </c>
      <c r="BS202" s="12">
        <v>0</v>
      </c>
      <c r="BT202" s="12">
        <v>0</v>
      </c>
      <c r="BU202" s="12">
        <v>0</v>
      </c>
      <c r="BV202" s="12">
        <v>0</v>
      </c>
      <c r="BW202" s="12">
        <v>0</v>
      </c>
      <c r="BX202" s="12">
        <v>0</v>
      </c>
      <c r="BY202" s="12">
        <v>0</v>
      </c>
      <c r="BZ202" s="12">
        <v>0</v>
      </c>
      <c r="CA202" s="12">
        <v>0</v>
      </c>
      <c r="CB202" s="12">
        <v>0</v>
      </c>
      <c r="CC202" s="12">
        <v>0</v>
      </c>
      <c r="CD202" s="12">
        <v>0</v>
      </c>
      <c r="CE202" s="12">
        <f t="shared" si="23"/>
        <v>0</v>
      </c>
    </row>
    <row r="203" spans="1:84" x14ac:dyDescent="0.25">
      <c r="A203" s="63">
        <v>199</v>
      </c>
      <c r="B203" s="12" t="s">
        <v>169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  <c r="BN203" s="12">
        <v>0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0</v>
      </c>
      <c r="BU203" s="12">
        <v>0</v>
      </c>
      <c r="BV203" s="12">
        <v>0</v>
      </c>
      <c r="BW203" s="12">
        <v>0</v>
      </c>
      <c r="BX203" s="12">
        <v>0</v>
      </c>
      <c r="BY203" s="12">
        <v>0</v>
      </c>
      <c r="BZ203" s="12">
        <v>0</v>
      </c>
      <c r="CA203" s="12">
        <v>0</v>
      </c>
      <c r="CB203" s="12">
        <v>0</v>
      </c>
      <c r="CC203" s="12">
        <v>0</v>
      </c>
      <c r="CD203" s="12">
        <v>0</v>
      </c>
      <c r="CE203" s="12">
        <f t="shared" si="23"/>
        <v>0</v>
      </c>
    </row>
    <row r="204" spans="1:84" x14ac:dyDescent="0.25">
      <c r="A204" s="63">
        <v>200</v>
      </c>
      <c r="B204" s="12" t="s">
        <v>170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0</v>
      </c>
      <c r="BR204" s="12">
        <v>0</v>
      </c>
      <c r="BS204" s="12">
        <v>0</v>
      </c>
      <c r="BT204" s="12">
        <v>0</v>
      </c>
      <c r="BU204" s="12">
        <v>0</v>
      </c>
      <c r="BV204" s="12">
        <v>0</v>
      </c>
      <c r="BW204" s="12">
        <v>0</v>
      </c>
      <c r="BX204" s="12">
        <v>0</v>
      </c>
      <c r="BY204" s="12">
        <v>0</v>
      </c>
      <c r="BZ204" s="12">
        <v>0</v>
      </c>
      <c r="CA204" s="12">
        <v>0</v>
      </c>
      <c r="CB204" s="12">
        <v>0</v>
      </c>
      <c r="CC204" s="12">
        <v>0</v>
      </c>
      <c r="CD204" s="12">
        <v>0</v>
      </c>
      <c r="CE204" s="12">
        <f t="shared" si="23"/>
        <v>0</v>
      </c>
    </row>
    <row r="205" spans="1:84" x14ac:dyDescent="0.25">
      <c r="A205" s="63">
        <v>201</v>
      </c>
      <c r="B205" s="12" t="s">
        <v>171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12">
        <v>0</v>
      </c>
      <c r="BL205" s="12">
        <v>0</v>
      </c>
      <c r="BM205" s="12">
        <v>0</v>
      </c>
      <c r="BN205" s="12">
        <v>0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</v>
      </c>
      <c r="BU205" s="12">
        <v>0</v>
      </c>
      <c r="BV205" s="12">
        <v>0</v>
      </c>
      <c r="BW205" s="12">
        <v>0</v>
      </c>
      <c r="BX205" s="12">
        <v>0</v>
      </c>
      <c r="BY205" s="12">
        <v>0</v>
      </c>
      <c r="BZ205" s="12">
        <v>0</v>
      </c>
      <c r="CA205" s="12">
        <v>0</v>
      </c>
      <c r="CB205" s="12">
        <v>0</v>
      </c>
      <c r="CC205" s="12">
        <v>0</v>
      </c>
      <c r="CD205" s="12">
        <v>0</v>
      </c>
      <c r="CE205" s="12">
        <f t="shared" si="23"/>
        <v>0</v>
      </c>
    </row>
    <row r="206" spans="1:84" x14ac:dyDescent="0.25">
      <c r="A206" s="63">
        <v>202</v>
      </c>
      <c r="B206" s="12" t="s">
        <v>172</v>
      </c>
      <c r="C206" s="12">
        <v>8</v>
      </c>
      <c r="D206" s="12">
        <v>6</v>
      </c>
      <c r="E206" s="12">
        <v>42</v>
      </c>
      <c r="F206" s="12">
        <v>63</v>
      </c>
      <c r="G206" s="12">
        <v>17</v>
      </c>
      <c r="H206" s="12">
        <v>24</v>
      </c>
      <c r="I206" s="12">
        <v>62</v>
      </c>
      <c r="J206" s="12">
        <v>4</v>
      </c>
      <c r="K206" s="12">
        <v>53</v>
      </c>
      <c r="L206" s="12">
        <v>91</v>
      </c>
      <c r="M206" s="12">
        <v>3</v>
      </c>
      <c r="N206" s="12">
        <v>22</v>
      </c>
      <c r="O206" s="12">
        <v>31</v>
      </c>
      <c r="P206" s="12">
        <v>105</v>
      </c>
      <c r="Q206" s="12">
        <v>15</v>
      </c>
      <c r="R206" s="12">
        <v>7</v>
      </c>
      <c r="S206" s="12">
        <v>4</v>
      </c>
      <c r="T206" s="12">
        <v>86</v>
      </c>
      <c r="U206" s="12">
        <v>13</v>
      </c>
      <c r="V206" s="12">
        <v>74</v>
      </c>
      <c r="W206" s="12">
        <v>3</v>
      </c>
      <c r="X206" s="12">
        <v>81</v>
      </c>
      <c r="Y206" s="12">
        <v>7</v>
      </c>
      <c r="Z206" s="12">
        <v>3</v>
      </c>
      <c r="AA206" s="12">
        <v>57</v>
      </c>
      <c r="AB206" s="12">
        <v>84</v>
      </c>
      <c r="AC206" s="12">
        <v>107</v>
      </c>
      <c r="AD206" s="12">
        <v>25</v>
      </c>
      <c r="AE206" s="12">
        <v>3</v>
      </c>
      <c r="AF206" s="12">
        <v>4</v>
      </c>
      <c r="AG206" s="12">
        <v>64</v>
      </c>
      <c r="AH206" s="12">
        <v>7</v>
      </c>
      <c r="AI206" s="12">
        <v>93</v>
      </c>
      <c r="AJ206" s="12">
        <v>7</v>
      </c>
      <c r="AK206" s="12">
        <v>88</v>
      </c>
      <c r="AL206" s="12">
        <v>62</v>
      </c>
      <c r="AM206" s="12">
        <v>38</v>
      </c>
      <c r="AN206" s="12">
        <v>8</v>
      </c>
      <c r="AO206" s="12">
        <v>22</v>
      </c>
      <c r="AP206" s="12">
        <v>65</v>
      </c>
      <c r="AQ206" s="12">
        <v>5</v>
      </c>
      <c r="AR206" s="12">
        <v>36</v>
      </c>
      <c r="AS206" s="12">
        <v>43</v>
      </c>
      <c r="AT206" s="12">
        <v>14</v>
      </c>
      <c r="AU206" s="12">
        <v>27</v>
      </c>
      <c r="AV206" s="12">
        <v>21</v>
      </c>
      <c r="AW206" s="12">
        <v>19</v>
      </c>
      <c r="AX206" s="12">
        <v>19</v>
      </c>
      <c r="AY206" s="12">
        <v>91</v>
      </c>
      <c r="AZ206" s="12">
        <v>74</v>
      </c>
      <c r="BA206" s="12">
        <v>15</v>
      </c>
      <c r="BB206" s="12">
        <v>106</v>
      </c>
      <c r="BC206" s="12">
        <v>76</v>
      </c>
      <c r="BD206" s="12">
        <v>12</v>
      </c>
      <c r="BE206" s="12">
        <v>15</v>
      </c>
      <c r="BF206" s="12">
        <v>3</v>
      </c>
      <c r="BG206" s="12">
        <v>12</v>
      </c>
      <c r="BH206" s="12">
        <v>3</v>
      </c>
      <c r="BI206" s="12">
        <v>11</v>
      </c>
      <c r="BJ206" s="12">
        <v>8</v>
      </c>
      <c r="BK206" s="12">
        <v>0</v>
      </c>
      <c r="BL206" s="12">
        <v>7</v>
      </c>
      <c r="BM206" s="12">
        <v>3</v>
      </c>
      <c r="BN206" s="12">
        <v>34</v>
      </c>
      <c r="BO206" s="12">
        <v>10</v>
      </c>
      <c r="BP206" s="12">
        <v>4</v>
      </c>
      <c r="BQ206" s="12">
        <v>0</v>
      </c>
      <c r="BR206" s="12">
        <v>0</v>
      </c>
      <c r="BS206" s="12">
        <v>13</v>
      </c>
      <c r="BT206" s="12">
        <v>11</v>
      </c>
      <c r="BU206" s="12">
        <v>20</v>
      </c>
      <c r="BV206" s="12">
        <v>0</v>
      </c>
      <c r="BW206" s="12">
        <v>88</v>
      </c>
      <c r="BX206" s="12">
        <v>63</v>
      </c>
      <c r="BY206" s="12">
        <v>9</v>
      </c>
      <c r="BZ206" s="12">
        <v>32</v>
      </c>
      <c r="CA206" s="12">
        <v>37</v>
      </c>
      <c r="CB206" s="12">
        <v>47</v>
      </c>
      <c r="CC206" s="12">
        <v>3</v>
      </c>
      <c r="CD206" s="12">
        <v>2539</v>
      </c>
      <c r="CE206" s="12">
        <f t="shared" si="23"/>
        <v>1893</v>
      </c>
    </row>
    <row r="207" spans="1:84" x14ac:dyDescent="0.25">
      <c r="A207" s="63">
        <v>203</v>
      </c>
      <c r="B207" s="12" t="s">
        <v>173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4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5</v>
      </c>
      <c r="AC207" s="12">
        <v>6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4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0</v>
      </c>
      <c r="AY207" s="12">
        <v>5</v>
      </c>
      <c r="AZ207" s="12">
        <v>0</v>
      </c>
      <c r="BA207" s="12">
        <v>0</v>
      </c>
      <c r="BB207" s="12">
        <v>0</v>
      </c>
      <c r="BC207" s="12">
        <v>5</v>
      </c>
      <c r="BD207" s="12">
        <v>0</v>
      </c>
      <c r="BE207" s="12">
        <v>0</v>
      </c>
      <c r="BF207" s="12">
        <v>0</v>
      </c>
      <c r="BG207" s="12">
        <v>0</v>
      </c>
      <c r="BH207" s="12">
        <v>0</v>
      </c>
      <c r="BI207" s="12">
        <v>0</v>
      </c>
      <c r="BJ207" s="12">
        <v>0</v>
      </c>
      <c r="BK207" s="12">
        <v>0</v>
      </c>
      <c r="BL207" s="12">
        <v>0</v>
      </c>
      <c r="BM207" s="12">
        <v>0</v>
      </c>
      <c r="BN207" s="12">
        <v>0</v>
      </c>
      <c r="BO207" s="12">
        <v>0</v>
      </c>
      <c r="BP207" s="12">
        <v>0</v>
      </c>
      <c r="BQ207" s="12">
        <v>0</v>
      </c>
      <c r="BR207" s="12">
        <v>0</v>
      </c>
      <c r="BS207" s="12">
        <v>0</v>
      </c>
      <c r="BT207" s="12">
        <v>0</v>
      </c>
      <c r="BU207" s="12">
        <v>0</v>
      </c>
      <c r="BV207" s="12">
        <v>0</v>
      </c>
      <c r="BW207" s="12">
        <v>4</v>
      </c>
      <c r="BX207" s="12">
        <v>0</v>
      </c>
      <c r="BY207" s="12">
        <v>0</v>
      </c>
      <c r="BZ207" s="12">
        <v>0</v>
      </c>
      <c r="CA207" s="12">
        <v>0</v>
      </c>
      <c r="CB207" s="12">
        <v>0</v>
      </c>
      <c r="CC207" s="12">
        <v>0</v>
      </c>
      <c r="CD207" s="12">
        <v>41</v>
      </c>
      <c r="CE207" s="12">
        <f t="shared" si="23"/>
        <v>27</v>
      </c>
    </row>
    <row r="208" spans="1:84" x14ac:dyDescent="0.25">
      <c r="A208" s="63">
        <v>204</v>
      </c>
      <c r="B208" s="12" t="s">
        <v>174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0</v>
      </c>
      <c r="BQ208" s="12">
        <v>0</v>
      </c>
      <c r="BR208" s="12">
        <v>0</v>
      </c>
      <c r="BS208" s="12">
        <v>0</v>
      </c>
      <c r="BT208" s="12">
        <v>0</v>
      </c>
      <c r="BU208" s="12">
        <v>0</v>
      </c>
      <c r="BV208" s="12">
        <v>0</v>
      </c>
      <c r="BW208" s="12">
        <v>0</v>
      </c>
      <c r="BX208" s="12">
        <v>0</v>
      </c>
      <c r="BY208" s="12">
        <v>0</v>
      </c>
      <c r="BZ208" s="12">
        <v>0</v>
      </c>
      <c r="CA208" s="12">
        <v>0</v>
      </c>
      <c r="CB208" s="12">
        <v>0</v>
      </c>
      <c r="CC208" s="12">
        <v>0</v>
      </c>
      <c r="CD208" s="12">
        <v>0</v>
      </c>
      <c r="CE208" s="12">
        <f t="shared" si="23"/>
        <v>0</v>
      </c>
    </row>
    <row r="209" spans="1:84" x14ac:dyDescent="0.25">
      <c r="A209" s="63">
        <v>205</v>
      </c>
      <c r="B209" s="12" t="s">
        <v>176</v>
      </c>
      <c r="C209" s="12">
        <v>18</v>
      </c>
      <c r="D209" s="12">
        <v>20</v>
      </c>
      <c r="E209" s="12">
        <v>112</v>
      </c>
      <c r="F209" s="12">
        <v>167</v>
      </c>
      <c r="G209" s="12">
        <v>49</v>
      </c>
      <c r="H209" s="12">
        <v>61</v>
      </c>
      <c r="I209" s="12">
        <v>108</v>
      </c>
      <c r="J209" s="12">
        <v>21</v>
      </c>
      <c r="K209" s="12">
        <v>147</v>
      </c>
      <c r="L209" s="12">
        <v>305</v>
      </c>
      <c r="M209" s="12">
        <v>18</v>
      </c>
      <c r="N209" s="12">
        <v>57</v>
      </c>
      <c r="O209" s="12">
        <v>87</v>
      </c>
      <c r="P209" s="12">
        <v>280</v>
      </c>
      <c r="Q209" s="12">
        <v>28</v>
      </c>
      <c r="R209" s="12">
        <v>41</v>
      </c>
      <c r="S209" s="12">
        <v>17</v>
      </c>
      <c r="T209" s="12">
        <v>208</v>
      </c>
      <c r="U209" s="12">
        <v>59</v>
      </c>
      <c r="V209" s="12">
        <v>143</v>
      </c>
      <c r="W209" s="12">
        <v>28</v>
      </c>
      <c r="X209" s="12">
        <v>186</v>
      </c>
      <c r="Y209" s="12">
        <v>49</v>
      </c>
      <c r="Z209" s="12">
        <v>22</v>
      </c>
      <c r="AA209" s="12">
        <v>169</v>
      </c>
      <c r="AB209" s="12">
        <v>257</v>
      </c>
      <c r="AC209" s="12">
        <v>250</v>
      </c>
      <c r="AD209" s="12">
        <v>57</v>
      </c>
      <c r="AE209" s="12">
        <v>41</v>
      </c>
      <c r="AF209" s="12">
        <v>18</v>
      </c>
      <c r="AG209" s="12">
        <v>129</v>
      </c>
      <c r="AH209" s="12">
        <v>23</v>
      </c>
      <c r="AI209" s="12">
        <v>238</v>
      </c>
      <c r="AJ209" s="12">
        <v>28</v>
      </c>
      <c r="AK209" s="12">
        <v>213</v>
      </c>
      <c r="AL209" s="12">
        <v>173</v>
      </c>
      <c r="AM209" s="12">
        <v>68</v>
      </c>
      <c r="AN209" s="12">
        <v>17</v>
      </c>
      <c r="AO209" s="12">
        <v>59</v>
      </c>
      <c r="AP209" s="12">
        <v>137</v>
      </c>
      <c r="AQ209" s="12">
        <v>22</v>
      </c>
      <c r="AR209" s="12">
        <v>118</v>
      </c>
      <c r="AS209" s="12">
        <v>94</v>
      </c>
      <c r="AT209" s="12">
        <v>35</v>
      </c>
      <c r="AU209" s="12">
        <v>100</v>
      </c>
      <c r="AV209" s="12">
        <v>66</v>
      </c>
      <c r="AW209" s="12">
        <v>57</v>
      </c>
      <c r="AX209" s="12">
        <v>41</v>
      </c>
      <c r="AY209" s="12">
        <v>211</v>
      </c>
      <c r="AZ209" s="12">
        <v>208</v>
      </c>
      <c r="BA209" s="12">
        <v>45</v>
      </c>
      <c r="BB209" s="12">
        <v>252</v>
      </c>
      <c r="BC209" s="12">
        <v>187</v>
      </c>
      <c r="BD209" s="12">
        <v>34</v>
      </c>
      <c r="BE209" s="12">
        <v>35</v>
      </c>
      <c r="BF209" s="12">
        <v>30</v>
      </c>
      <c r="BG209" s="12">
        <v>34</v>
      </c>
      <c r="BH209" s="12">
        <v>17</v>
      </c>
      <c r="BI209" s="12">
        <v>79</v>
      </c>
      <c r="BJ209" s="12">
        <v>3</v>
      </c>
      <c r="BK209" s="12">
        <v>0</v>
      </c>
      <c r="BL209" s="12">
        <v>37</v>
      </c>
      <c r="BM209" s="12">
        <v>25</v>
      </c>
      <c r="BN209" s="12">
        <v>100</v>
      </c>
      <c r="BO209" s="12">
        <v>27</v>
      </c>
      <c r="BP209" s="12">
        <v>23</v>
      </c>
      <c r="BQ209" s="12">
        <v>20</v>
      </c>
      <c r="BR209" s="12">
        <v>11</v>
      </c>
      <c r="BS209" s="12">
        <v>68</v>
      </c>
      <c r="BT209" s="12">
        <v>27</v>
      </c>
      <c r="BU209" s="12">
        <v>58</v>
      </c>
      <c r="BV209" s="12">
        <v>6</v>
      </c>
      <c r="BW209" s="12">
        <v>237</v>
      </c>
      <c r="BX209" s="12">
        <v>174</v>
      </c>
      <c r="BY209" s="12">
        <v>32</v>
      </c>
      <c r="BZ209" s="12">
        <v>157</v>
      </c>
      <c r="CA209" s="12">
        <v>88</v>
      </c>
      <c r="CB209" s="12">
        <v>118</v>
      </c>
      <c r="CC209" s="12">
        <v>10</v>
      </c>
      <c r="CD209" s="12">
        <v>6980</v>
      </c>
      <c r="CE209" s="12">
        <f t="shared" si="23"/>
        <v>4970</v>
      </c>
    </row>
    <row r="210" spans="1:84" x14ac:dyDescent="0.25">
      <c r="A210" s="63">
        <v>206</v>
      </c>
      <c r="B210" s="12" t="s">
        <v>177</v>
      </c>
      <c r="C210" s="12">
        <v>43</v>
      </c>
      <c r="D210" s="12">
        <v>24</v>
      </c>
      <c r="E210" s="12">
        <v>306</v>
      </c>
      <c r="F210" s="12">
        <v>491</v>
      </c>
      <c r="G210" s="12">
        <v>137</v>
      </c>
      <c r="H210" s="12">
        <v>208</v>
      </c>
      <c r="I210" s="12">
        <v>340</v>
      </c>
      <c r="J210" s="12">
        <v>61</v>
      </c>
      <c r="K210" s="12">
        <v>696</v>
      </c>
      <c r="L210" s="12">
        <v>1451</v>
      </c>
      <c r="M210" s="12">
        <v>7</v>
      </c>
      <c r="N210" s="12">
        <v>114</v>
      </c>
      <c r="O210" s="12">
        <v>583</v>
      </c>
      <c r="P210" s="12">
        <v>2357</v>
      </c>
      <c r="Q210" s="12">
        <v>36</v>
      </c>
      <c r="R210" s="12">
        <v>53</v>
      </c>
      <c r="S210" s="12">
        <v>35</v>
      </c>
      <c r="T210" s="12">
        <v>537</v>
      </c>
      <c r="U210" s="12">
        <v>146</v>
      </c>
      <c r="V210" s="12">
        <v>630</v>
      </c>
      <c r="W210" s="12">
        <v>24</v>
      </c>
      <c r="X210" s="12">
        <v>529</v>
      </c>
      <c r="Y210" s="12">
        <v>70</v>
      </c>
      <c r="Z210" s="12">
        <v>135</v>
      </c>
      <c r="AA210" s="12">
        <v>359</v>
      </c>
      <c r="AB210" s="12">
        <v>1246</v>
      </c>
      <c r="AC210" s="12">
        <v>790</v>
      </c>
      <c r="AD210" s="12">
        <v>238</v>
      </c>
      <c r="AE210" s="12">
        <v>55</v>
      </c>
      <c r="AF210" s="12">
        <v>12</v>
      </c>
      <c r="AG210" s="12">
        <v>356</v>
      </c>
      <c r="AH210" s="12">
        <v>42</v>
      </c>
      <c r="AI210" s="12">
        <v>1517</v>
      </c>
      <c r="AJ210" s="12">
        <v>62</v>
      </c>
      <c r="AK210" s="12">
        <v>751</v>
      </c>
      <c r="AL210" s="12">
        <v>960</v>
      </c>
      <c r="AM210" s="12">
        <v>212</v>
      </c>
      <c r="AN210" s="12">
        <v>22</v>
      </c>
      <c r="AO210" s="12">
        <v>198</v>
      </c>
      <c r="AP210" s="12">
        <v>917</v>
      </c>
      <c r="AQ210" s="12">
        <v>30</v>
      </c>
      <c r="AR210" s="12">
        <v>337</v>
      </c>
      <c r="AS210" s="12">
        <v>494</v>
      </c>
      <c r="AT210" s="12">
        <v>158</v>
      </c>
      <c r="AU210" s="12">
        <v>1083</v>
      </c>
      <c r="AV210" s="12">
        <v>176</v>
      </c>
      <c r="AW210" s="12">
        <v>272</v>
      </c>
      <c r="AX210" s="12">
        <v>88</v>
      </c>
      <c r="AY210" s="12">
        <v>1288</v>
      </c>
      <c r="AZ210" s="12">
        <v>453</v>
      </c>
      <c r="BA210" s="12">
        <v>177</v>
      </c>
      <c r="BB210" s="12">
        <v>590</v>
      </c>
      <c r="BC210" s="12">
        <v>648</v>
      </c>
      <c r="BD210" s="12">
        <v>70</v>
      </c>
      <c r="BE210" s="12">
        <v>40</v>
      </c>
      <c r="BF210" s="12">
        <v>42</v>
      </c>
      <c r="BG210" s="12">
        <v>249</v>
      </c>
      <c r="BH210" s="12">
        <v>36</v>
      </c>
      <c r="BI210" s="12">
        <v>146</v>
      </c>
      <c r="BJ210" s="12">
        <v>19</v>
      </c>
      <c r="BK210" s="12">
        <v>10</v>
      </c>
      <c r="BL210" s="12">
        <v>88</v>
      </c>
      <c r="BM210" s="12">
        <v>31</v>
      </c>
      <c r="BN210" s="12">
        <v>242</v>
      </c>
      <c r="BO210" s="12">
        <v>37</v>
      </c>
      <c r="BP210" s="12">
        <v>92</v>
      </c>
      <c r="BQ210" s="12">
        <v>50</v>
      </c>
      <c r="BR210" s="12">
        <v>10</v>
      </c>
      <c r="BS210" s="12">
        <v>85</v>
      </c>
      <c r="BT210" s="12">
        <v>75</v>
      </c>
      <c r="BU210" s="12">
        <v>134</v>
      </c>
      <c r="BV210" s="12">
        <v>7</v>
      </c>
      <c r="BW210" s="12">
        <v>876</v>
      </c>
      <c r="BX210" s="12">
        <v>1345</v>
      </c>
      <c r="BY210" s="12">
        <v>122</v>
      </c>
      <c r="BZ210" s="12">
        <v>1554</v>
      </c>
      <c r="CA210" s="12">
        <v>158</v>
      </c>
      <c r="CB210" s="12">
        <v>752</v>
      </c>
      <c r="CC210" s="12">
        <v>16</v>
      </c>
      <c r="CD210" s="12">
        <v>28840</v>
      </c>
      <c r="CE210" s="12">
        <f t="shared" si="23"/>
        <v>23734</v>
      </c>
    </row>
    <row r="211" spans="1:84" x14ac:dyDescent="0.25">
      <c r="A211" s="63">
        <v>207</v>
      </c>
      <c r="B211" s="12" t="s">
        <v>175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12">
        <v>0</v>
      </c>
      <c r="BL211" s="12">
        <v>0</v>
      </c>
      <c r="BM211" s="12">
        <v>0</v>
      </c>
      <c r="BN211" s="12">
        <v>0</v>
      </c>
      <c r="BO211" s="12">
        <v>0</v>
      </c>
      <c r="BP211" s="12">
        <v>0</v>
      </c>
      <c r="BQ211" s="12">
        <v>0</v>
      </c>
      <c r="BR211" s="12">
        <v>0</v>
      </c>
      <c r="BS211" s="12">
        <v>0</v>
      </c>
      <c r="BT211" s="12">
        <v>0</v>
      </c>
      <c r="BU211" s="12">
        <v>0</v>
      </c>
      <c r="BV211" s="12">
        <v>0</v>
      </c>
      <c r="BW211" s="12">
        <v>0</v>
      </c>
      <c r="BX211" s="12">
        <v>0</v>
      </c>
      <c r="BY211" s="12">
        <v>0</v>
      </c>
      <c r="BZ211" s="12">
        <v>0</v>
      </c>
      <c r="CA211" s="12">
        <v>0</v>
      </c>
      <c r="CB211" s="12">
        <v>0</v>
      </c>
      <c r="CC211" s="12">
        <v>0</v>
      </c>
      <c r="CD211" s="12">
        <v>0</v>
      </c>
      <c r="CE211" s="12">
        <f t="shared" si="23"/>
        <v>0</v>
      </c>
    </row>
    <row r="212" spans="1:84" x14ac:dyDescent="0.25">
      <c r="A212" s="63">
        <v>208</v>
      </c>
      <c r="B212" s="12" t="s">
        <v>178</v>
      </c>
      <c r="C212" s="12">
        <v>4</v>
      </c>
      <c r="D212" s="12">
        <v>12</v>
      </c>
      <c r="E212" s="12">
        <v>59</v>
      </c>
      <c r="F212" s="12">
        <v>55</v>
      </c>
      <c r="G212" s="12">
        <v>32</v>
      </c>
      <c r="H212" s="12">
        <v>32</v>
      </c>
      <c r="I212" s="12">
        <v>44</v>
      </c>
      <c r="J212" s="12">
        <v>11</v>
      </c>
      <c r="K212" s="12">
        <v>60</v>
      </c>
      <c r="L212" s="12">
        <v>164</v>
      </c>
      <c r="M212" s="12">
        <v>3</v>
      </c>
      <c r="N212" s="12">
        <v>34</v>
      </c>
      <c r="O212" s="12">
        <v>59</v>
      </c>
      <c r="P212" s="12">
        <v>172</v>
      </c>
      <c r="Q212" s="12">
        <v>9</v>
      </c>
      <c r="R212" s="12">
        <v>16</v>
      </c>
      <c r="S212" s="12">
        <v>12</v>
      </c>
      <c r="T212" s="12">
        <v>104</v>
      </c>
      <c r="U212" s="12">
        <v>36</v>
      </c>
      <c r="V212" s="12">
        <v>90</v>
      </c>
      <c r="W212" s="12">
        <v>12</v>
      </c>
      <c r="X212" s="12">
        <v>78</v>
      </c>
      <c r="Y212" s="12">
        <v>9</v>
      </c>
      <c r="Z212" s="12">
        <v>12</v>
      </c>
      <c r="AA212" s="12">
        <v>94</v>
      </c>
      <c r="AB212" s="12">
        <v>127</v>
      </c>
      <c r="AC212" s="12">
        <v>162</v>
      </c>
      <c r="AD212" s="12">
        <v>44</v>
      </c>
      <c r="AE212" s="12">
        <v>5</v>
      </c>
      <c r="AF212" s="12">
        <v>4</v>
      </c>
      <c r="AG212" s="12">
        <v>61</v>
      </c>
      <c r="AH212" s="12">
        <v>17</v>
      </c>
      <c r="AI212" s="12">
        <v>131</v>
      </c>
      <c r="AJ212" s="12">
        <v>13</v>
      </c>
      <c r="AK212" s="12">
        <v>90</v>
      </c>
      <c r="AL212" s="12">
        <v>97</v>
      </c>
      <c r="AM212" s="12">
        <v>62</v>
      </c>
      <c r="AN212" s="12">
        <v>0</v>
      </c>
      <c r="AO212" s="12">
        <v>15</v>
      </c>
      <c r="AP212" s="12">
        <v>83</v>
      </c>
      <c r="AQ212" s="12">
        <v>0</v>
      </c>
      <c r="AR212" s="12">
        <v>45</v>
      </c>
      <c r="AS212" s="12">
        <v>67</v>
      </c>
      <c r="AT212" s="12">
        <v>36</v>
      </c>
      <c r="AU212" s="12">
        <v>82</v>
      </c>
      <c r="AV212" s="12">
        <v>58</v>
      </c>
      <c r="AW212" s="12">
        <v>25</v>
      </c>
      <c r="AX212" s="12">
        <v>10</v>
      </c>
      <c r="AY212" s="12">
        <v>107</v>
      </c>
      <c r="AZ212" s="12">
        <v>71</v>
      </c>
      <c r="BA212" s="12">
        <v>24</v>
      </c>
      <c r="BB212" s="12">
        <v>81</v>
      </c>
      <c r="BC212" s="12">
        <v>92</v>
      </c>
      <c r="BD212" s="12">
        <v>15</v>
      </c>
      <c r="BE212" s="12">
        <v>7</v>
      </c>
      <c r="BF212" s="12">
        <v>3</v>
      </c>
      <c r="BG212" s="12">
        <v>22</v>
      </c>
      <c r="BH212" s="12">
        <v>9</v>
      </c>
      <c r="BI212" s="12">
        <v>31</v>
      </c>
      <c r="BJ212" s="12">
        <v>4</v>
      </c>
      <c r="BK212" s="12">
        <v>3</v>
      </c>
      <c r="BL212" s="12">
        <v>9</v>
      </c>
      <c r="BM212" s="12">
        <v>8</v>
      </c>
      <c r="BN212" s="12">
        <v>47</v>
      </c>
      <c r="BO212" s="12">
        <v>6</v>
      </c>
      <c r="BP212" s="12">
        <v>9</v>
      </c>
      <c r="BQ212" s="12">
        <v>17</v>
      </c>
      <c r="BR212" s="12">
        <v>0</v>
      </c>
      <c r="BS212" s="12">
        <v>13</v>
      </c>
      <c r="BT212" s="12">
        <v>38</v>
      </c>
      <c r="BU212" s="12">
        <v>40</v>
      </c>
      <c r="BV212" s="12">
        <v>0</v>
      </c>
      <c r="BW212" s="12">
        <v>90</v>
      </c>
      <c r="BX212" s="12">
        <v>143</v>
      </c>
      <c r="BY212" s="12">
        <v>30</v>
      </c>
      <c r="BZ212" s="12">
        <v>110</v>
      </c>
      <c r="CA212" s="12">
        <v>38</v>
      </c>
      <c r="CB212" s="12">
        <v>84</v>
      </c>
      <c r="CC212" s="12">
        <v>5</v>
      </c>
      <c r="CD212" s="12">
        <v>3624</v>
      </c>
      <c r="CE212" s="12">
        <f t="shared" si="23"/>
        <v>2561</v>
      </c>
    </row>
    <row r="213" spans="1:84" x14ac:dyDescent="0.25">
      <c r="A213" s="63">
        <v>209</v>
      </c>
      <c r="B213" s="12" t="s">
        <v>179</v>
      </c>
      <c r="C213" s="12">
        <v>0</v>
      </c>
      <c r="D213" s="12">
        <v>0</v>
      </c>
      <c r="E213" s="12">
        <v>5</v>
      </c>
      <c r="F213" s="12">
        <v>12</v>
      </c>
      <c r="G213" s="12">
        <v>3</v>
      </c>
      <c r="H213" s="12">
        <v>0</v>
      </c>
      <c r="I213" s="12">
        <v>0</v>
      </c>
      <c r="J213" s="12">
        <v>4</v>
      </c>
      <c r="K213" s="12">
        <v>3</v>
      </c>
      <c r="L213" s="12">
        <v>20</v>
      </c>
      <c r="M213" s="12">
        <v>4</v>
      </c>
      <c r="N213" s="12">
        <v>0</v>
      </c>
      <c r="O213" s="12">
        <v>3</v>
      </c>
      <c r="P213" s="12">
        <v>10</v>
      </c>
      <c r="Q213" s="12">
        <v>0</v>
      </c>
      <c r="R213" s="12">
        <v>0</v>
      </c>
      <c r="S213" s="12">
        <v>0</v>
      </c>
      <c r="T213" s="12">
        <v>4</v>
      </c>
      <c r="U213" s="12">
        <v>7</v>
      </c>
      <c r="V213" s="12">
        <v>9</v>
      </c>
      <c r="W213" s="12">
        <v>0</v>
      </c>
      <c r="X213" s="12">
        <v>12</v>
      </c>
      <c r="Y213" s="12">
        <v>0</v>
      </c>
      <c r="Z213" s="12">
        <v>0</v>
      </c>
      <c r="AA213" s="12">
        <v>11</v>
      </c>
      <c r="AB213" s="12">
        <v>25</v>
      </c>
      <c r="AC213" s="12">
        <v>14</v>
      </c>
      <c r="AD213" s="12">
        <v>5</v>
      </c>
      <c r="AE213" s="12">
        <v>0</v>
      </c>
      <c r="AF213" s="12">
        <v>0</v>
      </c>
      <c r="AG213" s="12">
        <v>9</v>
      </c>
      <c r="AH213" s="12">
        <v>0</v>
      </c>
      <c r="AI213" s="12">
        <v>4</v>
      </c>
      <c r="AJ213" s="12">
        <v>0</v>
      </c>
      <c r="AK213" s="12">
        <v>3</v>
      </c>
      <c r="AL213" s="12">
        <v>3</v>
      </c>
      <c r="AM213" s="12">
        <v>0</v>
      </c>
      <c r="AN213" s="12">
        <v>0</v>
      </c>
      <c r="AO213" s="12">
        <v>3</v>
      </c>
      <c r="AP213" s="12">
        <v>0</v>
      </c>
      <c r="AQ213" s="12">
        <v>0</v>
      </c>
      <c r="AR213" s="12">
        <v>8</v>
      </c>
      <c r="AS213" s="12">
        <v>8</v>
      </c>
      <c r="AT213" s="12">
        <v>0</v>
      </c>
      <c r="AU213" s="12">
        <v>6</v>
      </c>
      <c r="AV213" s="12">
        <v>0</v>
      </c>
      <c r="AW213" s="12">
        <v>5</v>
      </c>
      <c r="AX213" s="12">
        <v>0</v>
      </c>
      <c r="AY213" s="12">
        <v>10</v>
      </c>
      <c r="AZ213" s="12">
        <v>8</v>
      </c>
      <c r="BA213" s="12">
        <v>0</v>
      </c>
      <c r="BB213" s="12">
        <v>0</v>
      </c>
      <c r="BC213" s="12">
        <v>5</v>
      </c>
      <c r="BD213" s="12">
        <v>3</v>
      </c>
      <c r="BE213" s="12">
        <v>4</v>
      </c>
      <c r="BF213" s="12">
        <v>0</v>
      </c>
      <c r="BG213" s="12">
        <v>0</v>
      </c>
      <c r="BH213" s="12">
        <v>0</v>
      </c>
      <c r="BI213" s="12">
        <v>8</v>
      </c>
      <c r="BJ213" s="12">
        <v>0</v>
      </c>
      <c r="BK213" s="12">
        <v>0</v>
      </c>
      <c r="BL213" s="12">
        <v>0</v>
      </c>
      <c r="BM213" s="12">
        <v>0</v>
      </c>
      <c r="BN213" s="12">
        <v>4</v>
      </c>
      <c r="BO213" s="12">
        <v>0</v>
      </c>
      <c r="BP213" s="12">
        <v>0</v>
      </c>
      <c r="BQ213" s="12">
        <v>0</v>
      </c>
      <c r="BR213" s="12">
        <v>0</v>
      </c>
      <c r="BS213" s="12">
        <v>0</v>
      </c>
      <c r="BT213" s="12">
        <v>5</v>
      </c>
      <c r="BU213" s="12">
        <v>0</v>
      </c>
      <c r="BV213" s="12">
        <v>0</v>
      </c>
      <c r="BW213" s="12">
        <v>9</v>
      </c>
      <c r="BX213" s="12">
        <v>4</v>
      </c>
      <c r="BY213" s="12">
        <v>0</v>
      </c>
      <c r="BZ213" s="12">
        <v>5</v>
      </c>
      <c r="CA213" s="12">
        <v>7</v>
      </c>
      <c r="CB213" s="12">
        <v>12</v>
      </c>
      <c r="CC213" s="12">
        <v>0</v>
      </c>
      <c r="CD213" s="12">
        <v>287</v>
      </c>
      <c r="CE213" s="12">
        <f t="shared" si="23"/>
        <v>211</v>
      </c>
    </row>
    <row r="214" spans="1:84" x14ac:dyDescent="0.25">
      <c r="A214" s="63">
        <v>210</v>
      </c>
      <c r="B214" s="12" t="s">
        <v>180</v>
      </c>
      <c r="C214" s="12">
        <v>0</v>
      </c>
      <c r="D214" s="12">
        <v>0</v>
      </c>
      <c r="E214" s="12">
        <v>18</v>
      </c>
      <c r="F214" s="12">
        <v>18</v>
      </c>
      <c r="G214" s="12">
        <v>0</v>
      </c>
      <c r="H214" s="12">
        <v>12</v>
      </c>
      <c r="I214" s="12">
        <v>9</v>
      </c>
      <c r="J214" s="12">
        <v>6</v>
      </c>
      <c r="K214" s="12">
        <v>21</v>
      </c>
      <c r="L214" s="12">
        <v>67</v>
      </c>
      <c r="M214" s="12">
        <v>0</v>
      </c>
      <c r="N214" s="12">
        <v>5</v>
      </c>
      <c r="O214" s="12">
        <v>13</v>
      </c>
      <c r="P214" s="12">
        <v>78</v>
      </c>
      <c r="Q214" s="12">
        <v>0</v>
      </c>
      <c r="R214" s="12">
        <v>6</v>
      </c>
      <c r="S214" s="12">
        <v>5</v>
      </c>
      <c r="T214" s="12">
        <v>37</v>
      </c>
      <c r="U214" s="12">
        <v>7</v>
      </c>
      <c r="V214" s="12">
        <v>23</v>
      </c>
      <c r="W214" s="12">
        <v>0</v>
      </c>
      <c r="X214" s="12">
        <v>20</v>
      </c>
      <c r="Y214" s="12">
        <v>0</v>
      </c>
      <c r="Z214" s="12">
        <v>0</v>
      </c>
      <c r="AA214" s="12">
        <v>25</v>
      </c>
      <c r="AB214" s="12">
        <v>45</v>
      </c>
      <c r="AC214" s="12">
        <v>27</v>
      </c>
      <c r="AD214" s="12">
        <v>17</v>
      </c>
      <c r="AE214" s="12">
        <v>0</v>
      </c>
      <c r="AF214" s="12">
        <v>0</v>
      </c>
      <c r="AG214" s="12">
        <v>15</v>
      </c>
      <c r="AH214" s="12">
        <v>7</v>
      </c>
      <c r="AI214" s="12">
        <v>39</v>
      </c>
      <c r="AJ214" s="12">
        <v>0</v>
      </c>
      <c r="AK214" s="12">
        <v>22</v>
      </c>
      <c r="AL214" s="12">
        <v>20</v>
      </c>
      <c r="AM214" s="12">
        <v>5</v>
      </c>
      <c r="AN214" s="12">
        <v>7</v>
      </c>
      <c r="AO214" s="12">
        <v>8</v>
      </c>
      <c r="AP214" s="12">
        <v>18</v>
      </c>
      <c r="AQ214" s="12">
        <v>0</v>
      </c>
      <c r="AR214" s="12">
        <v>18</v>
      </c>
      <c r="AS214" s="12">
        <v>13</v>
      </c>
      <c r="AT214" s="12">
        <v>17</v>
      </c>
      <c r="AU214" s="12">
        <v>29</v>
      </c>
      <c r="AV214" s="12">
        <v>13</v>
      </c>
      <c r="AW214" s="12">
        <v>14</v>
      </c>
      <c r="AX214" s="12">
        <v>4</v>
      </c>
      <c r="AY214" s="12">
        <v>34</v>
      </c>
      <c r="AZ214" s="12">
        <v>19</v>
      </c>
      <c r="BA214" s="12">
        <v>5</v>
      </c>
      <c r="BB214" s="12">
        <v>23</v>
      </c>
      <c r="BC214" s="12">
        <v>12</v>
      </c>
      <c r="BD214" s="12">
        <v>6</v>
      </c>
      <c r="BE214" s="12">
        <v>4</v>
      </c>
      <c r="BF214" s="12">
        <v>0</v>
      </c>
      <c r="BG214" s="12">
        <v>5</v>
      </c>
      <c r="BH214" s="12">
        <v>0</v>
      </c>
      <c r="BI214" s="12">
        <v>8</v>
      </c>
      <c r="BJ214" s="12">
        <v>0</v>
      </c>
      <c r="BK214" s="12">
        <v>0</v>
      </c>
      <c r="BL214" s="12">
        <v>3</v>
      </c>
      <c r="BM214" s="12">
        <v>3</v>
      </c>
      <c r="BN214" s="12">
        <v>5</v>
      </c>
      <c r="BO214" s="12">
        <v>3</v>
      </c>
      <c r="BP214" s="12">
        <v>0</v>
      </c>
      <c r="BQ214" s="12">
        <v>0</v>
      </c>
      <c r="BR214" s="12">
        <v>0</v>
      </c>
      <c r="BS214" s="12">
        <v>6</v>
      </c>
      <c r="BT214" s="12">
        <v>8</v>
      </c>
      <c r="BU214" s="12">
        <v>4</v>
      </c>
      <c r="BV214" s="12">
        <v>0</v>
      </c>
      <c r="BW214" s="12">
        <v>21</v>
      </c>
      <c r="BX214" s="12">
        <v>31</v>
      </c>
      <c r="BY214" s="12">
        <v>6</v>
      </c>
      <c r="BZ214" s="12">
        <v>40</v>
      </c>
      <c r="CA214" s="12">
        <v>14</v>
      </c>
      <c r="CB214" s="12">
        <v>24</v>
      </c>
      <c r="CC214" s="12">
        <v>0</v>
      </c>
      <c r="CD214" s="12">
        <v>971</v>
      </c>
      <c r="CE214" s="12">
        <f t="shared" si="23"/>
        <v>758</v>
      </c>
    </row>
    <row r="215" spans="1:84" x14ac:dyDescent="0.25">
      <c r="A215" s="63">
        <v>211</v>
      </c>
      <c r="B215" s="12" t="s">
        <v>181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6</v>
      </c>
      <c r="I215" s="12">
        <v>0</v>
      </c>
      <c r="J215" s="12">
        <v>0</v>
      </c>
      <c r="K215" s="12">
        <v>6</v>
      </c>
      <c r="L215" s="12">
        <v>8</v>
      </c>
      <c r="M215" s="12">
        <v>0</v>
      </c>
      <c r="N215" s="12">
        <v>0</v>
      </c>
      <c r="O215" s="12">
        <v>0</v>
      </c>
      <c r="P215" s="12">
        <v>3</v>
      </c>
      <c r="Q215" s="12">
        <v>0</v>
      </c>
      <c r="R215" s="12">
        <v>0</v>
      </c>
      <c r="S215" s="12">
        <v>0</v>
      </c>
      <c r="T215" s="12">
        <v>0</v>
      </c>
      <c r="U215" s="12">
        <v>4</v>
      </c>
      <c r="V215" s="12">
        <v>4</v>
      </c>
      <c r="W215" s="12">
        <v>0</v>
      </c>
      <c r="X215" s="12">
        <v>0</v>
      </c>
      <c r="Y215" s="12">
        <v>0</v>
      </c>
      <c r="Z215" s="12">
        <v>0</v>
      </c>
      <c r="AA215" s="12">
        <v>3</v>
      </c>
      <c r="AB215" s="12">
        <v>0</v>
      </c>
      <c r="AC215" s="12">
        <v>3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5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5</v>
      </c>
      <c r="AX215" s="12">
        <v>0</v>
      </c>
      <c r="AY215" s="12">
        <v>0</v>
      </c>
      <c r="AZ215" s="12">
        <v>4</v>
      </c>
      <c r="BA215" s="12">
        <v>0</v>
      </c>
      <c r="BB215" s="12">
        <v>0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12">
        <v>0</v>
      </c>
      <c r="BL215" s="12">
        <v>0</v>
      </c>
      <c r="BM215" s="12">
        <v>0</v>
      </c>
      <c r="BN215" s="12">
        <v>0</v>
      </c>
      <c r="BO215" s="12">
        <v>0</v>
      </c>
      <c r="BP215" s="12">
        <v>0</v>
      </c>
      <c r="BQ215" s="12">
        <v>0</v>
      </c>
      <c r="BR215" s="12">
        <v>0</v>
      </c>
      <c r="BS215" s="12">
        <v>0</v>
      </c>
      <c r="BT215" s="12">
        <v>0</v>
      </c>
      <c r="BU215" s="12">
        <v>0</v>
      </c>
      <c r="BV215" s="12">
        <v>0</v>
      </c>
      <c r="BW215" s="12">
        <v>4</v>
      </c>
      <c r="BX215" s="12">
        <v>5</v>
      </c>
      <c r="BY215" s="12">
        <v>0</v>
      </c>
      <c r="BZ215" s="12">
        <v>0</v>
      </c>
      <c r="CA215" s="12">
        <v>0</v>
      </c>
      <c r="CB215" s="12">
        <v>0</v>
      </c>
      <c r="CC215" s="12">
        <v>0</v>
      </c>
      <c r="CD215" s="12">
        <v>59</v>
      </c>
      <c r="CE215" s="12">
        <f t="shared" si="23"/>
        <v>39</v>
      </c>
    </row>
    <row r="216" spans="1:84" x14ac:dyDescent="0.25">
      <c r="A216" s="63">
        <v>212</v>
      </c>
      <c r="B216" s="12" t="s">
        <v>182</v>
      </c>
      <c r="C216" s="12">
        <v>0</v>
      </c>
      <c r="D216" s="12">
        <v>8</v>
      </c>
      <c r="E216" s="12">
        <v>19</v>
      </c>
      <c r="F216" s="12">
        <v>32</v>
      </c>
      <c r="G216" s="12">
        <v>8</v>
      </c>
      <c r="H216" s="12">
        <v>5</v>
      </c>
      <c r="I216" s="12">
        <v>19</v>
      </c>
      <c r="J216" s="12">
        <v>7</v>
      </c>
      <c r="K216" s="12">
        <v>31</v>
      </c>
      <c r="L216" s="12">
        <v>102</v>
      </c>
      <c r="M216" s="12">
        <v>4</v>
      </c>
      <c r="N216" s="12">
        <v>3</v>
      </c>
      <c r="O216" s="12">
        <v>35</v>
      </c>
      <c r="P216" s="12">
        <v>96</v>
      </c>
      <c r="Q216" s="12">
        <v>14</v>
      </c>
      <c r="R216" s="12">
        <v>17</v>
      </c>
      <c r="S216" s="12">
        <v>8</v>
      </c>
      <c r="T216" s="12">
        <v>49</v>
      </c>
      <c r="U216" s="12">
        <v>28</v>
      </c>
      <c r="V216" s="12">
        <v>42</v>
      </c>
      <c r="W216" s="12">
        <v>0</v>
      </c>
      <c r="X216" s="12">
        <v>56</v>
      </c>
      <c r="Y216" s="12">
        <v>4</v>
      </c>
      <c r="Z216" s="12">
        <v>9</v>
      </c>
      <c r="AA216" s="12">
        <v>21</v>
      </c>
      <c r="AB216" s="12">
        <v>88</v>
      </c>
      <c r="AC216" s="12">
        <v>63</v>
      </c>
      <c r="AD216" s="12">
        <v>3</v>
      </c>
      <c r="AE216" s="12">
        <v>5</v>
      </c>
      <c r="AF216" s="12">
        <v>7</v>
      </c>
      <c r="AG216" s="12">
        <v>26</v>
      </c>
      <c r="AH216" s="12">
        <v>0</v>
      </c>
      <c r="AI216" s="12">
        <v>81</v>
      </c>
      <c r="AJ216" s="12">
        <v>0</v>
      </c>
      <c r="AK216" s="12">
        <v>45</v>
      </c>
      <c r="AL216" s="12">
        <v>46</v>
      </c>
      <c r="AM216" s="12">
        <v>26</v>
      </c>
      <c r="AN216" s="12">
        <v>9</v>
      </c>
      <c r="AO216" s="12">
        <v>13</v>
      </c>
      <c r="AP216" s="12">
        <v>47</v>
      </c>
      <c r="AQ216" s="12">
        <v>4</v>
      </c>
      <c r="AR216" s="12">
        <v>32</v>
      </c>
      <c r="AS216" s="12">
        <v>26</v>
      </c>
      <c r="AT216" s="12">
        <v>16</v>
      </c>
      <c r="AU216" s="12">
        <v>47</v>
      </c>
      <c r="AV216" s="12">
        <v>9</v>
      </c>
      <c r="AW216" s="12">
        <v>8</v>
      </c>
      <c r="AX216" s="12">
        <v>3</v>
      </c>
      <c r="AY216" s="12">
        <v>51</v>
      </c>
      <c r="AZ216" s="12">
        <v>30</v>
      </c>
      <c r="BA216" s="12">
        <v>12</v>
      </c>
      <c r="BB216" s="12">
        <v>38</v>
      </c>
      <c r="BC216" s="12">
        <v>33</v>
      </c>
      <c r="BD216" s="12">
        <v>5</v>
      </c>
      <c r="BE216" s="12">
        <v>4</v>
      </c>
      <c r="BF216" s="12">
        <v>4</v>
      </c>
      <c r="BG216" s="12">
        <v>10</v>
      </c>
      <c r="BH216" s="12">
        <v>3</v>
      </c>
      <c r="BI216" s="12">
        <v>14</v>
      </c>
      <c r="BJ216" s="12">
        <v>3</v>
      </c>
      <c r="BK216" s="12">
        <v>0</v>
      </c>
      <c r="BL216" s="12">
        <v>6</v>
      </c>
      <c r="BM216" s="12">
        <v>11</v>
      </c>
      <c r="BN216" s="12">
        <v>25</v>
      </c>
      <c r="BO216" s="12">
        <v>8</v>
      </c>
      <c r="BP216" s="12">
        <v>0</v>
      </c>
      <c r="BQ216" s="12">
        <v>10</v>
      </c>
      <c r="BR216" s="12">
        <v>0</v>
      </c>
      <c r="BS216" s="12">
        <v>3</v>
      </c>
      <c r="BT216" s="12">
        <v>7</v>
      </c>
      <c r="BU216" s="12">
        <v>13</v>
      </c>
      <c r="BV216" s="12">
        <v>0</v>
      </c>
      <c r="BW216" s="12">
        <v>42</v>
      </c>
      <c r="BX216" s="12">
        <v>66</v>
      </c>
      <c r="BY216" s="12">
        <v>11</v>
      </c>
      <c r="BZ216" s="12">
        <v>63</v>
      </c>
      <c r="CA216" s="12">
        <v>12</v>
      </c>
      <c r="CB216" s="12">
        <v>39</v>
      </c>
      <c r="CC216" s="12">
        <v>4</v>
      </c>
      <c r="CD216" s="12">
        <v>1768</v>
      </c>
      <c r="CE216" s="12">
        <f t="shared" si="23"/>
        <v>1339</v>
      </c>
    </row>
    <row r="217" spans="1:84" x14ac:dyDescent="0.25">
      <c r="A217" s="63">
        <v>213</v>
      </c>
      <c r="B217" s="12" t="s">
        <v>183</v>
      </c>
      <c r="C217" s="12">
        <v>6</v>
      </c>
      <c r="D217" s="12">
        <v>3</v>
      </c>
      <c r="E217" s="12">
        <v>43</v>
      </c>
      <c r="F217" s="12">
        <v>36</v>
      </c>
      <c r="G217" s="12">
        <v>25</v>
      </c>
      <c r="H217" s="12">
        <v>17</v>
      </c>
      <c r="I217" s="12">
        <v>22</v>
      </c>
      <c r="J217" s="12">
        <v>12</v>
      </c>
      <c r="K217" s="12">
        <v>43</v>
      </c>
      <c r="L217" s="12">
        <v>161</v>
      </c>
      <c r="M217" s="12">
        <v>8</v>
      </c>
      <c r="N217" s="12">
        <v>27</v>
      </c>
      <c r="O217" s="12">
        <v>50</v>
      </c>
      <c r="P217" s="12">
        <v>142</v>
      </c>
      <c r="Q217" s="12">
        <v>12</v>
      </c>
      <c r="R217" s="12">
        <v>6</v>
      </c>
      <c r="S217" s="12">
        <v>8</v>
      </c>
      <c r="T217" s="12">
        <v>57</v>
      </c>
      <c r="U217" s="12">
        <v>31</v>
      </c>
      <c r="V217" s="12">
        <v>77</v>
      </c>
      <c r="W217" s="12">
        <v>5</v>
      </c>
      <c r="X217" s="12">
        <v>36</v>
      </c>
      <c r="Y217" s="12">
        <v>12</v>
      </c>
      <c r="Z217" s="12">
        <v>9</v>
      </c>
      <c r="AA217" s="12">
        <v>62</v>
      </c>
      <c r="AB217" s="12">
        <v>185</v>
      </c>
      <c r="AC217" s="12">
        <v>102</v>
      </c>
      <c r="AD217" s="12">
        <v>30</v>
      </c>
      <c r="AE217" s="12">
        <v>13</v>
      </c>
      <c r="AF217" s="12">
        <v>7</v>
      </c>
      <c r="AG217" s="12">
        <v>48</v>
      </c>
      <c r="AH217" s="12">
        <v>6</v>
      </c>
      <c r="AI217" s="12">
        <v>89</v>
      </c>
      <c r="AJ217" s="12">
        <v>10</v>
      </c>
      <c r="AK217" s="12">
        <v>50</v>
      </c>
      <c r="AL217" s="12">
        <v>71</v>
      </c>
      <c r="AM217" s="12">
        <v>41</v>
      </c>
      <c r="AN217" s="12">
        <v>13</v>
      </c>
      <c r="AO217" s="12">
        <v>24</v>
      </c>
      <c r="AP217" s="12">
        <v>63</v>
      </c>
      <c r="AQ217" s="12">
        <v>8</v>
      </c>
      <c r="AR217" s="12">
        <v>52</v>
      </c>
      <c r="AS217" s="12">
        <v>44</v>
      </c>
      <c r="AT217" s="12">
        <v>17</v>
      </c>
      <c r="AU217" s="12">
        <v>79</v>
      </c>
      <c r="AV217" s="12">
        <v>21</v>
      </c>
      <c r="AW217" s="12">
        <v>37</v>
      </c>
      <c r="AX217" s="12">
        <v>13</v>
      </c>
      <c r="AY217" s="12">
        <v>70</v>
      </c>
      <c r="AZ217" s="12">
        <v>43</v>
      </c>
      <c r="BA217" s="12">
        <v>36</v>
      </c>
      <c r="BB217" s="12">
        <v>48</v>
      </c>
      <c r="BC217" s="12">
        <v>103</v>
      </c>
      <c r="BD217" s="12">
        <v>22</v>
      </c>
      <c r="BE217" s="12">
        <v>6</v>
      </c>
      <c r="BF217" s="12">
        <v>5</v>
      </c>
      <c r="BG217" s="12">
        <v>26</v>
      </c>
      <c r="BH217" s="12">
        <v>3</v>
      </c>
      <c r="BI217" s="12">
        <v>20</v>
      </c>
      <c r="BJ217" s="12">
        <v>11</v>
      </c>
      <c r="BK217" s="12">
        <v>0</v>
      </c>
      <c r="BL217" s="12">
        <v>17</v>
      </c>
      <c r="BM217" s="12">
        <v>5</v>
      </c>
      <c r="BN217" s="12">
        <v>26</v>
      </c>
      <c r="BO217" s="12">
        <v>9</v>
      </c>
      <c r="BP217" s="12">
        <v>9</v>
      </c>
      <c r="BQ217" s="12">
        <v>24</v>
      </c>
      <c r="BR217" s="12">
        <v>9</v>
      </c>
      <c r="BS217" s="12">
        <v>17</v>
      </c>
      <c r="BT217" s="12">
        <v>5</v>
      </c>
      <c r="BU217" s="12">
        <v>30</v>
      </c>
      <c r="BV217" s="12">
        <v>0</v>
      </c>
      <c r="BW217" s="12">
        <v>62</v>
      </c>
      <c r="BX217" s="12">
        <v>83</v>
      </c>
      <c r="BY217" s="12">
        <v>10</v>
      </c>
      <c r="BZ217" s="12">
        <v>97</v>
      </c>
      <c r="CA217" s="12">
        <v>17</v>
      </c>
      <c r="CB217" s="12">
        <v>100</v>
      </c>
      <c r="CC217" s="12">
        <v>0</v>
      </c>
      <c r="CD217" s="12">
        <v>2867</v>
      </c>
      <c r="CE217" s="12">
        <f t="shared" si="23"/>
        <v>2017</v>
      </c>
    </row>
    <row r="218" spans="1:84" x14ac:dyDescent="0.25">
      <c r="A218" s="63">
        <v>214</v>
      </c>
      <c r="B218" s="12" t="s">
        <v>184</v>
      </c>
      <c r="C218" s="12">
        <v>36</v>
      </c>
      <c r="D218" s="12">
        <v>35</v>
      </c>
      <c r="E218" s="12">
        <v>366</v>
      </c>
      <c r="F218" s="12">
        <v>363</v>
      </c>
      <c r="G218" s="12">
        <v>210</v>
      </c>
      <c r="H218" s="12">
        <v>189</v>
      </c>
      <c r="I218" s="12">
        <v>245</v>
      </c>
      <c r="J218" s="12">
        <v>88</v>
      </c>
      <c r="K218" s="12">
        <v>366</v>
      </c>
      <c r="L218" s="12">
        <v>488</v>
      </c>
      <c r="M218" s="12">
        <v>40</v>
      </c>
      <c r="N218" s="12">
        <v>191</v>
      </c>
      <c r="O218" s="12">
        <v>260</v>
      </c>
      <c r="P218" s="12">
        <v>732</v>
      </c>
      <c r="Q218" s="12">
        <v>101</v>
      </c>
      <c r="R218" s="12">
        <v>100</v>
      </c>
      <c r="S218" s="12">
        <v>70</v>
      </c>
      <c r="T218" s="12">
        <v>409</v>
      </c>
      <c r="U218" s="12">
        <v>278</v>
      </c>
      <c r="V218" s="12">
        <v>519</v>
      </c>
      <c r="W218" s="12">
        <v>57</v>
      </c>
      <c r="X218" s="12">
        <v>448</v>
      </c>
      <c r="Y218" s="12">
        <v>97</v>
      </c>
      <c r="Z218" s="12">
        <v>60</v>
      </c>
      <c r="AA218" s="12">
        <v>404</v>
      </c>
      <c r="AB218" s="12">
        <v>521</v>
      </c>
      <c r="AC218" s="12">
        <v>715</v>
      </c>
      <c r="AD218" s="12">
        <v>231</v>
      </c>
      <c r="AE218" s="12">
        <v>120</v>
      </c>
      <c r="AF218" s="12">
        <v>38</v>
      </c>
      <c r="AG218" s="12">
        <v>233</v>
      </c>
      <c r="AH218" s="12">
        <v>40</v>
      </c>
      <c r="AI218" s="12">
        <v>411</v>
      </c>
      <c r="AJ218" s="12">
        <v>71</v>
      </c>
      <c r="AK218" s="12">
        <v>501</v>
      </c>
      <c r="AL218" s="12">
        <v>436</v>
      </c>
      <c r="AM218" s="12">
        <v>283</v>
      </c>
      <c r="AN218" s="12">
        <v>59</v>
      </c>
      <c r="AO218" s="12">
        <v>172</v>
      </c>
      <c r="AP218" s="12">
        <v>259</v>
      </c>
      <c r="AQ218" s="12">
        <v>25</v>
      </c>
      <c r="AR218" s="12">
        <v>210</v>
      </c>
      <c r="AS218" s="12">
        <v>323</v>
      </c>
      <c r="AT218" s="12">
        <v>182</v>
      </c>
      <c r="AU218" s="12">
        <v>319</v>
      </c>
      <c r="AV218" s="12">
        <v>189</v>
      </c>
      <c r="AW218" s="12">
        <v>133</v>
      </c>
      <c r="AX218" s="12">
        <v>173</v>
      </c>
      <c r="AY218" s="12">
        <v>448</v>
      </c>
      <c r="AZ218" s="12">
        <v>283</v>
      </c>
      <c r="BA218" s="12">
        <v>123</v>
      </c>
      <c r="BB218" s="12">
        <v>409</v>
      </c>
      <c r="BC218" s="12">
        <v>680</v>
      </c>
      <c r="BD218" s="12">
        <v>154</v>
      </c>
      <c r="BE218" s="12">
        <v>45</v>
      </c>
      <c r="BF218" s="12">
        <v>72</v>
      </c>
      <c r="BG218" s="12">
        <v>104</v>
      </c>
      <c r="BH218" s="12">
        <v>72</v>
      </c>
      <c r="BI218" s="12">
        <v>321</v>
      </c>
      <c r="BJ218" s="12">
        <v>48</v>
      </c>
      <c r="BK218" s="12">
        <v>10</v>
      </c>
      <c r="BL218" s="12">
        <v>139</v>
      </c>
      <c r="BM218" s="12">
        <v>51</v>
      </c>
      <c r="BN218" s="12">
        <v>241</v>
      </c>
      <c r="BO218" s="12">
        <v>58</v>
      </c>
      <c r="BP218" s="12">
        <v>87</v>
      </c>
      <c r="BQ218" s="12">
        <v>69</v>
      </c>
      <c r="BR218" s="12">
        <v>22</v>
      </c>
      <c r="BS218" s="12">
        <v>124</v>
      </c>
      <c r="BT218" s="12">
        <v>113</v>
      </c>
      <c r="BU218" s="12">
        <v>194</v>
      </c>
      <c r="BV218" s="12">
        <v>20</v>
      </c>
      <c r="BW218" s="12">
        <v>515</v>
      </c>
      <c r="BX218" s="12">
        <v>419</v>
      </c>
      <c r="BY218" s="12">
        <v>114</v>
      </c>
      <c r="BZ218" s="12">
        <v>423</v>
      </c>
      <c r="CA218" s="12">
        <v>206</v>
      </c>
      <c r="CB218" s="12">
        <v>537</v>
      </c>
      <c r="CC218" s="12">
        <v>29</v>
      </c>
      <c r="CD218" s="12">
        <v>17914</v>
      </c>
      <c r="CE218" s="12">
        <f t="shared" si="23"/>
        <v>11811</v>
      </c>
    </row>
    <row r="219" spans="1:84" x14ac:dyDescent="0.25">
      <c r="A219" s="63">
        <v>215</v>
      </c>
      <c r="B219" s="12" t="s">
        <v>185</v>
      </c>
      <c r="C219" s="12">
        <v>810</v>
      </c>
      <c r="D219" s="12">
        <v>717</v>
      </c>
      <c r="E219" s="12">
        <v>5889</v>
      </c>
      <c r="F219" s="12">
        <v>5543</v>
      </c>
      <c r="G219" s="12">
        <v>2841</v>
      </c>
      <c r="H219" s="12">
        <v>2663</v>
      </c>
      <c r="I219" s="12">
        <v>5174</v>
      </c>
      <c r="J219" s="12">
        <v>1040</v>
      </c>
      <c r="K219" s="12">
        <v>7012</v>
      </c>
      <c r="L219" s="12">
        <v>5653</v>
      </c>
      <c r="M219" s="12">
        <v>493</v>
      </c>
      <c r="N219" s="12">
        <v>2279</v>
      </c>
      <c r="O219" s="12">
        <v>3030</v>
      </c>
      <c r="P219" s="12">
        <v>6833</v>
      </c>
      <c r="Q219" s="12">
        <v>1194</v>
      </c>
      <c r="R219" s="12">
        <v>1358</v>
      </c>
      <c r="S219" s="12">
        <v>984</v>
      </c>
      <c r="T219" s="12">
        <v>6122</v>
      </c>
      <c r="U219" s="12">
        <v>3493</v>
      </c>
      <c r="V219" s="12">
        <v>6161</v>
      </c>
      <c r="W219" s="12">
        <v>808</v>
      </c>
      <c r="X219" s="12">
        <v>6297</v>
      </c>
      <c r="Y219" s="12">
        <v>1240</v>
      </c>
      <c r="Z219" s="12">
        <v>596</v>
      </c>
      <c r="AA219" s="12">
        <v>5884</v>
      </c>
      <c r="AB219" s="12">
        <v>5161</v>
      </c>
      <c r="AC219" s="12">
        <v>13018</v>
      </c>
      <c r="AD219" s="12">
        <v>3107</v>
      </c>
      <c r="AE219" s="12">
        <v>1144</v>
      </c>
      <c r="AF219" s="12">
        <v>396</v>
      </c>
      <c r="AG219" s="12">
        <v>3775</v>
      </c>
      <c r="AH219" s="12">
        <v>1190</v>
      </c>
      <c r="AI219" s="12">
        <v>4679</v>
      </c>
      <c r="AJ219" s="12">
        <v>904</v>
      </c>
      <c r="AK219" s="12">
        <v>7441</v>
      </c>
      <c r="AL219" s="12">
        <v>5782</v>
      </c>
      <c r="AM219" s="12">
        <v>4357</v>
      </c>
      <c r="AN219" s="12">
        <v>525</v>
      </c>
      <c r="AO219" s="12">
        <v>1905</v>
      </c>
      <c r="AP219" s="12">
        <v>4841</v>
      </c>
      <c r="AQ219" s="12">
        <v>564</v>
      </c>
      <c r="AR219" s="12">
        <v>2440</v>
      </c>
      <c r="AS219" s="12">
        <v>4868</v>
      </c>
      <c r="AT219" s="12">
        <v>3067</v>
      </c>
      <c r="AU219" s="12">
        <v>2900</v>
      </c>
      <c r="AV219" s="12">
        <v>2804</v>
      </c>
      <c r="AW219" s="12">
        <v>1560</v>
      </c>
      <c r="AX219" s="12">
        <v>1889</v>
      </c>
      <c r="AY219" s="12">
        <v>6797</v>
      </c>
      <c r="AZ219" s="12">
        <v>5037</v>
      </c>
      <c r="BA219" s="12">
        <v>1390</v>
      </c>
      <c r="BB219" s="12">
        <v>6377</v>
      </c>
      <c r="BC219" s="12">
        <v>10308</v>
      </c>
      <c r="BD219" s="12">
        <v>1572</v>
      </c>
      <c r="BE219" s="12">
        <v>796</v>
      </c>
      <c r="BF219" s="12">
        <v>914</v>
      </c>
      <c r="BG219" s="12">
        <v>1549</v>
      </c>
      <c r="BH219" s="12">
        <v>861</v>
      </c>
      <c r="BI219" s="12">
        <v>4517</v>
      </c>
      <c r="BJ219" s="12">
        <v>506</v>
      </c>
      <c r="BK219" s="12">
        <v>332</v>
      </c>
      <c r="BL219" s="12">
        <v>1886</v>
      </c>
      <c r="BM219" s="12">
        <v>1191</v>
      </c>
      <c r="BN219" s="12">
        <v>5147</v>
      </c>
      <c r="BO219" s="12">
        <v>892</v>
      </c>
      <c r="BP219" s="12">
        <v>1303</v>
      </c>
      <c r="BQ219" s="12">
        <v>1022</v>
      </c>
      <c r="BR219" s="12">
        <v>370</v>
      </c>
      <c r="BS219" s="12">
        <v>1836</v>
      </c>
      <c r="BT219" s="12">
        <v>2003</v>
      </c>
      <c r="BU219" s="12">
        <v>2595</v>
      </c>
      <c r="BV219" s="12">
        <v>296</v>
      </c>
      <c r="BW219" s="12">
        <v>7478</v>
      </c>
      <c r="BX219" s="12">
        <v>5157</v>
      </c>
      <c r="BY219" s="12">
        <v>1898</v>
      </c>
      <c r="BZ219" s="12">
        <v>4050</v>
      </c>
      <c r="CA219" s="12">
        <v>3279</v>
      </c>
      <c r="CB219" s="12">
        <v>5732</v>
      </c>
      <c r="CC219" s="12">
        <v>538</v>
      </c>
      <c r="CD219" s="12">
        <v>250055</v>
      </c>
      <c r="CE219" s="12">
        <f t="shared" si="23"/>
        <v>162207</v>
      </c>
    </row>
    <row r="220" spans="1:84" x14ac:dyDescent="0.25">
      <c r="A220" s="63">
        <v>216</v>
      </c>
      <c r="B220" s="12" t="s">
        <v>448</v>
      </c>
      <c r="C220" s="12">
        <v>207</v>
      </c>
      <c r="D220" s="12">
        <v>119</v>
      </c>
      <c r="E220" s="12">
        <v>848</v>
      </c>
      <c r="F220" s="12">
        <v>657</v>
      </c>
      <c r="G220" s="12">
        <v>823</v>
      </c>
      <c r="H220" s="12">
        <v>630</v>
      </c>
      <c r="I220" s="12">
        <v>713</v>
      </c>
      <c r="J220" s="12">
        <v>150</v>
      </c>
      <c r="K220" s="12">
        <v>989</v>
      </c>
      <c r="L220" s="12">
        <v>609</v>
      </c>
      <c r="M220" s="12">
        <v>62</v>
      </c>
      <c r="N220" s="12">
        <v>508</v>
      </c>
      <c r="O220" s="12">
        <v>562</v>
      </c>
      <c r="P220" s="12">
        <v>986</v>
      </c>
      <c r="Q220" s="12">
        <v>138</v>
      </c>
      <c r="R220" s="12">
        <v>332</v>
      </c>
      <c r="S220" s="12">
        <v>200</v>
      </c>
      <c r="T220" s="12">
        <v>483</v>
      </c>
      <c r="U220" s="12">
        <v>886</v>
      </c>
      <c r="V220" s="12">
        <v>704</v>
      </c>
      <c r="W220" s="12">
        <v>148</v>
      </c>
      <c r="X220" s="12">
        <v>612</v>
      </c>
      <c r="Y220" s="12">
        <v>291</v>
      </c>
      <c r="Z220" s="12">
        <v>141</v>
      </c>
      <c r="AA220" s="12">
        <v>980</v>
      </c>
      <c r="AB220" s="12">
        <v>500</v>
      </c>
      <c r="AC220" s="12">
        <v>2409</v>
      </c>
      <c r="AD220" s="12">
        <v>629</v>
      </c>
      <c r="AE220" s="12">
        <v>236</v>
      </c>
      <c r="AF220" s="12">
        <v>59</v>
      </c>
      <c r="AG220" s="12">
        <v>416</v>
      </c>
      <c r="AH220" s="12">
        <v>181</v>
      </c>
      <c r="AI220" s="12">
        <v>597</v>
      </c>
      <c r="AJ220" s="12">
        <v>209</v>
      </c>
      <c r="AK220" s="12">
        <v>803</v>
      </c>
      <c r="AL220" s="12">
        <v>721</v>
      </c>
      <c r="AM220" s="12">
        <v>716</v>
      </c>
      <c r="AN220" s="12">
        <v>86</v>
      </c>
      <c r="AO220" s="12">
        <v>413</v>
      </c>
      <c r="AP220" s="12">
        <v>626</v>
      </c>
      <c r="AQ220" s="12">
        <v>211</v>
      </c>
      <c r="AR220" s="12">
        <v>247</v>
      </c>
      <c r="AS220" s="12">
        <v>636</v>
      </c>
      <c r="AT220" s="12">
        <v>588</v>
      </c>
      <c r="AU220" s="12">
        <v>407</v>
      </c>
      <c r="AV220" s="12">
        <v>408</v>
      </c>
      <c r="AW220" s="12">
        <v>237</v>
      </c>
      <c r="AX220" s="12">
        <v>528</v>
      </c>
      <c r="AY220" s="12">
        <v>647</v>
      </c>
      <c r="AZ220" s="12">
        <v>623</v>
      </c>
      <c r="BA220" s="12">
        <v>237</v>
      </c>
      <c r="BB220" s="12">
        <v>498</v>
      </c>
      <c r="BC220" s="12">
        <v>2664</v>
      </c>
      <c r="BD220" s="12">
        <v>161</v>
      </c>
      <c r="BE220" s="12">
        <v>211</v>
      </c>
      <c r="BF220" s="12">
        <v>190</v>
      </c>
      <c r="BG220" s="12">
        <v>415</v>
      </c>
      <c r="BH220" s="12">
        <v>146</v>
      </c>
      <c r="BI220" s="12">
        <v>681</v>
      </c>
      <c r="BJ220" s="12">
        <v>84</v>
      </c>
      <c r="BK220" s="12">
        <v>103</v>
      </c>
      <c r="BL220" s="12">
        <v>440</v>
      </c>
      <c r="BM220" s="12">
        <v>200</v>
      </c>
      <c r="BN220" s="12">
        <v>834</v>
      </c>
      <c r="BO220" s="12">
        <v>164</v>
      </c>
      <c r="BP220" s="12">
        <v>653</v>
      </c>
      <c r="BQ220" s="12">
        <v>186</v>
      </c>
      <c r="BR220" s="12">
        <v>117</v>
      </c>
      <c r="BS220" s="12">
        <v>329</v>
      </c>
      <c r="BT220" s="12">
        <v>357</v>
      </c>
      <c r="BU220" s="12">
        <v>571</v>
      </c>
      <c r="BV220" s="12">
        <v>58</v>
      </c>
      <c r="BW220" s="12">
        <v>718</v>
      </c>
      <c r="BX220" s="12">
        <v>668</v>
      </c>
      <c r="BY220" s="12">
        <v>402</v>
      </c>
      <c r="BZ220" s="12">
        <v>522</v>
      </c>
      <c r="CA220" s="12">
        <v>462</v>
      </c>
      <c r="CB220" s="12">
        <v>1025</v>
      </c>
      <c r="CC220" s="12">
        <v>80</v>
      </c>
      <c r="CD220" s="12">
        <v>39105</v>
      </c>
      <c r="CE220" s="12">
        <f t="shared" si="23"/>
        <v>21613</v>
      </c>
    </row>
    <row r="221" spans="1:84" x14ac:dyDescent="0.25">
      <c r="A221" s="63">
        <v>217</v>
      </c>
      <c r="B221" s="12" t="s">
        <v>449</v>
      </c>
      <c r="C221" s="12">
        <v>118</v>
      </c>
      <c r="D221" s="12">
        <v>86</v>
      </c>
      <c r="E221" s="12">
        <v>416</v>
      </c>
      <c r="F221" s="12">
        <v>355</v>
      </c>
      <c r="G221" s="12">
        <v>402</v>
      </c>
      <c r="H221" s="12">
        <v>346</v>
      </c>
      <c r="I221" s="12">
        <v>402</v>
      </c>
      <c r="J221" s="12">
        <v>139</v>
      </c>
      <c r="K221" s="12">
        <v>528</v>
      </c>
      <c r="L221" s="12">
        <v>821</v>
      </c>
      <c r="M221" s="12">
        <v>96</v>
      </c>
      <c r="N221" s="12">
        <v>308</v>
      </c>
      <c r="O221" s="12">
        <v>413</v>
      </c>
      <c r="P221" s="12">
        <v>907</v>
      </c>
      <c r="Q221" s="12">
        <v>164</v>
      </c>
      <c r="R221" s="12">
        <v>172</v>
      </c>
      <c r="S221" s="12">
        <v>127</v>
      </c>
      <c r="T221" s="12">
        <v>431</v>
      </c>
      <c r="U221" s="12">
        <v>508</v>
      </c>
      <c r="V221" s="12">
        <v>537</v>
      </c>
      <c r="W221" s="12">
        <v>133</v>
      </c>
      <c r="X221" s="12">
        <v>481</v>
      </c>
      <c r="Y221" s="12">
        <v>174</v>
      </c>
      <c r="Z221" s="12">
        <v>117</v>
      </c>
      <c r="AA221" s="12">
        <v>603</v>
      </c>
      <c r="AB221" s="12">
        <v>623</v>
      </c>
      <c r="AC221" s="12">
        <v>1174</v>
      </c>
      <c r="AD221" s="12">
        <v>482</v>
      </c>
      <c r="AE221" s="12">
        <v>217</v>
      </c>
      <c r="AF221" s="12">
        <v>40</v>
      </c>
      <c r="AG221" s="12">
        <v>301</v>
      </c>
      <c r="AH221" s="12">
        <v>110</v>
      </c>
      <c r="AI221" s="12">
        <v>678</v>
      </c>
      <c r="AJ221" s="12">
        <v>132</v>
      </c>
      <c r="AK221" s="12">
        <v>512</v>
      </c>
      <c r="AL221" s="12">
        <v>409</v>
      </c>
      <c r="AM221" s="12">
        <v>457</v>
      </c>
      <c r="AN221" s="12">
        <v>168</v>
      </c>
      <c r="AO221" s="12">
        <v>313</v>
      </c>
      <c r="AP221" s="12">
        <v>394</v>
      </c>
      <c r="AQ221" s="12">
        <v>103</v>
      </c>
      <c r="AR221" s="12">
        <v>253</v>
      </c>
      <c r="AS221" s="12">
        <v>268</v>
      </c>
      <c r="AT221" s="12">
        <v>465</v>
      </c>
      <c r="AU221" s="12">
        <v>429</v>
      </c>
      <c r="AV221" s="12">
        <v>479</v>
      </c>
      <c r="AW221" s="12">
        <v>256</v>
      </c>
      <c r="AX221" s="12">
        <v>226</v>
      </c>
      <c r="AY221" s="12">
        <v>593</v>
      </c>
      <c r="AZ221" s="12">
        <v>373</v>
      </c>
      <c r="BA221" s="12">
        <v>170</v>
      </c>
      <c r="BB221" s="12">
        <v>514</v>
      </c>
      <c r="BC221" s="12">
        <v>1220</v>
      </c>
      <c r="BD221" s="12">
        <v>211</v>
      </c>
      <c r="BE221" s="12">
        <v>125</v>
      </c>
      <c r="BF221" s="12">
        <v>191</v>
      </c>
      <c r="BG221" s="12">
        <v>160</v>
      </c>
      <c r="BH221" s="12">
        <v>124</v>
      </c>
      <c r="BI221" s="12">
        <v>465</v>
      </c>
      <c r="BJ221" s="12">
        <v>101</v>
      </c>
      <c r="BK221" s="12">
        <v>60</v>
      </c>
      <c r="BL221" s="12">
        <v>297</v>
      </c>
      <c r="BM221" s="12">
        <v>104</v>
      </c>
      <c r="BN221" s="12">
        <v>420</v>
      </c>
      <c r="BO221" s="12">
        <v>143</v>
      </c>
      <c r="BP221" s="12">
        <v>199</v>
      </c>
      <c r="BQ221" s="12">
        <v>176</v>
      </c>
      <c r="BR221" s="12">
        <v>108</v>
      </c>
      <c r="BS221" s="12">
        <v>218</v>
      </c>
      <c r="BT221" s="12">
        <v>157</v>
      </c>
      <c r="BU221" s="12">
        <v>365</v>
      </c>
      <c r="BV221" s="12">
        <v>71</v>
      </c>
      <c r="BW221" s="12">
        <v>542</v>
      </c>
      <c r="BX221" s="12">
        <v>749</v>
      </c>
      <c r="BY221" s="12">
        <v>142</v>
      </c>
      <c r="BZ221" s="12">
        <v>549</v>
      </c>
      <c r="CA221" s="12">
        <v>262</v>
      </c>
      <c r="CB221" s="12">
        <v>558</v>
      </c>
      <c r="CC221" s="12">
        <v>80</v>
      </c>
      <c r="CD221" s="12">
        <v>26710</v>
      </c>
      <c r="CE221" s="12">
        <f t="shared" si="23"/>
        <v>15612</v>
      </c>
    </row>
    <row r="222" spans="1:84" x14ac:dyDescent="0.25">
      <c r="A222" s="63">
        <v>218</v>
      </c>
      <c r="B222" s="12" t="s">
        <v>14</v>
      </c>
      <c r="C222" s="12">
        <v>3452</v>
      </c>
      <c r="D222" s="12">
        <v>2934</v>
      </c>
      <c r="E222" s="12">
        <v>21549</v>
      </c>
      <c r="F222" s="12">
        <v>23768</v>
      </c>
      <c r="G222" s="12">
        <v>12042</v>
      </c>
      <c r="H222" s="12">
        <v>12374</v>
      </c>
      <c r="I222" s="12">
        <v>21440</v>
      </c>
      <c r="J222" s="12">
        <v>4295</v>
      </c>
      <c r="K222" s="12">
        <v>30707</v>
      </c>
      <c r="L222" s="12">
        <v>31684</v>
      </c>
      <c r="M222" s="12">
        <v>1784</v>
      </c>
      <c r="N222" s="12">
        <v>9621</v>
      </c>
      <c r="O222" s="12">
        <v>14845</v>
      </c>
      <c r="P222" s="12">
        <v>39583</v>
      </c>
      <c r="Q222" s="12">
        <v>4195</v>
      </c>
      <c r="R222" s="12">
        <v>5376</v>
      </c>
      <c r="S222" s="12">
        <v>3994</v>
      </c>
      <c r="T222" s="12">
        <v>21875</v>
      </c>
      <c r="U222" s="12">
        <v>15055</v>
      </c>
      <c r="V222" s="12">
        <v>23174</v>
      </c>
      <c r="W222" s="12">
        <v>3226</v>
      </c>
      <c r="X222" s="12">
        <v>24226</v>
      </c>
      <c r="Y222" s="12">
        <v>5201</v>
      </c>
      <c r="Z222" s="12">
        <v>3834</v>
      </c>
      <c r="AA222" s="12">
        <v>24137</v>
      </c>
      <c r="AB222" s="12">
        <v>24870</v>
      </c>
      <c r="AC222" s="12">
        <v>53235</v>
      </c>
      <c r="AD222" s="12">
        <v>13120</v>
      </c>
      <c r="AE222" s="12">
        <v>4656</v>
      </c>
      <c r="AF222" s="12">
        <v>1602</v>
      </c>
      <c r="AG222" s="12">
        <v>14716</v>
      </c>
      <c r="AH222" s="12">
        <v>4349</v>
      </c>
      <c r="AI222" s="12">
        <v>26620</v>
      </c>
      <c r="AJ222" s="12">
        <v>4097</v>
      </c>
      <c r="AK222" s="12">
        <v>29327</v>
      </c>
      <c r="AL222" s="12">
        <v>28434</v>
      </c>
      <c r="AM222" s="12">
        <v>16332</v>
      </c>
      <c r="AN222" s="12">
        <v>2256</v>
      </c>
      <c r="AO222" s="12">
        <v>9831</v>
      </c>
      <c r="AP222" s="12">
        <v>27774</v>
      </c>
      <c r="AQ222" s="12">
        <v>2640</v>
      </c>
      <c r="AR222" s="12">
        <v>9274</v>
      </c>
      <c r="AS222" s="12">
        <v>20225</v>
      </c>
      <c r="AT222" s="12">
        <v>10914</v>
      </c>
      <c r="AU222" s="12">
        <v>16223</v>
      </c>
      <c r="AV222" s="12">
        <v>11167</v>
      </c>
      <c r="AW222" s="12">
        <v>7407</v>
      </c>
      <c r="AX222" s="12">
        <v>8364</v>
      </c>
      <c r="AY222" s="12">
        <v>34745</v>
      </c>
      <c r="AZ222" s="12">
        <v>21064</v>
      </c>
      <c r="BA222" s="12">
        <v>6384</v>
      </c>
      <c r="BB222" s="12">
        <v>22853</v>
      </c>
      <c r="BC222" s="12">
        <v>45973</v>
      </c>
      <c r="BD222" s="12">
        <v>5757</v>
      </c>
      <c r="BE222" s="12">
        <v>3816</v>
      </c>
      <c r="BF222" s="12">
        <v>3958</v>
      </c>
      <c r="BG222" s="12">
        <v>10427</v>
      </c>
      <c r="BH222" s="12">
        <v>3213</v>
      </c>
      <c r="BI222" s="12">
        <v>13794</v>
      </c>
      <c r="BJ222" s="12">
        <v>2091</v>
      </c>
      <c r="BK222" s="12">
        <v>1480</v>
      </c>
      <c r="BL222" s="12">
        <v>8123</v>
      </c>
      <c r="BM222" s="12">
        <v>4282</v>
      </c>
      <c r="BN222" s="12">
        <v>17792</v>
      </c>
      <c r="BO222" s="12">
        <v>3588</v>
      </c>
      <c r="BP222" s="12">
        <v>7459</v>
      </c>
      <c r="BQ222" s="12">
        <v>4169</v>
      </c>
      <c r="BR222" s="12">
        <v>1779</v>
      </c>
      <c r="BS222" s="12">
        <v>7191</v>
      </c>
      <c r="BT222" s="12">
        <v>7505</v>
      </c>
      <c r="BU222" s="12">
        <v>10576</v>
      </c>
      <c r="BV222" s="12">
        <v>1077</v>
      </c>
      <c r="BW222" s="12">
        <v>31354</v>
      </c>
      <c r="BX222" s="12">
        <v>29527</v>
      </c>
      <c r="BY222" s="12">
        <v>7671</v>
      </c>
      <c r="BZ222" s="12">
        <v>22330</v>
      </c>
      <c r="CA222" s="12">
        <v>10668</v>
      </c>
      <c r="CB222" s="12">
        <v>27587</v>
      </c>
      <c r="CC222" s="12">
        <v>1912</v>
      </c>
      <c r="CD222" s="12">
        <v>1091950</v>
      </c>
      <c r="CE222" s="12">
        <f t="shared" si="23"/>
        <v>727793</v>
      </c>
    </row>
    <row r="223" spans="1:84" s="66" customFormat="1" ht="19" x14ac:dyDescent="0.25">
      <c r="A223" s="63">
        <v>219</v>
      </c>
      <c r="B223" s="64" t="s">
        <v>318</v>
      </c>
      <c r="C223" s="65" t="s">
        <v>211</v>
      </c>
      <c r="D223" s="65" t="s">
        <v>212</v>
      </c>
      <c r="E223" s="65" t="s">
        <v>213</v>
      </c>
      <c r="F223" s="65" t="s">
        <v>214</v>
      </c>
      <c r="G223" s="65" t="s">
        <v>215</v>
      </c>
      <c r="H223" s="65" t="s">
        <v>216</v>
      </c>
      <c r="I223" s="65" t="s">
        <v>217</v>
      </c>
      <c r="J223" s="65" t="s">
        <v>218</v>
      </c>
      <c r="K223" s="65" t="s">
        <v>219</v>
      </c>
      <c r="L223" s="65" t="s">
        <v>220</v>
      </c>
      <c r="M223" s="65" t="s">
        <v>221</v>
      </c>
      <c r="N223" s="65" t="s">
        <v>222</v>
      </c>
      <c r="O223" s="65" t="s">
        <v>223</v>
      </c>
      <c r="P223" s="65" t="s">
        <v>224</v>
      </c>
      <c r="Q223" s="65" t="s">
        <v>225</v>
      </c>
      <c r="R223" s="65" t="s">
        <v>226</v>
      </c>
      <c r="S223" s="65" t="s">
        <v>227</v>
      </c>
      <c r="T223" s="65" t="s">
        <v>228</v>
      </c>
      <c r="U223" s="65" t="s">
        <v>229</v>
      </c>
      <c r="V223" s="65" t="s">
        <v>230</v>
      </c>
      <c r="W223" s="65" t="s">
        <v>231</v>
      </c>
      <c r="X223" s="65" t="s">
        <v>232</v>
      </c>
      <c r="Y223" s="65" t="s">
        <v>233</v>
      </c>
      <c r="Z223" s="65" t="s">
        <v>234</v>
      </c>
      <c r="AA223" s="65" t="s">
        <v>235</v>
      </c>
      <c r="AB223" s="65" t="s">
        <v>236</v>
      </c>
      <c r="AC223" s="65" t="s">
        <v>237</v>
      </c>
      <c r="AD223" s="65" t="s">
        <v>238</v>
      </c>
      <c r="AE223" s="65" t="s">
        <v>239</v>
      </c>
      <c r="AF223" s="65" t="s">
        <v>240</v>
      </c>
      <c r="AG223" s="65" t="s">
        <v>241</v>
      </c>
      <c r="AH223" s="65" t="s">
        <v>242</v>
      </c>
      <c r="AI223" s="65" t="s">
        <v>243</v>
      </c>
      <c r="AJ223" s="65" t="s">
        <v>244</v>
      </c>
      <c r="AK223" s="65" t="s">
        <v>245</v>
      </c>
      <c r="AL223" s="65" t="s">
        <v>246</v>
      </c>
      <c r="AM223" s="65" t="s">
        <v>247</v>
      </c>
      <c r="AN223" s="65" t="s">
        <v>248</v>
      </c>
      <c r="AO223" s="65" t="s">
        <v>249</v>
      </c>
      <c r="AP223" s="65" t="s">
        <v>250</v>
      </c>
      <c r="AQ223" s="65" t="s">
        <v>251</v>
      </c>
      <c r="AR223" s="65" t="s">
        <v>252</v>
      </c>
      <c r="AS223" s="65" t="s">
        <v>253</v>
      </c>
      <c r="AT223" s="65" t="s">
        <v>254</v>
      </c>
      <c r="AU223" s="65" t="s">
        <v>255</v>
      </c>
      <c r="AV223" s="65" t="s">
        <v>256</v>
      </c>
      <c r="AW223" s="65" t="s">
        <v>257</v>
      </c>
      <c r="AX223" s="65" t="s">
        <v>258</v>
      </c>
      <c r="AY223" s="65" t="s">
        <v>259</v>
      </c>
      <c r="AZ223" s="65" t="s">
        <v>260</v>
      </c>
      <c r="BA223" s="65" t="s">
        <v>261</v>
      </c>
      <c r="BB223" s="65" t="s">
        <v>262</v>
      </c>
      <c r="BC223" s="65" t="s">
        <v>263</v>
      </c>
      <c r="BD223" s="65" t="s">
        <v>264</v>
      </c>
      <c r="BE223" s="65" t="s">
        <v>265</v>
      </c>
      <c r="BF223" s="65" t="s">
        <v>266</v>
      </c>
      <c r="BG223" s="65" t="s">
        <v>267</v>
      </c>
      <c r="BH223" s="65" t="s">
        <v>268</v>
      </c>
      <c r="BI223" s="65" t="s">
        <v>269</v>
      </c>
      <c r="BJ223" s="65" t="s">
        <v>270</v>
      </c>
      <c r="BK223" s="65" t="s">
        <v>271</v>
      </c>
      <c r="BL223" s="65" t="s">
        <v>272</v>
      </c>
      <c r="BM223" s="65" t="s">
        <v>273</v>
      </c>
      <c r="BN223" s="65" t="s">
        <v>274</v>
      </c>
      <c r="BO223" s="65" t="s">
        <v>275</v>
      </c>
      <c r="BP223" s="65" t="s">
        <v>276</v>
      </c>
      <c r="BQ223" s="65" t="s">
        <v>277</v>
      </c>
      <c r="BR223" s="65" t="s">
        <v>278</v>
      </c>
      <c r="BS223" s="65" t="s">
        <v>279</v>
      </c>
      <c r="BT223" s="65" t="s">
        <v>280</v>
      </c>
      <c r="BU223" s="65" t="s">
        <v>281</v>
      </c>
      <c r="BV223" s="65" t="s">
        <v>282</v>
      </c>
      <c r="BW223" s="65" t="s">
        <v>283</v>
      </c>
      <c r="BX223" s="65" t="s">
        <v>284</v>
      </c>
      <c r="BY223" s="65" t="s">
        <v>285</v>
      </c>
      <c r="BZ223" s="65" t="s">
        <v>286</v>
      </c>
      <c r="CA223" s="65" t="s">
        <v>287</v>
      </c>
      <c r="CB223" s="65" t="s">
        <v>288</v>
      </c>
      <c r="CC223" s="65" t="s">
        <v>289</v>
      </c>
      <c r="CD223" s="65" t="s">
        <v>290</v>
      </c>
      <c r="CE223" s="65" t="s">
        <v>291</v>
      </c>
      <c r="CF223" s="59"/>
    </row>
    <row r="224" spans="1:84" x14ac:dyDescent="0.25">
      <c r="A224" s="63">
        <v>220</v>
      </c>
      <c r="B224" s="12" t="s">
        <v>186</v>
      </c>
      <c r="C224" s="12">
        <v>2659</v>
      </c>
      <c r="D224" s="12">
        <v>2143</v>
      </c>
      <c r="E224" s="12">
        <v>15414</v>
      </c>
      <c r="F224" s="12">
        <v>18784</v>
      </c>
      <c r="G224" s="12">
        <v>9189</v>
      </c>
      <c r="H224" s="12">
        <v>9575</v>
      </c>
      <c r="I224" s="12">
        <v>16726</v>
      </c>
      <c r="J224" s="12">
        <v>3157</v>
      </c>
      <c r="K224" s="12">
        <v>24373</v>
      </c>
      <c r="L224" s="12">
        <v>24711</v>
      </c>
      <c r="M224" s="12">
        <v>1340</v>
      </c>
      <c r="N224" s="12">
        <v>6961</v>
      </c>
      <c r="O224" s="12">
        <v>10927</v>
      </c>
      <c r="P224" s="12">
        <v>29974</v>
      </c>
      <c r="Q224" s="12">
        <v>3083</v>
      </c>
      <c r="R224" s="12">
        <v>4053</v>
      </c>
      <c r="S224" s="12">
        <v>2978</v>
      </c>
      <c r="T224" s="12">
        <v>16252</v>
      </c>
      <c r="U224" s="12">
        <v>11623</v>
      </c>
      <c r="V224" s="12">
        <v>16544</v>
      </c>
      <c r="W224" s="12">
        <v>2430</v>
      </c>
      <c r="X224" s="12">
        <v>18397</v>
      </c>
      <c r="Y224" s="12">
        <v>3879</v>
      </c>
      <c r="Z224" s="12">
        <v>3257</v>
      </c>
      <c r="AA224" s="12">
        <v>17902</v>
      </c>
      <c r="AB224" s="12">
        <v>17751</v>
      </c>
      <c r="AC224" s="12">
        <v>38998</v>
      </c>
      <c r="AD224" s="12">
        <v>9077</v>
      </c>
      <c r="AE224" s="12">
        <v>3592</v>
      </c>
      <c r="AF224" s="12">
        <v>1212</v>
      </c>
      <c r="AG224" s="12">
        <v>11418</v>
      </c>
      <c r="AH224" s="12">
        <v>3185</v>
      </c>
      <c r="AI224" s="12">
        <v>20614</v>
      </c>
      <c r="AJ224" s="12">
        <v>3178</v>
      </c>
      <c r="AK224" s="12">
        <v>22689</v>
      </c>
      <c r="AL224" s="12">
        <v>21978</v>
      </c>
      <c r="AM224" s="12">
        <v>11688</v>
      </c>
      <c r="AN224" s="12">
        <v>1702</v>
      </c>
      <c r="AO224" s="12">
        <v>7898</v>
      </c>
      <c r="AP224" s="12">
        <v>22380</v>
      </c>
      <c r="AQ224" s="12">
        <v>2078</v>
      </c>
      <c r="AR224" s="12">
        <v>6196</v>
      </c>
      <c r="AS224" s="12">
        <v>15474</v>
      </c>
      <c r="AT224" s="12">
        <v>6611</v>
      </c>
      <c r="AU224" s="12">
        <v>12549</v>
      </c>
      <c r="AV224" s="12">
        <v>7802</v>
      </c>
      <c r="AW224" s="12">
        <v>5653</v>
      </c>
      <c r="AX224" s="12">
        <v>6166</v>
      </c>
      <c r="AY224" s="12">
        <v>26892</v>
      </c>
      <c r="AZ224" s="12">
        <v>16420</v>
      </c>
      <c r="BA224" s="12">
        <v>4835</v>
      </c>
      <c r="BB224" s="12">
        <v>17576</v>
      </c>
      <c r="BC224" s="12">
        <v>34680</v>
      </c>
      <c r="BD224" s="12">
        <v>4648</v>
      </c>
      <c r="BE224" s="12">
        <v>3005</v>
      </c>
      <c r="BF224" s="12">
        <v>3139</v>
      </c>
      <c r="BG224" s="12">
        <v>8889</v>
      </c>
      <c r="BH224" s="12">
        <v>2394</v>
      </c>
      <c r="BI224" s="12">
        <v>9017</v>
      </c>
      <c r="BJ224" s="12">
        <v>1611</v>
      </c>
      <c r="BK224" s="12">
        <v>1252</v>
      </c>
      <c r="BL224" s="12">
        <v>6417</v>
      </c>
      <c r="BM224" s="12">
        <v>3231</v>
      </c>
      <c r="BN224" s="12">
        <v>12916</v>
      </c>
      <c r="BO224" s="12">
        <v>2740</v>
      </c>
      <c r="BP224" s="12">
        <v>5846</v>
      </c>
      <c r="BQ224" s="12">
        <v>3032</v>
      </c>
      <c r="BR224" s="12">
        <v>1299</v>
      </c>
      <c r="BS224" s="12">
        <v>5326</v>
      </c>
      <c r="BT224" s="12">
        <v>5455</v>
      </c>
      <c r="BU224" s="12">
        <v>8048</v>
      </c>
      <c r="BV224" s="12">
        <v>795</v>
      </c>
      <c r="BW224" s="12">
        <v>23856</v>
      </c>
      <c r="BX224" s="12">
        <v>23281</v>
      </c>
      <c r="BY224" s="12">
        <v>5333</v>
      </c>
      <c r="BZ224" s="12">
        <v>16746</v>
      </c>
      <c r="CA224" s="12">
        <v>6970</v>
      </c>
      <c r="CB224" s="12">
        <v>22761</v>
      </c>
      <c r="CC224" s="12">
        <v>1385</v>
      </c>
      <c r="CD224" s="12">
        <v>826017</v>
      </c>
      <c r="CE224" s="12">
        <f t="shared" ref="CE224:CE227" si="24">SUM(F224,I224,K224:L224,O224:P224,T224,V224,X224,AB224,AG224,AI224,AK224:AL224,AP224,AR224:AU224,AY224:AZ224,BB224:BC224,BG224,BI224,BN224,BW224:BX224,BZ224:CB224)</f>
        <v>554352</v>
      </c>
    </row>
    <row r="225" spans="1:84" x14ac:dyDescent="0.25">
      <c r="A225" s="63">
        <v>221</v>
      </c>
      <c r="B225" s="113" t="s">
        <v>187</v>
      </c>
      <c r="C225" s="12">
        <v>254</v>
      </c>
      <c r="D225" s="12">
        <v>203</v>
      </c>
      <c r="E225" s="12">
        <v>2677</v>
      </c>
      <c r="F225" s="12">
        <v>2126</v>
      </c>
      <c r="G225" s="12">
        <v>978</v>
      </c>
      <c r="H225" s="12">
        <v>915</v>
      </c>
      <c r="I225" s="12">
        <v>1642</v>
      </c>
      <c r="J225" s="12">
        <v>402</v>
      </c>
      <c r="K225" s="12">
        <v>2193</v>
      </c>
      <c r="L225" s="12">
        <v>3166</v>
      </c>
      <c r="M225" s="12">
        <v>109</v>
      </c>
      <c r="N225" s="12">
        <v>950</v>
      </c>
      <c r="O225" s="12">
        <v>1446</v>
      </c>
      <c r="P225" s="12">
        <v>4216</v>
      </c>
      <c r="Q225" s="12">
        <v>468</v>
      </c>
      <c r="R225" s="12">
        <v>426</v>
      </c>
      <c r="S225" s="12">
        <v>292</v>
      </c>
      <c r="T225" s="12">
        <v>2749</v>
      </c>
      <c r="U225" s="12">
        <v>1194</v>
      </c>
      <c r="V225" s="12">
        <v>3052</v>
      </c>
      <c r="W225" s="12">
        <v>246</v>
      </c>
      <c r="X225" s="12">
        <v>2634</v>
      </c>
      <c r="Y225" s="12">
        <v>404</v>
      </c>
      <c r="Z225" s="12">
        <v>132</v>
      </c>
      <c r="AA225" s="12">
        <v>2526</v>
      </c>
      <c r="AB225" s="12">
        <v>3571</v>
      </c>
      <c r="AC225" s="12">
        <v>5419</v>
      </c>
      <c r="AD225" s="12">
        <v>1460</v>
      </c>
      <c r="AE225" s="12">
        <v>289</v>
      </c>
      <c r="AF225" s="12">
        <v>94</v>
      </c>
      <c r="AG225" s="12">
        <v>1620</v>
      </c>
      <c r="AH225" s="12">
        <v>503</v>
      </c>
      <c r="AI225" s="12">
        <v>3264</v>
      </c>
      <c r="AJ225" s="12">
        <v>294</v>
      </c>
      <c r="AK225" s="12">
        <v>2791</v>
      </c>
      <c r="AL225" s="12">
        <v>2135</v>
      </c>
      <c r="AM225" s="12">
        <v>1834</v>
      </c>
      <c r="AN225" s="12">
        <v>119</v>
      </c>
      <c r="AO225" s="12">
        <v>589</v>
      </c>
      <c r="AP225" s="12">
        <v>1648</v>
      </c>
      <c r="AQ225" s="12">
        <v>136</v>
      </c>
      <c r="AR225" s="12">
        <v>1722</v>
      </c>
      <c r="AS225" s="12">
        <v>1874</v>
      </c>
      <c r="AT225" s="12">
        <v>2172</v>
      </c>
      <c r="AU225" s="12">
        <v>1906</v>
      </c>
      <c r="AV225" s="12">
        <v>1466</v>
      </c>
      <c r="AW225" s="12">
        <v>685</v>
      </c>
      <c r="AX225" s="12">
        <v>704</v>
      </c>
      <c r="AY225" s="12">
        <v>2891</v>
      </c>
      <c r="AZ225" s="12">
        <v>1976</v>
      </c>
      <c r="BA225" s="12">
        <v>582</v>
      </c>
      <c r="BB225" s="12">
        <v>2216</v>
      </c>
      <c r="BC225" s="12">
        <v>3213</v>
      </c>
      <c r="BD225" s="12">
        <v>344</v>
      </c>
      <c r="BE225" s="12">
        <v>243</v>
      </c>
      <c r="BF225" s="12">
        <v>268</v>
      </c>
      <c r="BG225" s="12">
        <v>289</v>
      </c>
      <c r="BH225" s="12">
        <v>264</v>
      </c>
      <c r="BI225" s="12">
        <v>2547</v>
      </c>
      <c r="BJ225" s="12">
        <v>117</v>
      </c>
      <c r="BK225" s="12">
        <v>80</v>
      </c>
      <c r="BL225" s="12">
        <v>534</v>
      </c>
      <c r="BM225" s="12">
        <v>358</v>
      </c>
      <c r="BN225" s="12">
        <v>2226</v>
      </c>
      <c r="BO225" s="12">
        <v>274</v>
      </c>
      <c r="BP225" s="12">
        <v>381</v>
      </c>
      <c r="BQ225" s="12">
        <v>507</v>
      </c>
      <c r="BR225" s="12">
        <v>99</v>
      </c>
      <c r="BS225" s="12">
        <v>623</v>
      </c>
      <c r="BT225" s="12">
        <v>847</v>
      </c>
      <c r="BU225" s="12">
        <v>942</v>
      </c>
      <c r="BV225" s="12">
        <v>58</v>
      </c>
      <c r="BW225" s="12">
        <v>2918</v>
      </c>
      <c r="BX225" s="12">
        <v>2523</v>
      </c>
      <c r="BY225" s="12">
        <v>1013</v>
      </c>
      <c r="BZ225" s="12">
        <v>2981</v>
      </c>
      <c r="CA225" s="12">
        <v>2046</v>
      </c>
      <c r="CB225" s="12">
        <v>1431</v>
      </c>
      <c r="CC225" s="12">
        <v>152</v>
      </c>
      <c r="CD225" s="12">
        <v>106616</v>
      </c>
      <c r="CE225" s="12">
        <f t="shared" si="24"/>
        <v>73184</v>
      </c>
    </row>
    <row r="226" spans="1:84" x14ac:dyDescent="0.25">
      <c r="A226" s="63">
        <v>222</v>
      </c>
      <c r="B226" s="12" t="s">
        <v>135</v>
      </c>
      <c r="C226" s="12">
        <v>51</v>
      </c>
      <c r="D226" s="12">
        <v>67</v>
      </c>
      <c r="E226" s="12">
        <v>498</v>
      </c>
      <c r="F226" s="12">
        <v>431</v>
      </c>
      <c r="G226" s="12">
        <v>151</v>
      </c>
      <c r="H226" s="12">
        <v>198</v>
      </c>
      <c r="I226" s="12">
        <v>394</v>
      </c>
      <c r="J226" s="12">
        <v>91</v>
      </c>
      <c r="K226" s="12">
        <v>636</v>
      </c>
      <c r="L226" s="12">
        <v>580</v>
      </c>
      <c r="M226" s="12">
        <v>50</v>
      </c>
      <c r="N226" s="12">
        <v>206</v>
      </c>
      <c r="O226" s="12">
        <v>775</v>
      </c>
      <c r="P226" s="12">
        <v>1434</v>
      </c>
      <c r="Q226" s="12">
        <v>96</v>
      </c>
      <c r="R226" s="12">
        <v>91</v>
      </c>
      <c r="S226" s="12">
        <v>101</v>
      </c>
      <c r="T226" s="12">
        <v>412</v>
      </c>
      <c r="U226" s="12">
        <v>290</v>
      </c>
      <c r="V226" s="12">
        <v>828</v>
      </c>
      <c r="W226" s="12">
        <v>66</v>
      </c>
      <c r="X226" s="12">
        <v>489</v>
      </c>
      <c r="Y226" s="12">
        <v>72</v>
      </c>
      <c r="Z226" s="12">
        <v>51</v>
      </c>
      <c r="AA226" s="12">
        <v>411</v>
      </c>
      <c r="AB226" s="12">
        <v>578</v>
      </c>
      <c r="AC226" s="12">
        <v>1599</v>
      </c>
      <c r="AD226" s="12">
        <v>487</v>
      </c>
      <c r="AE226" s="12">
        <v>100</v>
      </c>
      <c r="AF226" s="12">
        <v>42</v>
      </c>
      <c r="AG226" s="12">
        <v>183</v>
      </c>
      <c r="AH226" s="12">
        <v>112</v>
      </c>
      <c r="AI226" s="12">
        <v>509</v>
      </c>
      <c r="AJ226" s="12">
        <v>93</v>
      </c>
      <c r="AK226" s="12">
        <v>676</v>
      </c>
      <c r="AL226" s="12">
        <v>1326</v>
      </c>
      <c r="AM226" s="12">
        <v>287</v>
      </c>
      <c r="AN226" s="12">
        <v>61</v>
      </c>
      <c r="AO226" s="12">
        <v>151</v>
      </c>
      <c r="AP226" s="12">
        <v>899</v>
      </c>
      <c r="AQ226" s="12">
        <v>91</v>
      </c>
      <c r="AR226" s="12">
        <v>180</v>
      </c>
      <c r="AS226" s="12">
        <v>446</v>
      </c>
      <c r="AT226" s="12">
        <v>276</v>
      </c>
      <c r="AU226" s="12">
        <v>462</v>
      </c>
      <c r="AV226" s="12">
        <v>356</v>
      </c>
      <c r="AW226" s="12">
        <v>205</v>
      </c>
      <c r="AX226" s="12">
        <v>159</v>
      </c>
      <c r="AY226" s="12">
        <v>1206</v>
      </c>
      <c r="AZ226" s="12">
        <v>341</v>
      </c>
      <c r="BA226" s="12">
        <v>219</v>
      </c>
      <c r="BB226" s="12">
        <v>354</v>
      </c>
      <c r="BC226" s="12">
        <v>1860</v>
      </c>
      <c r="BD226" s="12">
        <v>82</v>
      </c>
      <c r="BE226" s="12">
        <v>82</v>
      </c>
      <c r="BF226" s="12">
        <v>75</v>
      </c>
      <c r="BG226" s="12">
        <v>111</v>
      </c>
      <c r="BH226" s="12">
        <v>77</v>
      </c>
      <c r="BI226" s="12">
        <v>215</v>
      </c>
      <c r="BJ226" s="12">
        <v>36</v>
      </c>
      <c r="BK226" s="12">
        <v>13</v>
      </c>
      <c r="BL226" s="12">
        <v>134</v>
      </c>
      <c r="BM226" s="12">
        <v>102</v>
      </c>
      <c r="BN226" s="12">
        <v>317</v>
      </c>
      <c r="BO226" s="12">
        <v>53</v>
      </c>
      <c r="BP226" s="12">
        <v>238</v>
      </c>
      <c r="BQ226" s="12">
        <v>78</v>
      </c>
      <c r="BR226" s="12">
        <v>44</v>
      </c>
      <c r="BS226" s="12">
        <v>107</v>
      </c>
      <c r="BT226" s="12">
        <v>203</v>
      </c>
      <c r="BU226" s="12">
        <v>156</v>
      </c>
      <c r="BV226" s="12">
        <v>48</v>
      </c>
      <c r="BW226" s="12">
        <v>1282</v>
      </c>
      <c r="BX226" s="12">
        <v>825</v>
      </c>
      <c r="BY226" s="12">
        <v>182</v>
      </c>
      <c r="BZ226" s="12">
        <v>883</v>
      </c>
      <c r="CA226" s="12">
        <v>270</v>
      </c>
      <c r="CB226" s="12">
        <v>736</v>
      </c>
      <c r="CC226" s="12">
        <v>51</v>
      </c>
      <c r="CD226" s="12">
        <v>28162</v>
      </c>
      <c r="CE226" s="12">
        <f t="shared" si="24"/>
        <v>19914</v>
      </c>
    </row>
    <row r="227" spans="1:84" x14ac:dyDescent="0.25">
      <c r="A227" s="63">
        <v>223</v>
      </c>
      <c r="B227" s="12" t="s">
        <v>188</v>
      </c>
      <c r="C227" s="12">
        <v>2964</v>
      </c>
      <c r="D227" s="12">
        <v>2413</v>
      </c>
      <c r="E227" s="12">
        <v>18589</v>
      </c>
      <c r="F227" s="12">
        <v>21341</v>
      </c>
      <c r="G227" s="12">
        <v>10318</v>
      </c>
      <c r="H227" s="12">
        <v>10688</v>
      </c>
      <c r="I227" s="12">
        <v>18762</v>
      </c>
      <c r="J227" s="12">
        <v>3650</v>
      </c>
      <c r="K227" s="12">
        <v>27202</v>
      </c>
      <c r="L227" s="12">
        <v>28457</v>
      </c>
      <c r="M227" s="12">
        <v>1499</v>
      </c>
      <c r="N227" s="12">
        <v>8117</v>
      </c>
      <c r="O227" s="12">
        <v>13148</v>
      </c>
      <c r="P227" s="12">
        <v>35624</v>
      </c>
      <c r="Q227" s="12">
        <v>3647</v>
      </c>
      <c r="R227" s="12">
        <v>4570</v>
      </c>
      <c r="S227" s="12">
        <v>3371</v>
      </c>
      <c r="T227" s="12">
        <v>19413</v>
      </c>
      <c r="U227" s="12">
        <v>13107</v>
      </c>
      <c r="V227" s="12">
        <v>20424</v>
      </c>
      <c r="W227" s="12">
        <v>2742</v>
      </c>
      <c r="X227" s="12">
        <v>21520</v>
      </c>
      <c r="Y227" s="12">
        <v>4355</v>
      </c>
      <c r="Z227" s="12">
        <v>3440</v>
      </c>
      <c r="AA227" s="12">
        <v>20839</v>
      </c>
      <c r="AB227" s="12">
        <v>21900</v>
      </c>
      <c r="AC227" s="12">
        <v>46016</v>
      </c>
      <c r="AD227" s="12">
        <v>11024</v>
      </c>
      <c r="AE227" s="12">
        <v>3981</v>
      </c>
      <c r="AF227" s="12">
        <v>1348</v>
      </c>
      <c r="AG227" s="12">
        <v>13221</v>
      </c>
      <c r="AH227" s="12">
        <v>3800</v>
      </c>
      <c r="AI227" s="12">
        <v>24387</v>
      </c>
      <c r="AJ227" s="12">
        <v>3565</v>
      </c>
      <c r="AK227" s="12">
        <v>26156</v>
      </c>
      <c r="AL227" s="12">
        <v>25439</v>
      </c>
      <c r="AM227" s="12">
        <v>13809</v>
      </c>
      <c r="AN227" s="12">
        <v>1882</v>
      </c>
      <c r="AO227" s="12">
        <v>8638</v>
      </c>
      <c r="AP227" s="12">
        <v>24927</v>
      </c>
      <c r="AQ227" s="12">
        <v>2305</v>
      </c>
      <c r="AR227" s="12">
        <v>8098</v>
      </c>
      <c r="AS227" s="12">
        <v>17794</v>
      </c>
      <c r="AT227" s="12">
        <v>9059</v>
      </c>
      <c r="AU227" s="12">
        <v>14917</v>
      </c>
      <c r="AV227" s="12">
        <v>9624</v>
      </c>
      <c r="AW227" s="12">
        <v>6543</v>
      </c>
      <c r="AX227" s="12">
        <v>7029</v>
      </c>
      <c r="AY227" s="12">
        <v>30989</v>
      </c>
      <c r="AZ227" s="12">
        <v>18737</v>
      </c>
      <c r="BA227" s="12">
        <v>5636</v>
      </c>
      <c r="BB227" s="12">
        <v>20146</v>
      </c>
      <c r="BC227" s="12">
        <v>39753</v>
      </c>
      <c r="BD227" s="12">
        <v>5074</v>
      </c>
      <c r="BE227" s="12">
        <v>3330</v>
      </c>
      <c r="BF227" s="12">
        <v>3482</v>
      </c>
      <c r="BG227" s="12">
        <v>9289</v>
      </c>
      <c r="BH227" s="12">
        <v>2735</v>
      </c>
      <c r="BI227" s="12">
        <v>11779</v>
      </c>
      <c r="BJ227" s="12">
        <v>1764</v>
      </c>
      <c r="BK227" s="12">
        <v>1345</v>
      </c>
      <c r="BL227" s="12">
        <v>7085</v>
      </c>
      <c r="BM227" s="12">
        <v>3691</v>
      </c>
      <c r="BN227" s="12">
        <v>15459</v>
      </c>
      <c r="BO227" s="12">
        <v>3067</v>
      </c>
      <c r="BP227" s="12">
        <v>6465</v>
      </c>
      <c r="BQ227" s="12">
        <v>3617</v>
      </c>
      <c r="BR227" s="12">
        <v>1442</v>
      </c>
      <c r="BS227" s="12">
        <v>6056</v>
      </c>
      <c r="BT227" s="12">
        <v>6505</v>
      </c>
      <c r="BU227" s="12">
        <v>9146</v>
      </c>
      <c r="BV227" s="12">
        <v>901</v>
      </c>
      <c r="BW227" s="12">
        <v>28056</v>
      </c>
      <c r="BX227" s="12">
        <v>26629</v>
      </c>
      <c r="BY227" s="12">
        <v>6528</v>
      </c>
      <c r="BZ227" s="12">
        <v>20610</v>
      </c>
      <c r="CA227" s="12">
        <v>9286</v>
      </c>
      <c r="CB227" s="12">
        <v>24928</v>
      </c>
      <c r="CC227" s="12">
        <v>1588</v>
      </c>
      <c r="CD227" s="12">
        <v>960795</v>
      </c>
      <c r="CE227" s="12">
        <f t="shared" si="24"/>
        <v>647450</v>
      </c>
    </row>
    <row r="228" spans="1:84" s="66" customFormat="1" ht="19" x14ac:dyDescent="0.25">
      <c r="A228" s="63">
        <v>224</v>
      </c>
      <c r="B228" s="64" t="s">
        <v>319</v>
      </c>
      <c r="C228" s="65" t="s">
        <v>211</v>
      </c>
      <c r="D228" s="65" t="s">
        <v>212</v>
      </c>
      <c r="E228" s="65" t="s">
        <v>213</v>
      </c>
      <c r="F228" s="65" t="s">
        <v>214</v>
      </c>
      <c r="G228" s="65" t="s">
        <v>215</v>
      </c>
      <c r="H228" s="65" t="s">
        <v>216</v>
      </c>
      <c r="I228" s="65" t="s">
        <v>217</v>
      </c>
      <c r="J228" s="65" t="s">
        <v>218</v>
      </c>
      <c r="K228" s="65" t="s">
        <v>219</v>
      </c>
      <c r="L228" s="65" t="s">
        <v>220</v>
      </c>
      <c r="M228" s="65" t="s">
        <v>221</v>
      </c>
      <c r="N228" s="65" t="s">
        <v>222</v>
      </c>
      <c r="O228" s="65" t="s">
        <v>223</v>
      </c>
      <c r="P228" s="65" t="s">
        <v>224</v>
      </c>
      <c r="Q228" s="65" t="s">
        <v>225</v>
      </c>
      <c r="R228" s="65" t="s">
        <v>226</v>
      </c>
      <c r="S228" s="65" t="s">
        <v>227</v>
      </c>
      <c r="T228" s="65" t="s">
        <v>228</v>
      </c>
      <c r="U228" s="65" t="s">
        <v>229</v>
      </c>
      <c r="V228" s="65" t="s">
        <v>230</v>
      </c>
      <c r="W228" s="65" t="s">
        <v>231</v>
      </c>
      <c r="X228" s="65" t="s">
        <v>232</v>
      </c>
      <c r="Y228" s="65" t="s">
        <v>233</v>
      </c>
      <c r="Z228" s="65" t="s">
        <v>234</v>
      </c>
      <c r="AA228" s="65" t="s">
        <v>235</v>
      </c>
      <c r="AB228" s="65" t="s">
        <v>236</v>
      </c>
      <c r="AC228" s="65" t="s">
        <v>237</v>
      </c>
      <c r="AD228" s="65" t="s">
        <v>238</v>
      </c>
      <c r="AE228" s="65" t="s">
        <v>239</v>
      </c>
      <c r="AF228" s="65" t="s">
        <v>240</v>
      </c>
      <c r="AG228" s="65" t="s">
        <v>241</v>
      </c>
      <c r="AH228" s="65" t="s">
        <v>242</v>
      </c>
      <c r="AI228" s="65" t="s">
        <v>243</v>
      </c>
      <c r="AJ228" s="65" t="s">
        <v>244</v>
      </c>
      <c r="AK228" s="65" t="s">
        <v>245</v>
      </c>
      <c r="AL228" s="65" t="s">
        <v>246</v>
      </c>
      <c r="AM228" s="65" t="s">
        <v>247</v>
      </c>
      <c r="AN228" s="65" t="s">
        <v>248</v>
      </c>
      <c r="AO228" s="65" t="s">
        <v>249</v>
      </c>
      <c r="AP228" s="65" t="s">
        <v>250</v>
      </c>
      <c r="AQ228" s="65" t="s">
        <v>251</v>
      </c>
      <c r="AR228" s="65" t="s">
        <v>252</v>
      </c>
      <c r="AS228" s="65" t="s">
        <v>253</v>
      </c>
      <c r="AT228" s="65" t="s">
        <v>254</v>
      </c>
      <c r="AU228" s="65" t="s">
        <v>255</v>
      </c>
      <c r="AV228" s="65" t="s">
        <v>256</v>
      </c>
      <c r="AW228" s="65" t="s">
        <v>257</v>
      </c>
      <c r="AX228" s="65" t="s">
        <v>258</v>
      </c>
      <c r="AY228" s="65" t="s">
        <v>259</v>
      </c>
      <c r="AZ228" s="65" t="s">
        <v>260</v>
      </c>
      <c r="BA228" s="65" t="s">
        <v>261</v>
      </c>
      <c r="BB228" s="65" t="s">
        <v>262</v>
      </c>
      <c r="BC228" s="65" t="s">
        <v>263</v>
      </c>
      <c r="BD228" s="65" t="s">
        <v>264</v>
      </c>
      <c r="BE228" s="65" t="s">
        <v>265</v>
      </c>
      <c r="BF228" s="65" t="s">
        <v>266</v>
      </c>
      <c r="BG228" s="65" t="s">
        <v>267</v>
      </c>
      <c r="BH228" s="65" t="s">
        <v>268</v>
      </c>
      <c r="BI228" s="65" t="s">
        <v>269</v>
      </c>
      <c r="BJ228" s="65" t="s">
        <v>270</v>
      </c>
      <c r="BK228" s="65" t="s">
        <v>271</v>
      </c>
      <c r="BL228" s="65" t="s">
        <v>272</v>
      </c>
      <c r="BM228" s="65" t="s">
        <v>273</v>
      </c>
      <c r="BN228" s="65" t="s">
        <v>274</v>
      </c>
      <c r="BO228" s="65" t="s">
        <v>275</v>
      </c>
      <c r="BP228" s="65" t="s">
        <v>276</v>
      </c>
      <c r="BQ228" s="65" t="s">
        <v>277</v>
      </c>
      <c r="BR228" s="65" t="s">
        <v>278</v>
      </c>
      <c r="BS228" s="65" t="s">
        <v>279</v>
      </c>
      <c r="BT228" s="65" t="s">
        <v>280</v>
      </c>
      <c r="BU228" s="65" t="s">
        <v>281</v>
      </c>
      <c r="BV228" s="65" t="s">
        <v>282</v>
      </c>
      <c r="BW228" s="65" t="s">
        <v>283</v>
      </c>
      <c r="BX228" s="65" t="s">
        <v>284</v>
      </c>
      <c r="BY228" s="65" t="s">
        <v>285</v>
      </c>
      <c r="BZ228" s="65" t="s">
        <v>286</v>
      </c>
      <c r="CA228" s="65" t="s">
        <v>287</v>
      </c>
      <c r="CB228" s="65" t="s">
        <v>288</v>
      </c>
      <c r="CC228" s="65" t="s">
        <v>289</v>
      </c>
      <c r="CD228" s="65" t="s">
        <v>290</v>
      </c>
      <c r="CE228" s="65" t="s">
        <v>291</v>
      </c>
      <c r="CF228" s="59"/>
    </row>
    <row r="229" spans="1:84" x14ac:dyDescent="0.25">
      <c r="A229" s="63">
        <v>225</v>
      </c>
      <c r="B229" s="111" t="s">
        <v>189</v>
      </c>
      <c r="C229" s="68">
        <v>14</v>
      </c>
      <c r="D229" s="68">
        <v>5</v>
      </c>
      <c r="E229" s="68">
        <v>60</v>
      </c>
      <c r="F229" s="68">
        <v>8</v>
      </c>
      <c r="G229" s="68">
        <v>55</v>
      </c>
      <c r="H229" s="68">
        <v>12</v>
      </c>
      <c r="I229" s="68">
        <v>15</v>
      </c>
      <c r="J229" s="68">
        <v>9</v>
      </c>
      <c r="K229" s="68">
        <v>27</v>
      </c>
      <c r="L229" s="68">
        <v>4</v>
      </c>
      <c r="M229" s="68">
        <v>6</v>
      </c>
      <c r="N229" s="68">
        <v>48</v>
      </c>
      <c r="O229" s="68">
        <v>0</v>
      </c>
      <c r="P229" s="68">
        <v>7</v>
      </c>
      <c r="Q229" s="68">
        <v>6</v>
      </c>
      <c r="R229" s="68">
        <v>43</v>
      </c>
      <c r="S229" s="68">
        <v>23</v>
      </c>
      <c r="T229" s="68">
        <v>19</v>
      </c>
      <c r="U229" s="68">
        <v>119</v>
      </c>
      <c r="V229" s="68">
        <v>8</v>
      </c>
      <c r="W229" s="68">
        <v>3</v>
      </c>
      <c r="X229" s="68">
        <v>8</v>
      </c>
      <c r="Y229" s="68">
        <v>27</v>
      </c>
      <c r="Z229" s="68">
        <v>0</v>
      </c>
      <c r="AA229" s="68">
        <v>46</v>
      </c>
      <c r="AB229" s="68">
        <v>14</v>
      </c>
      <c r="AC229" s="68">
        <v>57</v>
      </c>
      <c r="AD229" s="68">
        <v>30</v>
      </c>
      <c r="AE229" s="68">
        <v>18</v>
      </c>
      <c r="AF229" s="68">
        <v>4</v>
      </c>
      <c r="AG229" s="68">
        <v>14</v>
      </c>
      <c r="AH229" s="68">
        <v>15</v>
      </c>
      <c r="AI229" s="68">
        <v>57</v>
      </c>
      <c r="AJ229" s="68">
        <v>14</v>
      </c>
      <c r="AK229" s="68">
        <v>5</v>
      </c>
      <c r="AL229" s="68">
        <v>11</v>
      </c>
      <c r="AM229" s="68">
        <v>21</v>
      </c>
      <c r="AN229" s="68">
        <v>6</v>
      </c>
      <c r="AO229" s="68">
        <v>3</v>
      </c>
      <c r="AP229" s="68">
        <v>6</v>
      </c>
      <c r="AQ229" s="68">
        <v>20</v>
      </c>
      <c r="AR229" s="68">
        <v>5</v>
      </c>
      <c r="AS229" s="68">
        <v>20</v>
      </c>
      <c r="AT229" s="68">
        <v>280</v>
      </c>
      <c r="AU229" s="68">
        <v>7</v>
      </c>
      <c r="AV229" s="68">
        <v>46</v>
      </c>
      <c r="AW229" s="68">
        <v>3</v>
      </c>
      <c r="AX229" s="68">
        <v>98</v>
      </c>
      <c r="AY229" s="68">
        <v>52</v>
      </c>
      <c r="AZ229" s="68">
        <v>25</v>
      </c>
      <c r="BA229" s="68">
        <v>0</v>
      </c>
      <c r="BB229" s="68">
        <v>19</v>
      </c>
      <c r="BC229" s="68">
        <v>42</v>
      </c>
      <c r="BD229" s="68">
        <v>8</v>
      </c>
      <c r="BE229" s="68">
        <v>10</v>
      </c>
      <c r="BF229" s="68">
        <v>20</v>
      </c>
      <c r="BG229" s="68">
        <v>9</v>
      </c>
      <c r="BH229" s="68">
        <v>20</v>
      </c>
      <c r="BI229" s="68">
        <v>67</v>
      </c>
      <c r="BJ229" s="68">
        <v>0</v>
      </c>
      <c r="BK229" s="68">
        <v>3</v>
      </c>
      <c r="BL229" s="68">
        <v>12</v>
      </c>
      <c r="BM229" s="68">
        <v>15</v>
      </c>
      <c r="BN229" s="68">
        <v>41</v>
      </c>
      <c r="BO229" s="68">
        <v>3</v>
      </c>
      <c r="BP229" s="68">
        <v>54</v>
      </c>
      <c r="BQ229" s="68">
        <v>23</v>
      </c>
      <c r="BR229" s="68">
        <v>3</v>
      </c>
      <c r="BS229" s="68">
        <v>12</v>
      </c>
      <c r="BT229" s="68">
        <v>36</v>
      </c>
      <c r="BU229" s="68">
        <v>15</v>
      </c>
      <c r="BV229" s="68">
        <v>3</v>
      </c>
      <c r="BW229" s="68">
        <v>35</v>
      </c>
      <c r="BX229" s="68">
        <v>44</v>
      </c>
      <c r="BY229" s="68">
        <v>14</v>
      </c>
      <c r="BZ229" s="68">
        <v>10</v>
      </c>
      <c r="CA229" s="68">
        <v>60</v>
      </c>
      <c r="CB229" s="68">
        <v>33</v>
      </c>
      <c r="CC229" s="68">
        <v>0</v>
      </c>
      <c r="CD229" s="68">
        <v>2020</v>
      </c>
      <c r="CE229" s="12">
        <f t="shared" ref="CE229:CE251" si="25">SUM(F229,I229,K229:L229,O229:P229,T229,V229,X229,AB229,AG229,AI229,AK229:AL229,AP229,AR229:AU229,AY229:AZ229,BB229:BC229,BG229,BI229,BN229,BW229:BX229,BZ229:CB229)</f>
        <v>952</v>
      </c>
    </row>
    <row r="230" spans="1:84" x14ac:dyDescent="0.25">
      <c r="A230" s="63">
        <v>226</v>
      </c>
      <c r="B230" s="111" t="s">
        <v>190</v>
      </c>
      <c r="C230" s="68">
        <v>0</v>
      </c>
      <c r="D230" s="68">
        <v>0</v>
      </c>
      <c r="E230" s="68">
        <v>0</v>
      </c>
      <c r="F230" s="68">
        <v>0</v>
      </c>
      <c r="G230" s="68">
        <v>0</v>
      </c>
      <c r="H230" s="68">
        <v>0</v>
      </c>
      <c r="I230" s="68">
        <v>0</v>
      </c>
      <c r="J230" s="68">
        <v>0</v>
      </c>
      <c r="K230" s="68">
        <v>0</v>
      </c>
      <c r="L230" s="68">
        <v>0</v>
      </c>
      <c r="M230" s="68">
        <v>0</v>
      </c>
      <c r="N230" s="68">
        <v>0</v>
      </c>
      <c r="O230" s="68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8">
        <v>3</v>
      </c>
      <c r="V230" s="68">
        <v>0</v>
      </c>
      <c r="W230" s="68">
        <v>0</v>
      </c>
      <c r="X230" s="68">
        <v>0</v>
      </c>
      <c r="Y230" s="68">
        <v>0</v>
      </c>
      <c r="Z230" s="68">
        <v>0</v>
      </c>
      <c r="AA230" s="68">
        <v>0</v>
      </c>
      <c r="AB230" s="68">
        <v>0</v>
      </c>
      <c r="AC230" s="68">
        <v>0</v>
      </c>
      <c r="AD230" s="68">
        <v>0</v>
      </c>
      <c r="AE230" s="68">
        <v>0</v>
      </c>
      <c r="AF230" s="68">
        <v>0</v>
      </c>
      <c r="AG230" s="68">
        <v>0</v>
      </c>
      <c r="AH230" s="68">
        <v>0</v>
      </c>
      <c r="AI230" s="68">
        <v>0</v>
      </c>
      <c r="AJ230" s="68">
        <v>0</v>
      </c>
      <c r="AK230" s="68">
        <v>0</v>
      </c>
      <c r="AL230" s="68">
        <v>0</v>
      </c>
      <c r="AM230" s="68">
        <v>0</v>
      </c>
      <c r="AN230" s="68">
        <v>0</v>
      </c>
      <c r="AO230" s="68">
        <v>0</v>
      </c>
      <c r="AP230" s="68">
        <v>0</v>
      </c>
      <c r="AQ230" s="68">
        <v>0</v>
      </c>
      <c r="AR230" s="68">
        <v>0</v>
      </c>
      <c r="AS230" s="68">
        <v>0</v>
      </c>
      <c r="AT230" s="68">
        <v>0</v>
      </c>
      <c r="AU230" s="68">
        <v>0</v>
      </c>
      <c r="AV230" s="68">
        <v>0</v>
      </c>
      <c r="AW230" s="68">
        <v>0</v>
      </c>
      <c r="AX230" s="68">
        <v>0</v>
      </c>
      <c r="AY230" s="68">
        <v>0</v>
      </c>
      <c r="AZ230" s="68">
        <v>0</v>
      </c>
      <c r="BA230" s="68">
        <v>0</v>
      </c>
      <c r="BB230" s="68">
        <v>0</v>
      </c>
      <c r="BC230" s="68">
        <v>0</v>
      </c>
      <c r="BD230" s="68">
        <v>5</v>
      </c>
      <c r="BE230" s="68">
        <v>0</v>
      </c>
      <c r="BF230" s="68">
        <v>0</v>
      </c>
      <c r="BG230" s="68">
        <v>0</v>
      </c>
      <c r="BH230" s="68">
        <v>0</v>
      </c>
      <c r="BI230" s="68">
        <v>0</v>
      </c>
      <c r="BJ230" s="68">
        <v>0</v>
      </c>
      <c r="BK230" s="68">
        <v>0</v>
      </c>
      <c r="BL230" s="68">
        <v>0</v>
      </c>
      <c r="BM230" s="68">
        <v>0</v>
      </c>
      <c r="BN230" s="68">
        <v>0</v>
      </c>
      <c r="BO230" s="68">
        <v>0</v>
      </c>
      <c r="BP230" s="68">
        <v>0</v>
      </c>
      <c r="BQ230" s="68">
        <v>0</v>
      </c>
      <c r="BR230" s="68">
        <v>0</v>
      </c>
      <c r="BS230" s="68">
        <v>4</v>
      </c>
      <c r="BT230" s="68">
        <v>6</v>
      </c>
      <c r="BU230" s="68">
        <v>0</v>
      </c>
      <c r="BV230" s="68">
        <v>0</v>
      </c>
      <c r="BW230" s="68">
        <v>0</v>
      </c>
      <c r="BX230" s="68">
        <v>0</v>
      </c>
      <c r="BY230" s="68">
        <v>0</v>
      </c>
      <c r="BZ230" s="68">
        <v>0</v>
      </c>
      <c r="CA230" s="68">
        <v>0</v>
      </c>
      <c r="CB230" s="68">
        <v>0</v>
      </c>
      <c r="CC230" s="68">
        <v>0</v>
      </c>
      <c r="CD230" s="68">
        <v>23</v>
      </c>
      <c r="CE230" s="12">
        <f t="shared" si="25"/>
        <v>0</v>
      </c>
    </row>
    <row r="231" spans="1:84" x14ac:dyDescent="0.25">
      <c r="A231" s="63">
        <v>227</v>
      </c>
      <c r="B231" s="111" t="s">
        <v>191</v>
      </c>
      <c r="C231" s="68">
        <v>0</v>
      </c>
      <c r="D231" s="68">
        <v>0</v>
      </c>
      <c r="E231" s="68">
        <v>0</v>
      </c>
      <c r="F231" s="68">
        <v>0</v>
      </c>
      <c r="G231" s="68">
        <v>0</v>
      </c>
      <c r="H231" s="68">
        <v>0</v>
      </c>
      <c r="I231" s="68">
        <v>0</v>
      </c>
      <c r="J231" s="68">
        <v>0</v>
      </c>
      <c r="K231" s="68">
        <v>0</v>
      </c>
      <c r="L231" s="68">
        <v>0</v>
      </c>
      <c r="M231" s="68">
        <v>0</v>
      </c>
      <c r="N231" s="68">
        <v>0</v>
      </c>
      <c r="O231" s="68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8">
        <v>0</v>
      </c>
      <c r="V231" s="68">
        <v>0</v>
      </c>
      <c r="W231" s="68">
        <v>0</v>
      </c>
      <c r="X231" s="68">
        <v>0</v>
      </c>
      <c r="Y231" s="68">
        <v>0</v>
      </c>
      <c r="Z231" s="68">
        <v>0</v>
      </c>
      <c r="AA231" s="68">
        <v>0</v>
      </c>
      <c r="AB231" s="68">
        <v>0</v>
      </c>
      <c r="AC231" s="68">
        <v>0</v>
      </c>
      <c r="AD231" s="68">
        <v>8</v>
      </c>
      <c r="AE231" s="68">
        <v>0</v>
      </c>
      <c r="AF231" s="68">
        <v>4</v>
      </c>
      <c r="AG231" s="68">
        <v>0</v>
      </c>
      <c r="AH231" s="68">
        <v>0</v>
      </c>
      <c r="AI231" s="68">
        <v>0</v>
      </c>
      <c r="AJ231" s="68">
        <v>0</v>
      </c>
      <c r="AK231" s="68">
        <v>0</v>
      </c>
      <c r="AL231" s="68">
        <v>0</v>
      </c>
      <c r="AM231" s="68">
        <v>0</v>
      </c>
      <c r="AN231" s="68">
        <v>0</v>
      </c>
      <c r="AO231" s="68">
        <v>0</v>
      </c>
      <c r="AP231" s="68">
        <v>0</v>
      </c>
      <c r="AQ231" s="68">
        <v>7</v>
      </c>
      <c r="AR231" s="68">
        <v>0</v>
      </c>
      <c r="AS231" s="68">
        <v>0</v>
      </c>
      <c r="AT231" s="68">
        <v>0</v>
      </c>
      <c r="AU231" s="68">
        <v>0</v>
      </c>
      <c r="AV231" s="68">
        <v>4</v>
      </c>
      <c r="AW231" s="68">
        <v>3</v>
      </c>
      <c r="AX231" s="68">
        <v>0</v>
      </c>
      <c r="AY231" s="68">
        <v>0</v>
      </c>
      <c r="AZ231" s="68">
        <v>0</v>
      </c>
      <c r="BA231" s="68">
        <v>0</v>
      </c>
      <c r="BB231" s="68">
        <v>0</v>
      </c>
      <c r="BC231" s="68">
        <v>0</v>
      </c>
      <c r="BD231" s="68">
        <v>0</v>
      </c>
      <c r="BE231" s="68">
        <v>0</v>
      </c>
      <c r="BF231" s="68">
        <v>0</v>
      </c>
      <c r="BG231" s="68">
        <v>0</v>
      </c>
      <c r="BH231" s="68">
        <v>0</v>
      </c>
      <c r="BI231" s="68">
        <v>0</v>
      </c>
      <c r="BJ231" s="68">
        <v>0</v>
      </c>
      <c r="BK231" s="68">
        <v>0</v>
      </c>
      <c r="BL231" s="68">
        <v>0</v>
      </c>
      <c r="BM231" s="68">
        <v>0</v>
      </c>
      <c r="BN231" s="68">
        <v>8</v>
      </c>
      <c r="BO231" s="68">
        <v>0</v>
      </c>
      <c r="BP231" s="68">
        <v>0</v>
      </c>
      <c r="BQ231" s="68">
        <v>0</v>
      </c>
      <c r="BR231" s="68">
        <v>0</v>
      </c>
      <c r="BS231" s="68">
        <v>0</v>
      </c>
      <c r="BT231" s="68">
        <v>0</v>
      </c>
      <c r="BU231" s="68">
        <v>0</v>
      </c>
      <c r="BV231" s="68">
        <v>0</v>
      </c>
      <c r="BW231" s="68">
        <v>0</v>
      </c>
      <c r="BX231" s="68">
        <v>0</v>
      </c>
      <c r="BY231" s="68">
        <v>3</v>
      </c>
      <c r="BZ231" s="68">
        <v>0</v>
      </c>
      <c r="CA231" s="68">
        <v>0</v>
      </c>
      <c r="CB231" s="68">
        <v>0</v>
      </c>
      <c r="CC231" s="68">
        <v>0</v>
      </c>
      <c r="CD231" s="68">
        <v>41</v>
      </c>
      <c r="CE231" s="12">
        <f t="shared" si="25"/>
        <v>8</v>
      </c>
    </row>
    <row r="232" spans="1:84" x14ac:dyDescent="0.25">
      <c r="A232" s="63">
        <v>228</v>
      </c>
      <c r="B232" s="111" t="s">
        <v>192</v>
      </c>
      <c r="C232" s="68">
        <v>0</v>
      </c>
      <c r="D232" s="68">
        <v>0</v>
      </c>
      <c r="E232" s="68">
        <v>5</v>
      </c>
      <c r="F232" s="68">
        <v>6</v>
      </c>
      <c r="G232" s="68">
        <v>0</v>
      </c>
      <c r="H232" s="68">
        <v>0</v>
      </c>
      <c r="I232" s="68">
        <v>8</v>
      </c>
      <c r="J232" s="68">
        <v>0</v>
      </c>
      <c r="K232" s="68">
        <v>13</v>
      </c>
      <c r="L232" s="68">
        <v>10</v>
      </c>
      <c r="M232" s="68">
        <v>0</v>
      </c>
      <c r="N232" s="68">
        <v>0</v>
      </c>
      <c r="O232" s="68">
        <v>3</v>
      </c>
      <c r="P232" s="68">
        <v>26</v>
      </c>
      <c r="Q232" s="68">
        <v>0</v>
      </c>
      <c r="R232" s="68">
        <v>0</v>
      </c>
      <c r="S232" s="68">
        <v>0</v>
      </c>
      <c r="T232" s="68">
        <v>17</v>
      </c>
      <c r="U232" s="68">
        <v>0</v>
      </c>
      <c r="V232" s="68">
        <v>61</v>
      </c>
      <c r="W232" s="68">
        <v>0</v>
      </c>
      <c r="X232" s="68">
        <v>13</v>
      </c>
      <c r="Y232" s="68">
        <v>0</v>
      </c>
      <c r="Z232" s="68">
        <v>0</v>
      </c>
      <c r="AA232" s="68">
        <v>6</v>
      </c>
      <c r="AB232" s="68">
        <v>65</v>
      </c>
      <c r="AC232" s="68">
        <v>3</v>
      </c>
      <c r="AD232" s="68">
        <v>0</v>
      </c>
      <c r="AE232" s="68">
        <v>0</v>
      </c>
      <c r="AF232" s="68">
        <v>0</v>
      </c>
      <c r="AG232" s="68">
        <v>4</v>
      </c>
      <c r="AH232" s="68">
        <v>0</v>
      </c>
      <c r="AI232" s="68">
        <v>7</v>
      </c>
      <c r="AJ232" s="68">
        <v>0</v>
      </c>
      <c r="AK232" s="68">
        <v>4</v>
      </c>
      <c r="AL232" s="68">
        <v>4</v>
      </c>
      <c r="AM232" s="68">
        <v>3</v>
      </c>
      <c r="AN232" s="68">
        <v>0</v>
      </c>
      <c r="AO232" s="68">
        <v>0</v>
      </c>
      <c r="AP232" s="68">
        <v>0</v>
      </c>
      <c r="AQ232" s="68">
        <v>0</v>
      </c>
      <c r="AR232" s="68">
        <v>18</v>
      </c>
      <c r="AS232" s="68">
        <v>13</v>
      </c>
      <c r="AT232" s="68">
        <v>19</v>
      </c>
      <c r="AU232" s="68">
        <v>3</v>
      </c>
      <c r="AV232" s="68">
        <v>0</v>
      </c>
      <c r="AW232" s="68">
        <v>0</v>
      </c>
      <c r="AX232" s="68">
        <v>0</v>
      </c>
      <c r="AY232" s="68">
        <v>31</v>
      </c>
      <c r="AZ232" s="68">
        <v>14</v>
      </c>
      <c r="BA232" s="68">
        <v>0</v>
      </c>
      <c r="BB232" s="68">
        <v>19</v>
      </c>
      <c r="BC232" s="68">
        <v>6</v>
      </c>
      <c r="BD232" s="68">
        <v>0</v>
      </c>
      <c r="BE232" s="68">
        <v>0</v>
      </c>
      <c r="BF232" s="68">
        <v>0</v>
      </c>
      <c r="BG232" s="68">
        <v>0</v>
      </c>
      <c r="BH232" s="68">
        <v>0</v>
      </c>
      <c r="BI232" s="68">
        <v>147</v>
      </c>
      <c r="BJ232" s="68">
        <v>0</v>
      </c>
      <c r="BK232" s="68">
        <v>0</v>
      </c>
      <c r="BL232" s="68">
        <v>0</v>
      </c>
      <c r="BM232" s="68">
        <v>0</v>
      </c>
      <c r="BN232" s="68">
        <v>18</v>
      </c>
      <c r="BO232" s="68">
        <v>0</v>
      </c>
      <c r="BP232" s="68">
        <v>0</v>
      </c>
      <c r="BQ232" s="68">
        <v>0</v>
      </c>
      <c r="BR232" s="68">
        <v>0</v>
      </c>
      <c r="BS232" s="68">
        <v>0</v>
      </c>
      <c r="BT232" s="68">
        <v>0</v>
      </c>
      <c r="BU232" s="68">
        <v>0</v>
      </c>
      <c r="BV232" s="68">
        <v>0</v>
      </c>
      <c r="BW232" s="68">
        <v>26</v>
      </c>
      <c r="BX232" s="68">
        <v>5</v>
      </c>
      <c r="BY232" s="68">
        <v>0</v>
      </c>
      <c r="BZ232" s="68">
        <v>0</v>
      </c>
      <c r="CA232" s="68">
        <v>50</v>
      </c>
      <c r="CB232" s="68">
        <v>16</v>
      </c>
      <c r="CC232" s="68">
        <v>0</v>
      </c>
      <c r="CD232" s="68">
        <v>633</v>
      </c>
      <c r="CE232" s="12">
        <f t="shared" si="25"/>
        <v>626</v>
      </c>
    </row>
    <row r="233" spans="1:84" x14ac:dyDescent="0.25">
      <c r="A233" s="63">
        <v>229</v>
      </c>
      <c r="B233" s="111" t="s">
        <v>193</v>
      </c>
      <c r="C233" s="68">
        <v>0</v>
      </c>
      <c r="D233" s="68">
        <v>0</v>
      </c>
      <c r="E233" s="68">
        <v>0</v>
      </c>
      <c r="F233" s="68">
        <v>0</v>
      </c>
      <c r="G233" s="68">
        <v>0</v>
      </c>
      <c r="H233" s="68">
        <v>0</v>
      </c>
      <c r="I233" s="68">
        <v>0</v>
      </c>
      <c r="J233" s="68">
        <v>0</v>
      </c>
      <c r="K233" s="68">
        <v>7</v>
      </c>
      <c r="L233" s="68">
        <v>0</v>
      </c>
      <c r="M233" s="68">
        <v>0</v>
      </c>
      <c r="N233" s="68">
        <v>0</v>
      </c>
      <c r="O233" s="68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8">
        <v>0</v>
      </c>
      <c r="V233" s="68">
        <v>0</v>
      </c>
      <c r="W233" s="68">
        <v>0</v>
      </c>
      <c r="X233" s="68">
        <v>0</v>
      </c>
      <c r="Y233" s="68">
        <v>0</v>
      </c>
      <c r="Z233" s="68">
        <v>0</v>
      </c>
      <c r="AA233" s="68">
        <v>0</v>
      </c>
      <c r="AB233" s="68">
        <v>0</v>
      </c>
      <c r="AC233" s="68">
        <v>0</v>
      </c>
      <c r="AD233" s="68">
        <v>0</v>
      </c>
      <c r="AE233" s="68">
        <v>0</v>
      </c>
      <c r="AF233" s="68">
        <v>0</v>
      </c>
      <c r="AG233" s="68">
        <v>0</v>
      </c>
      <c r="AH233" s="68">
        <v>0</v>
      </c>
      <c r="AI233" s="68">
        <v>0</v>
      </c>
      <c r="AJ233" s="68">
        <v>0</v>
      </c>
      <c r="AK233" s="68">
        <v>0</v>
      </c>
      <c r="AL233" s="68">
        <v>0</v>
      </c>
      <c r="AM233" s="68">
        <v>0</v>
      </c>
      <c r="AN233" s="68">
        <v>0</v>
      </c>
      <c r="AO233" s="68">
        <v>0</v>
      </c>
      <c r="AP233" s="68">
        <v>0</v>
      </c>
      <c r="AQ233" s="68">
        <v>0</v>
      </c>
      <c r="AR233" s="68">
        <v>0</v>
      </c>
      <c r="AS233" s="68">
        <v>0</v>
      </c>
      <c r="AT233" s="68">
        <v>0</v>
      </c>
      <c r="AU233" s="68">
        <v>0</v>
      </c>
      <c r="AV233" s="68">
        <v>0</v>
      </c>
      <c r="AW233" s="68">
        <v>0</v>
      </c>
      <c r="AX233" s="68">
        <v>0</v>
      </c>
      <c r="AY233" s="68">
        <v>0</v>
      </c>
      <c r="AZ233" s="68">
        <v>0</v>
      </c>
      <c r="BA233" s="68">
        <v>0</v>
      </c>
      <c r="BB233" s="68">
        <v>0</v>
      </c>
      <c r="BC233" s="68">
        <v>0</v>
      </c>
      <c r="BD233" s="68">
        <v>0</v>
      </c>
      <c r="BE233" s="68">
        <v>0</v>
      </c>
      <c r="BF233" s="68">
        <v>0</v>
      </c>
      <c r="BG233" s="68">
        <v>0</v>
      </c>
      <c r="BH233" s="68">
        <v>0</v>
      </c>
      <c r="BI233" s="68">
        <v>0</v>
      </c>
      <c r="BJ233" s="68">
        <v>0</v>
      </c>
      <c r="BK233" s="68">
        <v>0</v>
      </c>
      <c r="BL233" s="68">
        <v>0</v>
      </c>
      <c r="BM233" s="68">
        <v>5</v>
      </c>
      <c r="BN233" s="68">
        <v>0</v>
      </c>
      <c r="BO233" s="68">
        <v>0</v>
      </c>
      <c r="BP233" s="68">
        <v>0</v>
      </c>
      <c r="BQ233" s="68">
        <v>0</v>
      </c>
      <c r="BR233" s="68">
        <v>0</v>
      </c>
      <c r="BS233" s="68">
        <v>0</v>
      </c>
      <c r="BT233" s="68">
        <v>0</v>
      </c>
      <c r="BU233" s="68">
        <v>0</v>
      </c>
      <c r="BV233" s="68">
        <v>0</v>
      </c>
      <c r="BW233" s="68">
        <v>0</v>
      </c>
      <c r="BX233" s="68">
        <v>0</v>
      </c>
      <c r="BY233" s="68">
        <v>0</v>
      </c>
      <c r="BZ233" s="68">
        <v>0</v>
      </c>
      <c r="CA233" s="68">
        <v>0</v>
      </c>
      <c r="CB233" s="68">
        <v>0</v>
      </c>
      <c r="CC233" s="68">
        <v>0</v>
      </c>
      <c r="CD233" s="68">
        <v>13</v>
      </c>
      <c r="CE233" s="12">
        <f t="shared" si="25"/>
        <v>7</v>
      </c>
    </row>
    <row r="234" spans="1:84" x14ac:dyDescent="0.25">
      <c r="A234" s="63">
        <v>230</v>
      </c>
      <c r="B234" s="111" t="s">
        <v>194</v>
      </c>
      <c r="C234" s="68">
        <v>0</v>
      </c>
      <c r="D234" s="68">
        <v>0</v>
      </c>
      <c r="E234" s="68">
        <v>5</v>
      </c>
      <c r="F234" s="68">
        <v>0</v>
      </c>
      <c r="G234" s="68">
        <v>0</v>
      </c>
      <c r="H234" s="68">
        <v>0</v>
      </c>
      <c r="I234" s="68">
        <v>8</v>
      </c>
      <c r="J234" s="68">
        <v>0</v>
      </c>
      <c r="K234" s="68">
        <v>0</v>
      </c>
      <c r="L234" s="68">
        <v>0</v>
      </c>
      <c r="M234" s="68">
        <v>0</v>
      </c>
      <c r="N234" s="68">
        <v>0</v>
      </c>
      <c r="O234" s="68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8">
        <v>0</v>
      </c>
      <c r="V234" s="68">
        <v>0</v>
      </c>
      <c r="W234" s="68">
        <v>0</v>
      </c>
      <c r="X234" s="68">
        <v>0</v>
      </c>
      <c r="Y234" s="68">
        <v>0</v>
      </c>
      <c r="Z234" s="68">
        <v>0</v>
      </c>
      <c r="AA234" s="68">
        <v>0</v>
      </c>
      <c r="AB234" s="68">
        <v>0</v>
      </c>
      <c r="AC234" s="68">
        <v>0</v>
      </c>
      <c r="AD234" s="68">
        <v>5</v>
      </c>
      <c r="AE234" s="68">
        <v>0</v>
      </c>
      <c r="AF234" s="68">
        <v>0</v>
      </c>
      <c r="AG234" s="68">
        <v>0</v>
      </c>
      <c r="AH234" s="68">
        <v>0</v>
      </c>
      <c r="AI234" s="68">
        <v>0</v>
      </c>
      <c r="AJ234" s="68">
        <v>0</v>
      </c>
      <c r="AK234" s="68">
        <v>0</v>
      </c>
      <c r="AL234" s="68">
        <v>0</v>
      </c>
      <c r="AM234" s="68">
        <v>0</v>
      </c>
      <c r="AN234" s="68">
        <v>0</v>
      </c>
      <c r="AO234" s="68">
        <v>0</v>
      </c>
      <c r="AP234" s="68">
        <v>0</v>
      </c>
      <c r="AQ234" s="68">
        <v>0</v>
      </c>
      <c r="AR234" s="68">
        <v>0</v>
      </c>
      <c r="AS234" s="68">
        <v>0</v>
      </c>
      <c r="AT234" s="68">
        <v>19</v>
      </c>
      <c r="AU234" s="68">
        <v>0</v>
      </c>
      <c r="AV234" s="68">
        <v>0</v>
      </c>
      <c r="AW234" s="68">
        <v>0</v>
      </c>
      <c r="AX234" s="68">
        <v>0</v>
      </c>
      <c r="AY234" s="68">
        <v>9</v>
      </c>
      <c r="AZ234" s="68">
        <v>0</v>
      </c>
      <c r="BA234" s="68">
        <v>0</v>
      </c>
      <c r="BB234" s="68">
        <v>0</v>
      </c>
      <c r="BC234" s="68">
        <v>4</v>
      </c>
      <c r="BD234" s="68">
        <v>0</v>
      </c>
      <c r="BE234" s="68">
        <v>0</v>
      </c>
      <c r="BF234" s="68">
        <v>0</v>
      </c>
      <c r="BG234" s="68">
        <v>4</v>
      </c>
      <c r="BH234" s="68">
        <v>0</v>
      </c>
      <c r="BI234" s="68">
        <v>0</v>
      </c>
      <c r="BJ234" s="68">
        <v>0</v>
      </c>
      <c r="BK234" s="68">
        <v>0</v>
      </c>
      <c r="BL234" s="68">
        <v>0</v>
      </c>
      <c r="BM234" s="68">
        <v>0</v>
      </c>
      <c r="BN234" s="68">
        <v>0</v>
      </c>
      <c r="BO234" s="68">
        <v>0</v>
      </c>
      <c r="BP234" s="68">
        <v>0</v>
      </c>
      <c r="BQ234" s="68">
        <v>0</v>
      </c>
      <c r="BR234" s="68">
        <v>0</v>
      </c>
      <c r="BS234" s="68">
        <v>0</v>
      </c>
      <c r="BT234" s="68">
        <v>0</v>
      </c>
      <c r="BU234" s="68">
        <v>0</v>
      </c>
      <c r="BV234" s="68">
        <v>0</v>
      </c>
      <c r="BW234" s="68">
        <v>0</v>
      </c>
      <c r="BX234" s="68">
        <v>0</v>
      </c>
      <c r="BY234" s="68">
        <v>0</v>
      </c>
      <c r="BZ234" s="68">
        <v>0</v>
      </c>
      <c r="CA234" s="68">
        <v>7</v>
      </c>
      <c r="CB234" s="68">
        <v>5</v>
      </c>
      <c r="CC234" s="68">
        <v>0</v>
      </c>
      <c r="CD234" s="68">
        <v>67</v>
      </c>
      <c r="CE234" s="12">
        <f t="shared" si="25"/>
        <v>56</v>
      </c>
    </row>
    <row r="235" spans="1:84" x14ac:dyDescent="0.25">
      <c r="A235" s="63">
        <v>231</v>
      </c>
      <c r="B235" s="111" t="s">
        <v>195</v>
      </c>
      <c r="C235" s="68">
        <v>11</v>
      </c>
      <c r="D235" s="68">
        <v>10</v>
      </c>
      <c r="E235" s="68">
        <v>150</v>
      </c>
      <c r="F235" s="68">
        <v>387</v>
      </c>
      <c r="G235" s="68">
        <v>63</v>
      </c>
      <c r="H235" s="68">
        <v>28</v>
      </c>
      <c r="I235" s="68">
        <v>42</v>
      </c>
      <c r="J235" s="68">
        <v>9</v>
      </c>
      <c r="K235" s="68">
        <v>90</v>
      </c>
      <c r="L235" s="68">
        <v>459</v>
      </c>
      <c r="M235" s="68">
        <v>31</v>
      </c>
      <c r="N235" s="68">
        <v>55</v>
      </c>
      <c r="O235" s="68">
        <v>15</v>
      </c>
      <c r="P235" s="68">
        <v>207</v>
      </c>
      <c r="Q235" s="68">
        <v>16</v>
      </c>
      <c r="R235" s="68">
        <v>18</v>
      </c>
      <c r="S235" s="68">
        <v>25</v>
      </c>
      <c r="T235" s="68">
        <v>82</v>
      </c>
      <c r="U235" s="68">
        <v>41</v>
      </c>
      <c r="V235" s="68">
        <v>224</v>
      </c>
      <c r="W235" s="68">
        <v>31</v>
      </c>
      <c r="X235" s="68">
        <v>103</v>
      </c>
      <c r="Y235" s="68">
        <v>19</v>
      </c>
      <c r="Z235" s="68">
        <v>0</v>
      </c>
      <c r="AA235" s="68">
        <v>166</v>
      </c>
      <c r="AB235" s="68">
        <v>189</v>
      </c>
      <c r="AC235" s="68">
        <v>259</v>
      </c>
      <c r="AD235" s="68">
        <v>78</v>
      </c>
      <c r="AE235" s="68">
        <v>9</v>
      </c>
      <c r="AF235" s="68">
        <v>18</v>
      </c>
      <c r="AG235" s="68">
        <v>57</v>
      </c>
      <c r="AH235" s="68">
        <v>29</v>
      </c>
      <c r="AI235" s="68">
        <v>47</v>
      </c>
      <c r="AJ235" s="68">
        <v>61</v>
      </c>
      <c r="AK235" s="68">
        <v>163</v>
      </c>
      <c r="AL235" s="68">
        <v>108</v>
      </c>
      <c r="AM235" s="68">
        <v>176</v>
      </c>
      <c r="AN235" s="68">
        <v>14</v>
      </c>
      <c r="AO235" s="68">
        <v>3</v>
      </c>
      <c r="AP235" s="68">
        <v>0</v>
      </c>
      <c r="AQ235" s="68">
        <v>3</v>
      </c>
      <c r="AR235" s="68">
        <v>133</v>
      </c>
      <c r="AS235" s="68">
        <v>146</v>
      </c>
      <c r="AT235" s="68">
        <v>542</v>
      </c>
      <c r="AU235" s="68">
        <v>0</v>
      </c>
      <c r="AV235" s="68">
        <v>74</v>
      </c>
      <c r="AW235" s="68">
        <v>23</v>
      </c>
      <c r="AX235" s="68">
        <v>52</v>
      </c>
      <c r="AY235" s="68">
        <v>181</v>
      </c>
      <c r="AZ235" s="68">
        <v>0</v>
      </c>
      <c r="BA235" s="68">
        <v>7</v>
      </c>
      <c r="BB235" s="68">
        <v>0</v>
      </c>
      <c r="BC235" s="68">
        <v>136</v>
      </c>
      <c r="BD235" s="68">
        <v>142</v>
      </c>
      <c r="BE235" s="68">
        <v>8</v>
      </c>
      <c r="BF235" s="68">
        <v>28</v>
      </c>
      <c r="BG235" s="68">
        <v>0</v>
      </c>
      <c r="BH235" s="68">
        <v>3</v>
      </c>
      <c r="BI235" s="68">
        <v>0</v>
      </c>
      <c r="BJ235" s="68">
        <v>22</v>
      </c>
      <c r="BK235" s="68">
        <v>0</v>
      </c>
      <c r="BL235" s="68">
        <v>17</v>
      </c>
      <c r="BM235" s="68">
        <v>20</v>
      </c>
      <c r="BN235" s="68">
        <v>0</v>
      </c>
      <c r="BO235" s="68">
        <v>0</v>
      </c>
      <c r="BP235" s="68">
        <v>17</v>
      </c>
      <c r="BQ235" s="68">
        <v>36</v>
      </c>
      <c r="BR235" s="68">
        <v>3</v>
      </c>
      <c r="BS235" s="68">
        <v>111</v>
      </c>
      <c r="BT235" s="68">
        <v>66</v>
      </c>
      <c r="BU235" s="68">
        <v>29</v>
      </c>
      <c r="BV235" s="68">
        <v>16</v>
      </c>
      <c r="BW235" s="68">
        <v>305</v>
      </c>
      <c r="BX235" s="68">
        <v>140</v>
      </c>
      <c r="BY235" s="68">
        <v>43</v>
      </c>
      <c r="BZ235" s="68">
        <v>65</v>
      </c>
      <c r="CA235" s="68">
        <v>112</v>
      </c>
      <c r="CB235" s="68">
        <v>10</v>
      </c>
      <c r="CC235" s="68">
        <v>32</v>
      </c>
      <c r="CD235" s="68">
        <v>6026</v>
      </c>
      <c r="CE235" s="12">
        <f t="shared" si="25"/>
        <v>3943</v>
      </c>
    </row>
    <row r="236" spans="1:84" x14ac:dyDescent="0.25">
      <c r="A236" s="63">
        <v>232</v>
      </c>
      <c r="B236" s="111" t="s">
        <v>196</v>
      </c>
      <c r="C236" s="68">
        <v>0</v>
      </c>
      <c r="D236" s="68">
        <v>0</v>
      </c>
      <c r="E236" s="68">
        <v>108</v>
      </c>
      <c r="F236" s="68">
        <v>114</v>
      </c>
      <c r="G236" s="68">
        <v>0</v>
      </c>
      <c r="H236" s="68">
        <v>16</v>
      </c>
      <c r="I236" s="68">
        <v>78</v>
      </c>
      <c r="J236" s="68">
        <v>0</v>
      </c>
      <c r="K236" s="68">
        <v>89</v>
      </c>
      <c r="L236" s="68">
        <v>0</v>
      </c>
      <c r="M236" s="68">
        <v>16</v>
      </c>
      <c r="N236" s="68">
        <v>0</v>
      </c>
      <c r="O236" s="68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8">
        <v>0</v>
      </c>
      <c r="V236" s="68">
        <v>131</v>
      </c>
      <c r="W236" s="68">
        <v>0</v>
      </c>
      <c r="X236" s="68">
        <v>26</v>
      </c>
      <c r="Y236" s="68">
        <v>0</v>
      </c>
      <c r="Z236" s="68">
        <v>0</v>
      </c>
      <c r="AA236" s="68">
        <v>56</v>
      </c>
      <c r="AB236" s="68">
        <v>87</v>
      </c>
      <c r="AC236" s="68">
        <v>128</v>
      </c>
      <c r="AD236" s="68">
        <v>30</v>
      </c>
      <c r="AE236" s="68">
        <v>0</v>
      </c>
      <c r="AF236" s="68">
        <v>0</v>
      </c>
      <c r="AG236" s="68">
        <v>0</v>
      </c>
      <c r="AH236" s="68">
        <v>0</v>
      </c>
      <c r="AI236" s="68">
        <v>0</v>
      </c>
      <c r="AJ236" s="68">
        <v>0</v>
      </c>
      <c r="AK236" s="68">
        <v>113</v>
      </c>
      <c r="AL236" s="68">
        <v>184</v>
      </c>
      <c r="AM236" s="68">
        <v>363</v>
      </c>
      <c r="AN236" s="68">
        <v>0</v>
      </c>
      <c r="AO236" s="68">
        <v>0</v>
      </c>
      <c r="AP236" s="68">
        <v>77</v>
      </c>
      <c r="AQ236" s="68">
        <v>0</v>
      </c>
      <c r="AR236" s="68">
        <v>12</v>
      </c>
      <c r="AS236" s="68">
        <v>41</v>
      </c>
      <c r="AT236" s="68">
        <v>190</v>
      </c>
      <c r="AU236" s="68">
        <v>0</v>
      </c>
      <c r="AV236" s="68">
        <v>6</v>
      </c>
      <c r="AW236" s="68">
        <v>0</v>
      </c>
      <c r="AX236" s="68">
        <v>0</v>
      </c>
      <c r="AY236" s="68">
        <v>215</v>
      </c>
      <c r="AZ236" s="68">
        <v>0</v>
      </c>
      <c r="BA236" s="68">
        <v>0</v>
      </c>
      <c r="BB236" s="68">
        <v>173</v>
      </c>
      <c r="BC236" s="68">
        <v>82</v>
      </c>
      <c r="BD236" s="68">
        <v>0</v>
      </c>
      <c r="BE236" s="68">
        <v>0</v>
      </c>
      <c r="BF236" s="68">
        <v>0</v>
      </c>
      <c r="BG236" s="68">
        <v>0</v>
      </c>
      <c r="BH236" s="68">
        <v>0</v>
      </c>
      <c r="BI236" s="68">
        <v>0</v>
      </c>
      <c r="BJ236" s="68">
        <v>0</v>
      </c>
      <c r="BK236" s="68">
        <v>0</v>
      </c>
      <c r="BL236" s="68">
        <v>0</v>
      </c>
      <c r="BM236" s="68">
        <v>0</v>
      </c>
      <c r="BN236" s="68">
        <v>255</v>
      </c>
      <c r="BO236" s="68">
        <v>12</v>
      </c>
      <c r="BP236" s="68">
        <v>0</v>
      </c>
      <c r="BQ236" s="68">
        <v>0</v>
      </c>
      <c r="BR236" s="68">
        <v>0</v>
      </c>
      <c r="BS236" s="68">
        <v>9</v>
      </c>
      <c r="BT236" s="68">
        <v>4</v>
      </c>
      <c r="BU236" s="68">
        <v>4</v>
      </c>
      <c r="BV236" s="68">
        <v>0</v>
      </c>
      <c r="BW236" s="68">
        <v>125</v>
      </c>
      <c r="BX236" s="68">
        <v>22</v>
      </c>
      <c r="BY236" s="68">
        <v>15</v>
      </c>
      <c r="BZ236" s="68">
        <v>5</v>
      </c>
      <c r="CA236" s="68">
        <v>314</v>
      </c>
      <c r="CB236" s="68">
        <v>0</v>
      </c>
      <c r="CC236" s="68">
        <v>0</v>
      </c>
      <c r="CD236" s="68">
        <v>3101</v>
      </c>
      <c r="CE236" s="12">
        <f t="shared" si="25"/>
        <v>2333</v>
      </c>
    </row>
    <row r="237" spans="1:84" x14ac:dyDescent="0.25">
      <c r="A237" s="63">
        <v>233</v>
      </c>
      <c r="B237" s="111" t="s">
        <v>197</v>
      </c>
      <c r="C237" s="68">
        <v>0</v>
      </c>
      <c r="D237" s="68">
        <v>0</v>
      </c>
      <c r="E237" s="68">
        <v>0</v>
      </c>
      <c r="F237" s="68">
        <v>0</v>
      </c>
      <c r="G237" s="68">
        <v>0</v>
      </c>
      <c r="H237" s="68">
        <v>0</v>
      </c>
      <c r="I237" s="68">
        <v>0</v>
      </c>
      <c r="J237" s="68">
        <v>0</v>
      </c>
      <c r="K237" s="68">
        <v>41</v>
      </c>
      <c r="L237" s="68">
        <v>0</v>
      </c>
      <c r="M237" s="68">
        <v>0</v>
      </c>
      <c r="N237" s="68">
        <v>0</v>
      </c>
      <c r="O237" s="68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12</v>
      </c>
      <c r="U237" s="68">
        <v>0</v>
      </c>
      <c r="V237" s="68">
        <v>0</v>
      </c>
      <c r="W237" s="68">
        <v>0</v>
      </c>
      <c r="X237" s="68">
        <v>19</v>
      </c>
      <c r="Y237" s="68">
        <v>0</v>
      </c>
      <c r="Z237" s="68">
        <v>0</v>
      </c>
      <c r="AA237" s="68">
        <v>8</v>
      </c>
      <c r="AB237" s="68">
        <v>9</v>
      </c>
      <c r="AC237" s="68">
        <v>11</v>
      </c>
      <c r="AD237" s="68">
        <v>3</v>
      </c>
      <c r="AE237" s="68">
        <v>0</v>
      </c>
      <c r="AF237" s="68">
        <v>0</v>
      </c>
      <c r="AG237" s="68">
        <v>0</v>
      </c>
      <c r="AH237" s="68">
        <v>0</v>
      </c>
      <c r="AI237" s="68">
        <v>0</v>
      </c>
      <c r="AJ237" s="68">
        <v>0</v>
      </c>
      <c r="AK237" s="68">
        <v>12</v>
      </c>
      <c r="AL237" s="68">
        <v>3</v>
      </c>
      <c r="AM237" s="68">
        <v>0</v>
      </c>
      <c r="AN237" s="68">
        <v>0</v>
      </c>
      <c r="AO237" s="68">
        <v>0</v>
      </c>
      <c r="AP237" s="68">
        <v>0</v>
      </c>
      <c r="AQ237" s="68">
        <v>0</v>
      </c>
      <c r="AR237" s="68">
        <v>0</v>
      </c>
      <c r="AS237" s="68">
        <v>0</v>
      </c>
      <c r="AT237" s="68">
        <v>0</v>
      </c>
      <c r="AU237" s="68">
        <v>0</v>
      </c>
      <c r="AV237" s="68">
        <v>0</v>
      </c>
      <c r="AW237" s="68">
        <v>0</v>
      </c>
      <c r="AX237" s="68">
        <v>0</v>
      </c>
      <c r="AY237" s="68">
        <v>13</v>
      </c>
      <c r="AZ237" s="68">
        <v>0</v>
      </c>
      <c r="BA237" s="68">
        <v>0</v>
      </c>
      <c r="BB237" s="68">
        <v>0</v>
      </c>
      <c r="BC237" s="68">
        <v>0</v>
      </c>
      <c r="BD237" s="68">
        <v>0</v>
      </c>
      <c r="BE237" s="68">
        <v>0</v>
      </c>
      <c r="BF237" s="68">
        <v>0</v>
      </c>
      <c r="BG237" s="68">
        <v>0</v>
      </c>
      <c r="BH237" s="68">
        <v>0</v>
      </c>
      <c r="BI237" s="68">
        <v>14</v>
      </c>
      <c r="BJ237" s="68">
        <v>0</v>
      </c>
      <c r="BK237" s="68">
        <v>0</v>
      </c>
      <c r="BL237" s="68">
        <v>0</v>
      </c>
      <c r="BM237" s="68">
        <v>0</v>
      </c>
      <c r="BN237" s="68">
        <v>20</v>
      </c>
      <c r="BO237" s="68">
        <v>0</v>
      </c>
      <c r="BP237" s="68">
        <v>0</v>
      </c>
      <c r="BQ237" s="68">
        <v>0</v>
      </c>
      <c r="BR237" s="68">
        <v>0</v>
      </c>
      <c r="BS237" s="68">
        <v>6</v>
      </c>
      <c r="BT237" s="68">
        <v>0</v>
      </c>
      <c r="BU237" s="68">
        <v>0</v>
      </c>
      <c r="BV237" s="68">
        <v>0</v>
      </c>
      <c r="BW237" s="68">
        <v>0</v>
      </c>
      <c r="BX237" s="68">
        <v>0</v>
      </c>
      <c r="BY237" s="68">
        <v>0</v>
      </c>
      <c r="BZ237" s="68">
        <v>0</v>
      </c>
      <c r="CA237" s="68">
        <v>24</v>
      </c>
      <c r="CB237" s="68">
        <v>19</v>
      </c>
      <c r="CC237" s="68">
        <v>0</v>
      </c>
      <c r="CD237" s="68">
        <v>218</v>
      </c>
      <c r="CE237" s="12">
        <f t="shared" si="25"/>
        <v>186</v>
      </c>
    </row>
    <row r="238" spans="1:84" x14ac:dyDescent="0.25">
      <c r="A238" s="63">
        <v>234</v>
      </c>
      <c r="B238" s="111" t="s">
        <v>198</v>
      </c>
      <c r="C238" s="68">
        <v>0</v>
      </c>
      <c r="D238" s="68">
        <v>37</v>
      </c>
      <c r="E238" s="68">
        <v>8</v>
      </c>
      <c r="F238" s="68">
        <v>31</v>
      </c>
      <c r="G238" s="68">
        <v>0</v>
      </c>
      <c r="H238" s="68">
        <v>3</v>
      </c>
      <c r="I238" s="68">
        <v>11</v>
      </c>
      <c r="J238" s="68">
        <v>0</v>
      </c>
      <c r="K238" s="68">
        <v>3</v>
      </c>
      <c r="L238" s="68">
        <v>9</v>
      </c>
      <c r="M238" s="68">
        <v>0</v>
      </c>
      <c r="N238" s="68">
        <v>0</v>
      </c>
      <c r="O238" s="68">
        <v>0</v>
      </c>
      <c r="P238" s="68">
        <v>0</v>
      </c>
      <c r="Q238" s="68">
        <v>0</v>
      </c>
      <c r="R238" s="68">
        <v>0</v>
      </c>
      <c r="S238" s="68">
        <v>3</v>
      </c>
      <c r="T238" s="68">
        <v>17</v>
      </c>
      <c r="U238" s="68">
        <v>0</v>
      </c>
      <c r="V238" s="68">
        <v>24</v>
      </c>
      <c r="W238" s="68">
        <v>0</v>
      </c>
      <c r="X238" s="68">
        <v>3</v>
      </c>
      <c r="Y238" s="68">
        <v>0</v>
      </c>
      <c r="Z238" s="68">
        <v>0</v>
      </c>
      <c r="AA238" s="68">
        <v>30</v>
      </c>
      <c r="AB238" s="68">
        <v>6</v>
      </c>
      <c r="AC238" s="68">
        <v>23</v>
      </c>
      <c r="AD238" s="68">
        <v>0</v>
      </c>
      <c r="AE238" s="68">
        <v>0</v>
      </c>
      <c r="AF238" s="68">
        <v>0</v>
      </c>
      <c r="AG238" s="68">
        <v>7</v>
      </c>
      <c r="AH238" s="68">
        <v>5</v>
      </c>
      <c r="AI238" s="68">
        <v>5</v>
      </c>
      <c r="AJ238" s="68">
        <v>0</v>
      </c>
      <c r="AK238" s="68">
        <v>11</v>
      </c>
      <c r="AL238" s="68">
        <v>10</v>
      </c>
      <c r="AM238" s="68">
        <v>0</v>
      </c>
      <c r="AN238" s="68">
        <v>0</v>
      </c>
      <c r="AO238" s="68">
        <v>5</v>
      </c>
      <c r="AP238" s="68">
        <v>11</v>
      </c>
      <c r="AQ238" s="68">
        <v>0</v>
      </c>
      <c r="AR238" s="68">
        <v>0</v>
      </c>
      <c r="AS238" s="68">
        <v>15</v>
      </c>
      <c r="AT238" s="68">
        <v>0</v>
      </c>
      <c r="AU238" s="68">
        <v>9</v>
      </c>
      <c r="AV238" s="68">
        <v>0</v>
      </c>
      <c r="AW238" s="68">
        <v>0</v>
      </c>
      <c r="AX238" s="68">
        <v>0</v>
      </c>
      <c r="AY238" s="68">
        <v>6</v>
      </c>
      <c r="AZ238" s="68">
        <v>0</v>
      </c>
      <c r="BA238" s="68">
        <v>0</v>
      </c>
      <c r="BB238" s="68">
        <v>30</v>
      </c>
      <c r="BC238" s="68">
        <v>3</v>
      </c>
      <c r="BD238" s="68">
        <v>0</v>
      </c>
      <c r="BE238" s="68">
        <v>0</v>
      </c>
      <c r="BF238" s="68">
        <v>0</v>
      </c>
      <c r="BG238" s="68">
        <v>0</v>
      </c>
      <c r="BH238" s="68">
        <v>26</v>
      </c>
      <c r="BI238" s="68">
        <v>0</v>
      </c>
      <c r="BJ238" s="68">
        <v>0</v>
      </c>
      <c r="BK238" s="68">
        <v>0</v>
      </c>
      <c r="BL238" s="68">
        <v>0</v>
      </c>
      <c r="BM238" s="68">
        <v>5</v>
      </c>
      <c r="BN238" s="68">
        <v>0</v>
      </c>
      <c r="BO238" s="68">
        <v>0</v>
      </c>
      <c r="BP238" s="68">
        <v>0</v>
      </c>
      <c r="BQ238" s="68">
        <v>6</v>
      </c>
      <c r="BR238" s="68">
        <v>0</v>
      </c>
      <c r="BS238" s="68">
        <v>0</v>
      </c>
      <c r="BT238" s="68">
        <v>3</v>
      </c>
      <c r="BU238" s="68">
        <v>0</v>
      </c>
      <c r="BV238" s="68">
        <v>0</v>
      </c>
      <c r="BW238" s="68">
        <v>15</v>
      </c>
      <c r="BX238" s="68">
        <v>0</v>
      </c>
      <c r="BY238" s="68">
        <v>0</v>
      </c>
      <c r="BZ238" s="68">
        <v>0</v>
      </c>
      <c r="CA238" s="68">
        <v>9</v>
      </c>
      <c r="CB238" s="68">
        <v>0</v>
      </c>
      <c r="CC238" s="68">
        <v>0</v>
      </c>
      <c r="CD238" s="68">
        <v>373</v>
      </c>
      <c r="CE238" s="12">
        <f t="shared" si="25"/>
        <v>235</v>
      </c>
    </row>
    <row r="239" spans="1:84" x14ac:dyDescent="0.25">
      <c r="A239" s="63">
        <v>235</v>
      </c>
      <c r="B239" s="111" t="s">
        <v>199</v>
      </c>
      <c r="C239" s="68">
        <v>0</v>
      </c>
      <c r="D239" s="68">
        <v>62</v>
      </c>
      <c r="E239" s="68">
        <v>705</v>
      </c>
      <c r="F239" s="68">
        <v>791</v>
      </c>
      <c r="G239" s="68">
        <v>0</v>
      </c>
      <c r="H239" s="68">
        <v>195</v>
      </c>
      <c r="I239" s="68">
        <v>855</v>
      </c>
      <c r="J239" s="68">
        <v>245</v>
      </c>
      <c r="K239" s="68">
        <v>780</v>
      </c>
      <c r="L239" s="68">
        <v>857</v>
      </c>
      <c r="M239" s="68">
        <v>21</v>
      </c>
      <c r="N239" s="68">
        <v>128</v>
      </c>
      <c r="O239" s="68">
        <v>293</v>
      </c>
      <c r="P239" s="68">
        <v>978</v>
      </c>
      <c r="Q239" s="68">
        <v>22</v>
      </c>
      <c r="R239" s="68">
        <v>81</v>
      </c>
      <c r="S239" s="68">
        <v>91</v>
      </c>
      <c r="T239" s="68">
        <v>620</v>
      </c>
      <c r="U239" s="68">
        <v>386</v>
      </c>
      <c r="V239" s="68">
        <v>509</v>
      </c>
      <c r="W239" s="68">
        <v>30</v>
      </c>
      <c r="X239" s="68">
        <v>931</v>
      </c>
      <c r="Y239" s="68">
        <v>224</v>
      </c>
      <c r="Z239" s="68">
        <v>116</v>
      </c>
      <c r="AA239" s="68">
        <v>760</v>
      </c>
      <c r="AB239" s="68">
        <v>621</v>
      </c>
      <c r="AC239" s="68">
        <v>1434</v>
      </c>
      <c r="AD239" s="68">
        <v>324</v>
      </c>
      <c r="AE239" s="68">
        <v>183</v>
      </c>
      <c r="AF239" s="68">
        <v>57</v>
      </c>
      <c r="AG239" s="68">
        <v>624</v>
      </c>
      <c r="AH239" s="68">
        <v>50</v>
      </c>
      <c r="AI239" s="68">
        <v>382</v>
      </c>
      <c r="AJ239" s="68">
        <v>37</v>
      </c>
      <c r="AK239" s="68">
        <v>568</v>
      </c>
      <c r="AL239" s="68">
        <v>981</v>
      </c>
      <c r="AM239" s="68">
        <v>542</v>
      </c>
      <c r="AN239" s="68">
        <v>60</v>
      </c>
      <c r="AO239" s="68">
        <v>170</v>
      </c>
      <c r="AP239" s="68">
        <v>709</v>
      </c>
      <c r="AQ239" s="68">
        <v>21</v>
      </c>
      <c r="AR239" s="68">
        <v>375</v>
      </c>
      <c r="AS239" s="68">
        <v>822</v>
      </c>
      <c r="AT239" s="68">
        <v>195</v>
      </c>
      <c r="AU239" s="68">
        <v>338</v>
      </c>
      <c r="AV239" s="68">
        <v>432</v>
      </c>
      <c r="AW239" s="68">
        <v>104</v>
      </c>
      <c r="AX239" s="68">
        <v>272</v>
      </c>
      <c r="AY239" s="68">
        <v>1644</v>
      </c>
      <c r="AZ239" s="68">
        <v>572</v>
      </c>
      <c r="BA239" s="68">
        <v>40</v>
      </c>
      <c r="BB239" s="68">
        <v>987</v>
      </c>
      <c r="BC239" s="68">
        <v>1413</v>
      </c>
      <c r="BD239" s="68">
        <v>30</v>
      </c>
      <c r="BE239" s="68">
        <v>47</v>
      </c>
      <c r="BF239" s="68">
        <v>38</v>
      </c>
      <c r="BG239" s="68">
        <v>368</v>
      </c>
      <c r="BH239" s="68">
        <v>139</v>
      </c>
      <c r="BI239" s="68">
        <v>379</v>
      </c>
      <c r="BJ239" s="68">
        <v>30</v>
      </c>
      <c r="BK239" s="68">
        <v>0</v>
      </c>
      <c r="BL239" s="68">
        <v>210</v>
      </c>
      <c r="BM239" s="68">
        <v>104</v>
      </c>
      <c r="BN239" s="68">
        <v>383</v>
      </c>
      <c r="BO239" s="68">
        <v>124</v>
      </c>
      <c r="BP239" s="68">
        <v>307</v>
      </c>
      <c r="BQ239" s="68">
        <v>158</v>
      </c>
      <c r="BR239" s="68">
        <v>43</v>
      </c>
      <c r="BS239" s="68">
        <v>261</v>
      </c>
      <c r="BT239" s="68">
        <v>141</v>
      </c>
      <c r="BU239" s="68">
        <v>201</v>
      </c>
      <c r="BV239" s="68">
        <v>3</v>
      </c>
      <c r="BW239" s="68">
        <v>1266</v>
      </c>
      <c r="BX239" s="68">
        <v>1018</v>
      </c>
      <c r="BY239" s="68">
        <v>78</v>
      </c>
      <c r="BZ239" s="68">
        <v>368</v>
      </c>
      <c r="CA239" s="68">
        <v>233</v>
      </c>
      <c r="CB239" s="68">
        <v>489</v>
      </c>
      <c r="CC239" s="68">
        <v>70</v>
      </c>
      <c r="CD239" s="68">
        <v>30101</v>
      </c>
      <c r="CE239" s="12">
        <f t="shared" si="25"/>
        <v>21349</v>
      </c>
    </row>
    <row r="240" spans="1:84" x14ac:dyDescent="0.25">
      <c r="A240" s="63">
        <v>236</v>
      </c>
      <c r="B240" s="111" t="s">
        <v>200</v>
      </c>
      <c r="C240" s="68">
        <v>142</v>
      </c>
      <c r="D240" s="68">
        <v>65</v>
      </c>
      <c r="E240" s="68">
        <v>596</v>
      </c>
      <c r="F240" s="68">
        <v>331</v>
      </c>
      <c r="G240" s="68">
        <v>397</v>
      </c>
      <c r="H240" s="68">
        <v>319</v>
      </c>
      <c r="I240" s="68">
        <v>329</v>
      </c>
      <c r="J240" s="68">
        <v>0</v>
      </c>
      <c r="K240" s="68">
        <v>980</v>
      </c>
      <c r="L240" s="68">
        <v>215</v>
      </c>
      <c r="M240" s="68">
        <v>57</v>
      </c>
      <c r="N240" s="68">
        <v>366</v>
      </c>
      <c r="O240" s="68">
        <v>244</v>
      </c>
      <c r="P240" s="68">
        <v>682</v>
      </c>
      <c r="Q240" s="68">
        <v>174</v>
      </c>
      <c r="R240" s="68">
        <v>161</v>
      </c>
      <c r="S240" s="68">
        <v>70</v>
      </c>
      <c r="T240" s="68">
        <v>506</v>
      </c>
      <c r="U240" s="68">
        <v>69</v>
      </c>
      <c r="V240" s="68">
        <v>584</v>
      </c>
      <c r="W240" s="68">
        <v>100</v>
      </c>
      <c r="X240" s="68">
        <v>457</v>
      </c>
      <c r="Y240" s="68">
        <v>61</v>
      </c>
      <c r="Z240" s="68">
        <v>0</v>
      </c>
      <c r="AA240" s="68">
        <v>562</v>
      </c>
      <c r="AB240" s="68">
        <v>841</v>
      </c>
      <c r="AC240" s="68">
        <v>1364</v>
      </c>
      <c r="AD240" s="68">
        <v>342</v>
      </c>
      <c r="AE240" s="68">
        <v>24</v>
      </c>
      <c r="AF240" s="68">
        <v>70</v>
      </c>
      <c r="AG240" s="68">
        <v>49</v>
      </c>
      <c r="AH240" s="68">
        <v>121</v>
      </c>
      <c r="AI240" s="68">
        <v>350</v>
      </c>
      <c r="AJ240" s="68">
        <v>74</v>
      </c>
      <c r="AK240" s="68">
        <v>742</v>
      </c>
      <c r="AL240" s="68">
        <v>499</v>
      </c>
      <c r="AM240" s="68">
        <v>360</v>
      </c>
      <c r="AN240" s="68">
        <v>46</v>
      </c>
      <c r="AO240" s="68">
        <v>248</v>
      </c>
      <c r="AP240" s="68">
        <v>848</v>
      </c>
      <c r="AQ240" s="68">
        <v>42</v>
      </c>
      <c r="AR240" s="68">
        <v>115</v>
      </c>
      <c r="AS240" s="68">
        <v>424</v>
      </c>
      <c r="AT240" s="68">
        <v>423</v>
      </c>
      <c r="AU240" s="68">
        <v>56</v>
      </c>
      <c r="AV240" s="68">
        <v>154</v>
      </c>
      <c r="AW240" s="68">
        <v>112</v>
      </c>
      <c r="AX240" s="68">
        <v>104</v>
      </c>
      <c r="AY240" s="68">
        <v>468</v>
      </c>
      <c r="AZ240" s="68">
        <v>437</v>
      </c>
      <c r="BA240" s="68">
        <v>240</v>
      </c>
      <c r="BB240" s="68">
        <v>359</v>
      </c>
      <c r="BC240" s="68">
        <v>581</v>
      </c>
      <c r="BD240" s="68">
        <v>122</v>
      </c>
      <c r="BE240" s="68">
        <v>70</v>
      </c>
      <c r="BF240" s="68">
        <v>45</v>
      </c>
      <c r="BG240" s="68">
        <v>109</v>
      </c>
      <c r="BH240" s="68">
        <v>27</v>
      </c>
      <c r="BI240" s="68">
        <v>264</v>
      </c>
      <c r="BJ240" s="68">
        <v>15</v>
      </c>
      <c r="BK240" s="68">
        <v>0</v>
      </c>
      <c r="BL240" s="68">
        <v>65</v>
      </c>
      <c r="BM240" s="68">
        <v>104</v>
      </c>
      <c r="BN240" s="68">
        <v>509</v>
      </c>
      <c r="BO240" s="68">
        <v>48</v>
      </c>
      <c r="BP240" s="68">
        <v>20</v>
      </c>
      <c r="BQ240" s="68">
        <v>64</v>
      </c>
      <c r="BR240" s="68">
        <v>61</v>
      </c>
      <c r="BS240" s="68">
        <v>59</v>
      </c>
      <c r="BT240" s="68">
        <v>255</v>
      </c>
      <c r="BU240" s="68">
        <v>186</v>
      </c>
      <c r="BV240" s="68">
        <v>22</v>
      </c>
      <c r="BW240" s="68">
        <v>345</v>
      </c>
      <c r="BX240" s="68">
        <v>209</v>
      </c>
      <c r="BY240" s="68">
        <v>283</v>
      </c>
      <c r="BZ240" s="68">
        <v>419</v>
      </c>
      <c r="CA240" s="68">
        <v>142</v>
      </c>
      <c r="CB240" s="68">
        <v>285</v>
      </c>
      <c r="CC240" s="68">
        <v>32</v>
      </c>
      <c r="CD240" s="68">
        <v>20720</v>
      </c>
      <c r="CE240" s="12">
        <f t="shared" si="25"/>
        <v>12802</v>
      </c>
    </row>
    <row r="241" spans="1:83" x14ac:dyDescent="0.25">
      <c r="A241" s="63">
        <v>237</v>
      </c>
      <c r="B241" s="111" t="s">
        <v>201</v>
      </c>
      <c r="C241" s="68">
        <v>0</v>
      </c>
      <c r="D241" s="68">
        <v>0</v>
      </c>
      <c r="E241" s="68">
        <v>0</v>
      </c>
      <c r="F241" s="68">
        <v>0</v>
      </c>
      <c r="G241" s="68">
        <v>0</v>
      </c>
      <c r="H241" s="68">
        <v>0</v>
      </c>
      <c r="I241" s="68">
        <v>0</v>
      </c>
      <c r="J241" s="68">
        <v>0</v>
      </c>
      <c r="K241" s="68">
        <v>0</v>
      </c>
      <c r="L241" s="68">
        <v>0</v>
      </c>
      <c r="M241" s="68">
        <v>0</v>
      </c>
      <c r="N241" s="68">
        <v>0</v>
      </c>
      <c r="O241" s="68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8">
        <v>0</v>
      </c>
      <c r="V241" s="68">
        <v>0</v>
      </c>
      <c r="W241" s="68">
        <v>0</v>
      </c>
      <c r="X241" s="68">
        <v>0</v>
      </c>
      <c r="Y241" s="68">
        <v>0</v>
      </c>
      <c r="Z241" s="68">
        <v>0</v>
      </c>
      <c r="AA241" s="68">
        <v>0</v>
      </c>
      <c r="AB241" s="68">
        <v>0</v>
      </c>
      <c r="AC241" s="68">
        <v>0</v>
      </c>
      <c r="AD241" s="68">
        <v>0</v>
      </c>
      <c r="AE241" s="68">
        <v>0</v>
      </c>
      <c r="AF241" s="68">
        <v>0</v>
      </c>
      <c r="AG241" s="68">
        <v>0</v>
      </c>
      <c r="AH241" s="68">
        <v>0</v>
      </c>
      <c r="AI241" s="68">
        <v>0</v>
      </c>
      <c r="AJ241" s="68">
        <v>0</v>
      </c>
      <c r="AK241" s="68">
        <v>0</v>
      </c>
      <c r="AL241" s="68">
        <v>0</v>
      </c>
      <c r="AM241" s="68">
        <v>0</v>
      </c>
      <c r="AN241" s="68">
        <v>0</v>
      </c>
      <c r="AO241" s="68">
        <v>0</v>
      </c>
      <c r="AP241" s="68">
        <v>0</v>
      </c>
      <c r="AQ241" s="68">
        <v>0</v>
      </c>
      <c r="AR241" s="68">
        <v>0</v>
      </c>
      <c r="AS241" s="68">
        <v>0</v>
      </c>
      <c r="AT241" s="68">
        <v>12</v>
      </c>
      <c r="AU241" s="68">
        <v>0</v>
      </c>
      <c r="AV241" s="68">
        <v>0</v>
      </c>
      <c r="AW241" s="68">
        <v>0</v>
      </c>
      <c r="AX241" s="68">
        <v>0</v>
      </c>
      <c r="AY241" s="68">
        <v>0</v>
      </c>
      <c r="AZ241" s="68">
        <v>0</v>
      </c>
      <c r="BA241" s="68">
        <v>0</v>
      </c>
      <c r="BB241" s="68">
        <v>0</v>
      </c>
      <c r="BC241" s="68">
        <v>0</v>
      </c>
      <c r="BD241" s="68">
        <v>0</v>
      </c>
      <c r="BE241" s="68">
        <v>0</v>
      </c>
      <c r="BF241" s="68">
        <v>0</v>
      </c>
      <c r="BG241" s="68">
        <v>0</v>
      </c>
      <c r="BH241" s="68">
        <v>0</v>
      </c>
      <c r="BI241" s="68">
        <v>0</v>
      </c>
      <c r="BJ241" s="68">
        <v>0</v>
      </c>
      <c r="BK241" s="68">
        <v>0</v>
      </c>
      <c r="BL241" s="68">
        <v>0</v>
      </c>
      <c r="BM241" s="68">
        <v>0</v>
      </c>
      <c r="BN241" s="68">
        <v>0</v>
      </c>
      <c r="BO241" s="68">
        <v>0</v>
      </c>
      <c r="BP241" s="68">
        <v>0</v>
      </c>
      <c r="BQ241" s="68">
        <v>0</v>
      </c>
      <c r="BR241" s="68">
        <v>0</v>
      </c>
      <c r="BS241" s="68">
        <v>0</v>
      </c>
      <c r="BT241" s="68">
        <v>0</v>
      </c>
      <c r="BU241" s="68">
        <v>0</v>
      </c>
      <c r="BV241" s="68">
        <v>0</v>
      </c>
      <c r="BW241" s="68">
        <v>0</v>
      </c>
      <c r="BX241" s="68">
        <v>0</v>
      </c>
      <c r="BY241" s="68">
        <v>0</v>
      </c>
      <c r="BZ241" s="68">
        <v>0</v>
      </c>
      <c r="CA241" s="68">
        <v>0</v>
      </c>
      <c r="CB241" s="68">
        <v>0</v>
      </c>
      <c r="CC241" s="68">
        <v>0</v>
      </c>
      <c r="CD241" s="68">
        <v>16</v>
      </c>
      <c r="CE241" s="12">
        <f t="shared" si="25"/>
        <v>12</v>
      </c>
    </row>
    <row r="242" spans="1:83" x14ac:dyDescent="0.25">
      <c r="A242" s="63">
        <v>238</v>
      </c>
      <c r="B242" s="111" t="s">
        <v>202</v>
      </c>
      <c r="C242" s="68">
        <v>0</v>
      </c>
      <c r="D242" s="68">
        <v>0</v>
      </c>
      <c r="E242" s="68">
        <v>0</v>
      </c>
      <c r="F242" s="68">
        <v>0</v>
      </c>
      <c r="G242" s="68">
        <v>0</v>
      </c>
      <c r="H242" s="68">
        <v>0</v>
      </c>
      <c r="I242" s="68">
        <v>0</v>
      </c>
      <c r="J242" s="68">
        <v>0</v>
      </c>
      <c r="K242" s="68">
        <v>0</v>
      </c>
      <c r="L242" s="68">
        <v>0</v>
      </c>
      <c r="M242" s="68">
        <v>0</v>
      </c>
      <c r="N242" s="68">
        <v>0</v>
      </c>
      <c r="O242" s="68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8">
        <v>0</v>
      </c>
      <c r="V242" s="68">
        <v>0</v>
      </c>
      <c r="W242" s="68">
        <v>0</v>
      </c>
      <c r="X242" s="68">
        <v>0</v>
      </c>
      <c r="Y242" s="68">
        <v>0</v>
      </c>
      <c r="Z242" s="68">
        <v>0</v>
      </c>
      <c r="AA242" s="68">
        <v>0</v>
      </c>
      <c r="AB242" s="68">
        <v>0</v>
      </c>
      <c r="AC242" s="68">
        <v>0</v>
      </c>
      <c r="AD242" s="68">
        <v>0</v>
      </c>
      <c r="AE242" s="68">
        <v>0</v>
      </c>
      <c r="AF242" s="68">
        <v>0</v>
      </c>
      <c r="AG242" s="68">
        <v>0</v>
      </c>
      <c r="AH242" s="68">
        <v>0</v>
      </c>
      <c r="AI242" s="68">
        <v>0</v>
      </c>
      <c r="AJ242" s="68">
        <v>0</v>
      </c>
      <c r="AK242" s="68">
        <v>0</v>
      </c>
      <c r="AL242" s="68">
        <v>0</v>
      </c>
      <c r="AM242" s="68">
        <v>0</v>
      </c>
      <c r="AN242" s="68">
        <v>0</v>
      </c>
      <c r="AO242" s="68">
        <v>0</v>
      </c>
      <c r="AP242" s="68">
        <v>0</v>
      </c>
      <c r="AQ242" s="68">
        <v>0</v>
      </c>
      <c r="AR242" s="68">
        <v>0</v>
      </c>
      <c r="AS242" s="68">
        <v>0</v>
      </c>
      <c r="AT242" s="68">
        <v>0</v>
      </c>
      <c r="AU242" s="68">
        <v>0</v>
      </c>
      <c r="AV242" s="68">
        <v>0</v>
      </c>
      <c r="AW242" s="68">
        <v>0</v>
      </c>
      <c r="AX242" s="68">
        <v>0</v>
      </c>
      <c r="AY242" s="68">
        <v>0</v>
      </c>
      <c r="AZ242" s="68">
        <v>0</v>
      </c>
      <c r="BA242" s="68">
        <v>0</v>
      </c>
      <c r="BB242" s="68">
        <v>0</v>
      </c>
      <c r="BC242" s="68">
        <v>0</v>
      </c>
      <c r="BD242" s="68">
        <v>0</v>
      </c>
      <c r="BE242" s="68">
        <v>0</v>
      </c>
      <c r="BF242" s="68">
        <v>0</v>
      </c>
      <c r="BG242" s="68">
        <v>0</v>
      </c>
      <c r="BH242" s="68">
        <v>0</v>
      </c>
      <c r="BI242" s="68">
        <v>0</v>
      </c>
      <c r="BJ242" s="68">
        <v>0</v>
      </c>
      <c r="BK242" s="68">
        <v>0</v>
      </c>
      <c r="BL242" s="68">
        <v>0</v>
      </c>
      <c r="BM242" s="68">
        <v>0</v>
      </c>
      <c r="BN242" s="68">
        <v>0</v>
      </c>
      <c r="BO242" s="68">
        <v>0</v>
      </c>
      <c r="BP242" s="68">
        <v>0</v>
      </c>
      <c r="BQ242" s="68">
        <v>0</v>
      </c>
      <c r="BR242" s="68">
        <v>0</v>
      </c>
      <c r="BS242" s="68">
        <v>0</v>
      </c>
      <c r="BT242" s="68">
        <v>0</v>
      </c>
      <c r="BU242" s="68">
        <v>0</v>
      </c>
      <c r="BV242" s="68">
        <v>0</v>
      </c>
      <c r="BW242" s="68">
        <v>0</v>
      </c>
      <c r="BX242" s="68">
        <v>0</v>
      </c>
      <c r="BY242" s="68">
        <v>0</v>
      </c>
      <c r="BZ242" s="68">
        <v>0</v>
      </c>
      <c r="CA242" s="68">
        <v>0</v>
      </c>
      <c r="CB242" s="68">
        <v>0</v>
      </c>
      <c r="CC242" s="68">
        <v>0</v>
      </c>
      <c r="CD242" s="68">
        <v>0</v>
      </c>
      <c r="CE242" s="12">
        <f t="shared" si="25"/>
        <v>0</v>
      </c>
    </row>
    <row r="243" spans="1:83" x14ac:dyDescent="0.25">
      <c r="A243" s="63">
        <v>239</v>
      </c>
      <c r="B243" s="111" t="s">
        <v>203</v>
      </c>
      <c r="C243" s="68">
        <v>0</v>
      </c>
      <c r="D243" s="68">
        <v>0</v>
      </c>
      <c r="E243" s="68">
        <v>0</v>
      </c>
      <c r="F243" s="68">
        <v>0</v>
      </c>
      <c r="G243" s="68">
        <v>0</v>
      </c>
      <c r="H243" s="68">
        <v>0</v>
      </c>
      <c r="I243" s="68">
        <v>0</v>
      </c>
      <c r="J243" s="68">
        <v>0</v>
      </c>
      <c r="K243" s="68">
        <v>0</v>
      </c>
      <c r="L243" s="68">
        <v>0</v>
      </c>
      <c r="M243" s="68">
        <v>0</v>
      </c>
      <c r="N243" s="68">
        <v>0</v>
      </c>
      <c r="O243" s="68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8">
        <v>0</v>
      </c>
      <c r="V243" s="68">
        <v>0</v>
      </c>
      <c r="W243" s="68">
        <v>0</v>
      </c>
      <c r="X243" s="68">
        <v>0</v>
      </c>
      <c r="Y243" s="68">
        <v>0</v>
      </c>
      <c r="Z243" s="68">
        <v>0</v>
      </c>
      <c r="AA243" s="68">
        <v>0</v>
      </c>
      <c r="AB243" s="68">
        <v>0</v>
      </c>
      <c r="AC243" s="68">
        <v>0</v>
      </c>
      <c r="AD243" s="68">
        <v>0</v>
      </c>
      <c r="AE243" s="68">
        <v>0</v>
      </c>
      <c r="AF243" s="68">
        <v>0</v>
      </c>
      <c r="AG243" s="68">
        <v>0</v>
      </c>
      <c r="AH243" s="68">
        <v>0</v>
      </c>
      <c r="AI243" s="68">
        <v>0</v>
      </c>
      <c r="AJ243" s="68">
        <v>0</v>
      </c>
      <c r="AK243" s="68">
        <v>0</v>
      </c>
      <c r="AL243" s="68">
        <v>0</v>
      </c>
      <c r="AM243" s="68">
        <v>0</v>
      </c>
      <c r="AN243" s="68">
        <v>0</v>
      </c>
      <c r="AO243" s="68">
        <v>0</v>
      </c>
      <c r="AP243" s="68">
        <v>0</v>
      </c>
      <c r="AQ243" s="68">
        <v>0</v>
      </c>
      <c r="AR243" s="68">
        <v>0</v>
      </c>
      <c r="AS243" s="68">
        <v>0</v>
      </c>
      <c r="AT243" s="68">
        <v>0</v>
      </c>
      <c r="AU243" s="68">
        <v>0</v>
      </c>
      <c r="AV243" s="68">
        <v>0</v>
      </c>
      <c r="AW243" s="68">
        <v>0</v>
      </c>
      <c r="AX243" s="68">
        <v>0</v>
      </c>
      <c r="AY243" s="68">
        <v>0</v>
      </c>
      <c r="AZ243" s="68">
        <v>0</v>
      </c>
      <c r="BA243" s="68">
        <v>0</v>
      </c>
      <c r="BB243" s="68">
        <v>0</v>
      </c>
      <c r="BC243" s="68">
        <v>0</v>
      </c>
      <c r="BD243" s="68">
        <v>0</v>
      </c>
      <c r="BE243" s="68">
        <v>0</v>
      </c>
      <c r="BF243" s="68">
        <v>0</v>
      </c>
      <c r="BG243" s="68">
        <v>0</v>
      </c>
      <c r="BH243" s="68">
        <v>0</v>
      </c>
      <c r="BI243" s="68">
        <v>0</v>
      </c>
      <c r="BJ243" s="68">
        <v>0</v>
      </c>
      <c r="BK243" s="68">
        <v>0</v>
      </c>
      <c r="BL243" s="68">
        <v>0</v>
      </c>
      <c r="BM243" s="68">
        <v>0</v>
      </c>
      <c r="BN243" s="68">
        <v>0</v>
      </c>
      <c r="BO243" s="68">
        <v>0</v>
      </c>
      <c r="BP243" s="68">
        <v>0</v>
      </c>
      <c r="BQ243" s="68">
        <v>0</v>
      </c>
      <c r="BR243" s="68">
        <v>0</v>
      </c>
      <c r="BS243" s="68">
        <v>0</v>
      </c>
      <c r="BT243" s="68">
        <v>0</v>
      </c>
      <c r="BU243" s="68">
        <v>0</v>
      </c>
      <c r="BV243" s="68">
        <v>0</v>
      </c>
      <c r="BW243" s="68">
        <v>0</v>
      </c>
      <c r="BX243" s="68">
        <v>0</v>
      </c>
      <c r="BY243" s="68">
        <v>0</v>
      </c>
      <c r="BZ243" s="68">
        <v>0</v>
      </c>
      <c r="CA243" s="68">
        <v>0</v>
      </c>
      <c r="CB243" s="68">
        <v>0</v>
      </c>
      <c r="CC243" s="68">
        <v>0</v>
      </c>
      <c r="CD243" s="68">
        <v>0</v>
      </c>
      <c r="CE243" s="12">
        <f t="shared" si="25"/>
        <v>0</v>
      </c>
    </row>
    <row r="244" spans="1:83" x14ac:dyDescent="0.25">
      <c r="A244" s="63">
        <v>240</v>
      </c>
      <c r="B244" s="111" t="s">
        <v>204</v>
      </c>
      <c r="C244" s="68">
        <v>0</v>
      </c>
      <c r="D244" s="68">
        <v>0</v>
      </c>
      <c r="E244" s="68">
        <v>0</v>
      </c>
      <c r="F244" s="68">
        <v>9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8">
        <v>0</v>
      </c>
      <c r="V244" s="68">
        <v>0</v>
      </c>
      <c r="W244" s="68">
        <v>0</v>
      </c>
      <c r="X244" s="68">
        <v>0</v>
      </c>
      <c r="Y244" s="68">
        <v>0</v>
      </c>
      <c r="Z244" s="68">
        <v>0</v>
      </c>
      <c r="AA244" s="68">
        <v>0</v>
      </c>
      <c r="AB244" s="68">
        <v>0</v>
      </c>
      <c r="AC244" s="68">
        <v>7</v>
      </c>
      <c r="AD244" s="68">
        <v>0</v>
      </c>
      <c r="AE244" s="68">
        <v>0</v>
      </c>
      <c r="AF244" s="68">
        <v>0</v>
      </c>
      <c r="AG244" s="68">
        <v>0</v>
      </c>
      <c r="AH244" s="68">
        <v>0</v>
      </c>
      <c r="AI244" s="68">
        <v>0</v>
      </c>
      <c r="AJ244" s="68">
        <v>0</v>
      </c>
      <c r="AK244" s="68">
        <v>0</v>
      </c>
      <c r="AL244" s="68">
        <v>0</v>
      </c>
      <c r="AM244" s="68">
        <v>12</v>
      </c>
      <c r="AN244" s="68">
        <v>0</v>
      </c>
      <c r="AO244" s="68">
        <v>0</v>
      </c>
      <c r="AP244" s="68">
        <v>0</v>
      </c>
      <c r="AQ244" s="68">
        <v>0</v>
      </c>
      <c r="AR244" s="68">
        <v>11</v>
      </c>
      <c r="AS244" s="68">
        <v>0</v>
      </c>
      <c r="AT244" s="68">
        <v>4</v>
      </c>
      <c r="AU244" s="68">
        <v>0</v>
      </c>
      <c r="AV244" s="68">
        <v>0</v>
      </c>
      <c r="AW244" s="68">
        <v>0</v>
      </c>
      <c r="AX244" s="68">
        <v>7</v>
      </c>
      <c r="AY244" s="68">
        <v>9</v>
      </c>
      <c r="AZ244" s="68">
        <v>0</v>
      </c>
      <c r="BA244" s="68">
        <v>0</v>
      </c>
      <c r="BB244" s="68">
        <v>0</v>
      </c>
      <c r="BC244" s="68">
        <v>0</v>
      </c>
      <c r="BD244" s="68">
        <v>0</v>
      </c>
      <c r="BE244" s="68">
        <v>0</v>
      </c>
      <c r="BF244" s="68">
        <v>0</v>
      </c>
      <c r="BG244" s="68">
        <v>0</v>
      </c>
      <c r="BH244" s="68">
        <v>0</v>
      </c>
      <c r="BI244" s="68">
        <v>0</v>
      </c>
      <c r="BJ244" s="68">
        <v>0</v>
      </c>
      <c r="BK244" s="68">
        <v>0</v>
      </c>
      <c r="BL244" s="68">
        <v>0</v>
      </c>
      <c r="BM244" s="68">
        <v>0</v>
      </c>
      <c r="BN244" s="68">
        <v>0</v>
      </c>
      <c r="BO244" s="68">
        <v>0</v>
      </c>
      <c r="BP244" s="68">
        <v>0</v>
      </c>
      <c r="BQ244" s="68">
        <v>0</v>
      </c>
      <c r="BR244" s="68">
        <v>0</v>
      </c>
      <c r="BS244" s="68">
        <v>0</v>
      </c>
      <c r="BT244" s="68">
        <v>0</v>
      </c>
      <c r="BU244" s="68">
        <v>0</v>
      </c>
      <c r="BV244" s="68">
        <v>0</v>
      </c>
      <c r="BW244" s="68">
        <v>0</v>
      </c>
      <c r="BX244" s="68">
        <v>0</v>
      </c>
      <c r="BY244" s="68">
        <v>0</v>
      </c>
      <c r="BZ244" s="68">
        <v>0</v>
      </c>
      <c r="CA244" s="68">
        <v>0</v>
      </c>
      <c r="CB244" s="68">
        <v>0</v>
      </c>
      <c r="CC244" s="68">
        <v>0</v>
      </c>
      <c r="CD244" s="68">
        <v>70</v>
      </c>
      <c r="CE244" s="12">
        <f t="shared" si="25"/>
        <v>33</v>
      </c>
    </row>
    <row r="245" spans="1:83" x14ac:dyDescent="0.25">
      <c r="A245" s="63">
        <v>241</v>
      </c>
      <c r="B245" s="111" t="s">
        <v>205</v>
      </c>
      <c r="C245" s="68">
        <v>0</v>
      </c>
      <c r="D245" s="68">
        <v>108</v>
      </c>
      <c r="E245" s="68">
        <v>0</v>
      </c>
      <c r="F245" s="68">
        <v>0</v>
      </c>
      <c r="G245" s="68">
        <v>0</v>
      </c>
      <c r="H245" s="68">
        <v>0</v>
      </c>
      <c r="I245" s="68">
        <v>0</v>
      </c>
      <c r="J245" s="68">
        <v>0</v>
      </c>
      <c r="K245" s="68">
        <v>0</v>
      </c>
      <c r="L245" s="68">
        <v>0</v>
      </c>
      <c r="M245" s="68">
        <v>0</v>
      </c>
      <c r="N245" s="68">
        <v>0</v>
      </c>
      <c r="O245" s="68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8">
        <v>0</v>
      </c>
      <c r="V245" s="68">
        <v>0</v>
      </c>
      <c r="W245" s="68">
        <v>0</v>
      </c>
      <c r="X245" s="68">
        <v>0</v>
      </c>
      <c r="Y245" s="68">
        <v>0</v>
      </c>
      <c r="Z245" s="68">
        <v>0</v>
      </c>
      <c r="AA245" s="68">
        <v>0</v>
      </c>
      <c r="AB245" s="68">
        <v>0</v>
      </c>
      <c r="AC245" s="68">
        <v>23</v>
      </c>
      <c r="AD245" s="68">
        <v>4</v>
      </c>
      <c r="AE245" s="68">
        <v>0</v>
      </c>
      <c r="AF245" s="68">
        <v>0</v>
      </c>
      <c r="AG245" s="68">
        <v>0</v>
      </c>
      <c r="AH245" s="68">
        <v>0</v>
      </c>
      <c r="AI245" s="68">
        <v>0</v>
      </c>
      <c r="AJ245" s="68">
        <v>10</v>
      </c>
      <c r="AK245" s="68">
        <v>0</v>
      </c>
      <c r="AL245" s="68">
        <v>0</v>
      </c>
      <c r="AM245" s="68">
        <v>0</v>
      </c>
      <c r="AN245" s="68">
        <v>0</v>
      </c>
      <c r="AO245" s="68">
        <v>0</v>
      </c>
      <c r="AP245" s="68">
        <v>0</v>
      </c>
      <c r="AQ245" s="68">
        <v>0</v>
      </c>
      <c r="AR245" s="68">
        <v>0</v>
      </c>
      <c r="AS245" s="68">
        <v>0</v>
      </c>
      <c r="AT245" s="68">
        <v>3</v>
      </c>
      <c r="AU245" s="68">
        <v>33</v>
      </c>
      <c r="AV245" s="68">
        <v>0</v>
      </c>
      <c r="AW245" s="68">
        <v>0</v>
      </c>
      <c r="AX245" s="68">
        <v>0</v>
      </c>
      <c r="AY245" s="68">
        <v>0</v>
      </c>
      <c r="AZ245" s="68">
        <v>0</v>
      </c>
      <c r="BA245" s="68">
        <v>0</v>
      </c>
      <c r="BB245" s="68">
        <v>0</v>
      </c>
      <c r="BC245" s="68">
        <v>0</v>
      </c>
      <c r="BD245" s="68">
        <v>20</v>
      </c>
      <c r="BE245" s="68">
        <v>0</v>
      </c>
      <c r="BF245" s="68">
        <v>0</v>
      </c>
      <c r="BG245" s="68">
        <v>0</v>
      </c>
      <c r="BH245" s="68">
        <v>0</v>
      </c>
      <c r="BI245" s="68">
        <v>0</v>
      </c>
      <c r="BJ245" s="68">
        <v>62</v>
      </c>
      <c r="BK245" s="68">
        <v>0</v>
      </c>
      <c r="BL245" s="68">
        <v>0</v>
      </c>
      <c r="BM245" s="68">
        <v>0</v>
      </c>
      <c r="BN245" s="68">
        <v>0</v>
      </c>
      <c r="BO245" s="68">
        <v>0</v>
      </c>
      <c r="BP245" s="68">
        <v>0</v>
      </c>
      <c r="BQ245" s="68">
        <v>0</v>
      </c>
      <c r="BR245" s="68">
        <v>0</v>
      </c>
      <c r="BS245" s="68">
        <v>0</v>
      </c>
      <c r="BT245" s="68">
        <v>0</v>
      </c>
      <c r="BU245" s="68">
        <v>9</v>
      </c>
      <c r="BV245" s="68">
        <v>0</v>
      </c>
      <c r="BW245" s="68">
        <v>0</v>
      </c>
      <c r="BX245" s="68">
        <v>0</v>
      </c>
      <c r="BY245" s="68">
        <v>0</v>
      </c>
      <c r="BZ245" s="68">
        <v>22</v>
      </c>
      <c r="CA245" s="68">
        <v>0</v>
      </c>
      <c r="CB245" s="68">
        <v>0</v>
      </c>
      <c r="CC245" s="68">
        <v>0</v>
      </c>
      <c r="CD245" s="68">
        <v>290</v>
      </c>
      <c r="CE245" s="12">
        <f t="shared" si="25"/>
        <v>58</v>
      </c>
    </row>
    <row r="246" spans="1:83" x14ac:dyDescent="0.25">
      <c r="A246" s="63">
        <v>242</v>
      </c>
      <c r="B246" s="111" t="s">
        <v>206</v>
      </c>
      <c r="C246" s="68">
        <v>0</v>
      </c>
      <c r="D246" s="68">
        <v>0</v>
      </c>
      <c r="E246" s="68">
        <v>0</v>
      </c>
      <c r="F246" s="68">
        <v>0</v>
      </c>
      <c r="G246" s="68">
        <v>0</v>
      </c>
      <c r="H246" s="68">
        <v>0</v>
      </c>
      <c r="I246" s="68">
        <v>0</v>
      </c>
      <c r="J246" s="68">
        <v>0</v>
      </c>
      <c r="K246" s="68">
        <v>0</v>
      </c>
      <c r="L246" s="68">
        <v>0</v>
      </c>
      <c r="M246" s="68">
        <v>0</v>
      </c>
      <c r="N246" s="68">
        <v>0</v>
      </c>
      <c r="O246" s="68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8">
        <v>0</v>
      </c>
      <c r="V246" s="68">
        <v>0</v>
      </c>
      <c r="W246" s="68">
        <v>0</v>
      </c>
      <c r="X246" s="68">
        <v>0</v>
      </c>
      <c r="Y246" s="68">
        <v>0</v>
      </c>
      <c r="Z246" s="68">
        <v>0</v>
      </c>
      <c r="AA246" s="68">
        <v>0</v>
      </c>
      <c r="AB246" s="68">
        <v>0</v>
      </c>
      <c r="AC246" s="68">
        <v>0</v>
      </c>
      <c r="AD246" s="68">
        <v>0</v>
      </c>
      <c r="AE246" s="68">
        <v>0</v>
      </c>
      <c r="AF246" s="68">
        <v>0</v>
      </c>
      <c r="AG246" s="68">
        <v>0</v>
      </c>
      <c r="AH246" s="68">
        <v>0</v>
      </c>
      <c r="AI246" s="68">
        <v>10</v>
      </c>
      <c r="AJ246" s="68">
        <v>0</v>
      </c>
      <c r="AK246" s="68">
        <v>0</v>
      </c>
      <c r="AL246" s="68">
        <v>0</v>
      </c>
      <c r="AM246" s="68">
        <v>0</v>
      </c>
      <c r="AN246" s="68">
        <v>0</v>
      </c>
      <c r="AO246" s="68">
        <v>0</v>
      </c>
      <c r="AP246" s="68">
        <v>0</v>
      </c>
      <c r="AQ246" s="68">
        <v>0</v>
      </c>
      <c r="AR246" s="68">
        <v>0</v>
      </c>
      <c r="AS246" s="68">
        <v>0</v>
      </c>
      <c r="AT246" s="68">
        <v>0</v>
      </c>
      <c r="AU246" s="68">
        <v>0</v>
      </c>
      <c r="AV246" s="68">
        <v>0</v>
      </c>
      <c r="AW246" s="68">
        <v>0</v>
      </c>
      <c r="AX246" s="68">
        <v>0</v>
      </c>
      <c r="AY246" s="68">
        <v>0</v>
      </c>
      <c r="AZ246" s="68">
        <v>0</v>
      </c>
      <c r="BA246" s="68">
        <v>0</v>
      </c>
      <c r="BB246" s="68">
        <v>0</v>
      </c>
      <c r="BC246" s="68">
        <v>0</v>
      </c>
      <c r="BD246" s="68">
        <v>0</v>
      </c>
      <c r="BE246" s="68">
        <v>0</v>
      </c>
      <c r="BF246" s="68">
        <v>0</v>
      </c>
      <c r="BG246" s="68">
        <v>0</v>
      </c>
      <c r="BH246" s="68">
        <v>0</v>
      </c>
      <c r="BI246" s="68">
        <v>0</v>
      </c>
      <c r="BJ246" s="68">
        <v>0</v>
      </c>
      <c r="BK246" s="68">
        <v>0</v>
      </c>
      <c r="BL246" s="68">
        <v>0</v>
      </c>
      <c r="BM246" s="68">
        <v>0</v>
      </c>
      <c r="BN246" s="68">
        <v>0</v>
      </c>
      <c r="BO246" s="68">
        <v>0</v>
      </c>
      <c r="BP246" s="68">
        <v>0</v>
      </c>
      <c r="BQ246" s="68">
        <v>0</v>
      </c>
      <c r="BR246" s="68">
        <v>0</v>
      </c>
      <c r="BS246" s="68">
        <v>0</v>
      </c>
      <c r="BT246" s="68">
        <v>0</v>
      </c>
      <c r="BU246" s="68">
        <v>0</v>
      </c>
      <c r="BV246" s="68">
        <v>0</v>
      </c>
      <c r="BW246" s="68">
        <v>0</v>
      </c>
      <c r="BX246" s="68">
        <v>0</v>
      </c>
      <c r="BY246" s="68">
        <v>0</v>
      </c>
      <c r="BZ246" s="68">
        <v>0</v>
      </c>
      <c r="CA246" s="68">
        <v>0</v>
      </c>
      <c r="CB246" s="68">
        <v>0</v>
      </c>
      <c r="CC246" s="68">
        <v>0</v>
      </c>
      <c r="CD246" s="68">
        <v>10</v>
      </c>
      <c r="CE246" s="12">
        <f t="shared" si="25"/>
        <v>10</v>
      </c>
    </row>
    <row r="247" spans="1:83" x14ac:dyDescent="0.25">
      <c r="A247" s="63">
        <v>243</v>
      </c>
      <c r="B247" s="111" t="s">
        <v>207</v>
      </c>
      <c r="C247" s="68">
        <v>0</v>
      </c>
      <c r="D247" s="68">
        <v>0</v>
      </c>
      <c r="E247" s="68">
        <v>5</v>
      </c>
      <c r="F247" s="68">
        <v>10</v>
      </c>
      <c r="G247" s="68">
        <v>0</v>
      </c>
      <c r="H247" s="68">
        <v>0</v>
      </c>
      <c r="I247" s="68">
        <v>16</v>
      </c>
      <c r="J247" s="68">
        <v>0</v>
      </c>
      <c r="K247" s="68">
        <v>51</v>
      </c>
      <c r="L247" s="68">
        <v>0</v>
      </c>
      <c r="M247" s="68">
        <v>0</v>
      </c>
      <c r="N247" s="68">
        <v>0</v>
      </c>
      <c r="O247" s="68">
        <v>0</v>
      </c>
      <c r="P247" s="68">
        <v>3</v>
      </c>
      <c r="Q247" s="68">
        <v>0</v>
      </c>
      <c r="R247" s="68">
        <v>0</v>
      </c>
      <c r="S247" s="68">
        <v>0</v>
      </c>
      <c r="T247" s="68">
        <v>8</v>
      </c>
      <c r="U247" s="68">
        <v>0</v>
      </c>
      <c r="V247" s="68">
        <v>0</v>
      </c>
      <c r="W247" s="68">
        <v>0</v>
      </c>
      <c r="X247" s="68">
        <v>6</v>
      </c>
      <c r="Y247" s="68">
        <v>0</v>
      </c>
      <c r="Z247" s="68">
        <v>0</v>
      </c>
      <c r="AA247" s="68">
        <v>7</v>
      </c>
      <c r="AB247" s="68">
        <v>7</v>
      </c>
      <c r="AC247" s="68">
        <v>0</v>
      </c>
      <c r="AD247" s="68">
        <v>0</v>
      </c>
      <c r="AE247" s="68">
        <v>5</v>
      </c>
      <c r="AF247" s="68">
        <v>0</v>
      </c>
      <c r="AG247" s="68">
        <v>6</v>
      </c>
      <c r="AH247" s="68">
        <v>0</v>
      </c>
      <c r="AI247" s="68">
        <v>6</v>
      </c>
      <c r="AJ247" s="68">
        <v>0</v>
      </c>
      <c r="AK247" s="68">
        <v>21</v>
      </c>
      <c r="AL247" s="68">
        <v>0</v>
      </c>
      <c r="AM247" s="68">
        <v>0</v>
      </c>
      <c r="AN247" s="68">
        <v>0</v>
      </c>
      <c r="AO247" s="68">
        <v>0</v>
      </c>
      <c r="AP247" s="68">
        <v>4</v>
      </c>
      <c r="AQ247" s="68">
        <v>0</v>
      </c>
      <c r="AR247" s="68">
        <v>12</v>
      </c>
      <c r="AS247" s="68">
        <v>0</v>
      </c>
      <c r="AT247" s="68">
        <v>15</v>
      </c>
      <c r="AU247" s="68">
        <v>0</v>
      </c>
      <c r="AV247" s="68">
        <v>3</v>
      </c>
      <c r="AW247" s="68">
        <v>0</v>
      </c>
      <c r="AX247" s="68">
        <v>0</v>
      </c>
      <c r="AY247" s="68">
        <v>11</v>
      </c>
      <c r="AZ247" s="68">
        <v>27</v>
      </c>
      <c r="BA247" s="68">
        <v>4</v>
      </c>
      <c r="BB247" s="68">
        <v>7</v>
      </c>
      <c r="BC247" s="68">
        <v>0</v>
      </c>
      <c r="BD247" s="68">
        <v>0</v>
      </c>
      <c r="BE247" s="68">
        <v>0</v>
      </c>
      <c r="BF247" s="68">
        <v>0</v>
      </c>
      <c r="BG247" s="68">
        <v>0</v>
      </c>
      <c r="BH247" s="68">
        <v>0</v>
      </c>
      <c r="BI247" s="68">
        <v>5</v>
      </c>
      <c r="BJ247" s="68">
        <v>0</v>
      </c>
      <c r="BK247" s="68">
        <v>0</v>
      </c>
      <c r="BL247" s="68">
        <v>0</v>
      </c>
      <c r="BM247" s="68">
        <v>0</v>
      </c>
      <c r="BN247" s="68">
        <v>14</v>
      </c>
      <c r="BO247" s="68">
        <v>0</v>
      </c>
      <c r="BP247" s="68">
        <v>4</v>
      </c>
      <c r="BQ247" s="68">
        <v>0</v>
      </c>
      <c r="BR247" s="68">
        <v>0</v>
      </c>
      <c r="BS247" s="68">
        <v>0</v>
      </c>
      <c r="BT247" s="68">
        <v>0</v>
      </c>
      <c r="BU247" s="68">
        <v>0</v>
      </c>
      <c r="BV247" s="68">
        <v>0</v>
      </c>
      <c r="BW247" s="68">
        <v>4</v>
      </c>
      <c r="BX247" s="68">
        <v>0</v>
      </c>
      <c r="BY247" s="68">
        <v>0</v>
      </c>
      <c r="BZ247" s="68">
        <v>0</v>
      </c>
      <c r="CA247" s="68">
        <v>31</v>
      </c>
      <c r="CB247" s="68">
        <v>0</v>
      </c>
      <c r="CC247" s="68">
        <v>0</v>
      </c>
      <c r="CD247" s="68">
        <v>297</v>
      </c>
      <c r="CE247" s="12">
        <f t="shared" si="25"/>
        <v>264</v>
      </c>
    </row>
    <row r="248" spans="1:83" x14ac:dyDescent="0.25">
      <c r="A248" s="63">
        <v>244</v>
      </c>
      <c r="B248" s="111" t="s">
        <v>208</v>
      </c>
      <c r="C248" s="68">
        <v>3</v>
      </c>
      <c r="D248" s="68">
        <v>0</v>
      </c>
      <c r="E248" s="68">
        <v>5</v>
      </c>
      <c r="F248" s="68">
        <v>0</v>
      </c>
      <c r="G248" s="68">
        <v>0</v>
      </c>
      <c r="H248" s="68">
        <v>0</v>
      </c>
      <c r="I248" s="68">
        <v>0</v>
      </c>
      <c r="J248" s="68">
        <v>0</v>
      </c>
      <c r="K248" s="68">
        <v>9</v>
      </c>
      <c r="L248" s="68">
        <v>0</v>
      </c>
      <c r="M248" s="68">
        <v>0</v>
      </c>
      <c r="N248" s="68">
        <v>0</v>
      </c>
      <c r="O248" s="68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8">
        <v>4</v>
      </c>
      <c r="V248" s="68">
        <v>0</v>
      </c>
      <c r="W248" s="68">
        <v>0</v>
      </c>
      <c r="X248" s="68">
        <v>0</v>
      </c>
      <c r="Y248" s="68">
        <v>0</v>
      </c>
      <c r="Z248" s="68">
        <v>0</v>
      </c>
      <c r="AA248" s="68">
        <v>0</v>
      </c>
      <c r="AB248" s="68">
        <v>0</v>
      </c>
      <c r="AC248" s="68">
        <v>0</v>
      </c>
      <c r="AD248" s="68">
        <v>0</v>
      </c>
      <c r="AE248" s="68">
        <v>4</v>
      </c>
      <c r="AF248" s="68">
        <v>0</v>
      </c>
      <c r="AG248" s="68">
        <v>0</v>
      </c>
      <c r="AH248" s="68">
        <v>0</v>
      </c>
      <c r="AI248" s="68">
        <v>0</v>
      </c>
      <c r="AJ248" s="68">
        <v>0</v>
      </c>
      <c r="AK248" s="68">
        <v>0</v>
      </c>
      <c r="AL248" s="68">
        <v>0</v>
      </c>
      <c r="AM248" s="68">
        <v>0</v>
      </c>
      <c r="AN248" s="68">
        <v>0</v>
      </c>
      <c r="AO248" s="68">
        <v>0</v>
      </c>
      <c r="AP248" s="68">
        <v>0</v>
      </c>
      <c r="AQ248" s="68">
        <v>0</v>
      </c>
      <c r="AR248" s="68">
        <v>0</v>
      </c>
      <c r="AS248" s="68">
        <v>0</v>
      </c>
      <c r="AT248" s="68">
        <v>21</v>
      </c>
      <c r="AU248" s="68">
        <v>0</v>
      </c>
      <c r="AV248" s="68">
        <v>0</v>
      </c>
      <c r="AW248" s="68">
        <v>0</v>
      </c>
      <c r="AX248" s="68">
        <v>0</v>
      </c>
      <c r="AY248" s="68">
        <v>0</v>
      </c>
      <c r="AZ248" s="68">
        <v>0</v>
      </c>
      <c r="BA248" s="68">
        <v>0</v>
      </c>
      <c r="BB248" s="68">
        <v>0</v>
      </c>
      <c r="BC248" s="68">
        <v>0</v>
      </c>
      <c r="BD248" s="68">
        <v>0</v>
      </c>
      <c r="BE248" s="68">
        <v>0</v>
      </c>
      <c r="BF248" s="68">
        <v>0</v>
      </c>
      <c r="BG248" s="68">
        <v>0</v>
      </c>
      <c r="BH248" s="68">
        <v>0</v>
      </c>
      <c r="BI248" s="68">
        <v>0</v>
      </c>
      <c r="BJ248" s="68">
        <v>6</v>
      </c>
      <c r="BK248" s="68">
        <v>0</v>
      </c>
      <c r="BL248" s="68">
        <v>3</v>
      </c>
      <c r="BM248" s="68">
        <v>0</v>
      </c>
      <c r="BN248" s="68">
        <v>0</v>
      </c>
      <c r="BO248" s="68">
        <v>0</v>
      </c>
      <c r="BP248" s="68">
        <v>0</v>
      </c>
      <c r="BQ248" s="68">
        <v>0</v>
      </c>
      <c r="BR248" s="68">
        <v>0</v>
      </c>
      <c r="BS248" s="68">
        <v>0</v>
      </c>
      <c r="BT248" s="68">
        <v>0</v>
      </c>
      <c r="BU248" s="68">
        <v>0</v>
      </c>
      <c r="BV248" s="68">
        <v>0</v>
      </c>
      <c r="BW248" s="68">
        <v>0</v>
      </c>
      <c r="BX248" s="68">
        <v>0</v>
      </c>
      <c r="BY248" s="68">
        <v>0</v>
      </c>
      <c r="BZ248" s="68">
        <v>0</v>
      </c>
      <c r="CA248" s="68">
        <v>7</v>
      </c>
      <c r="CB248" s="68">
        <v>0</v>
      </c>
      <c r="CC248" s="68">
        <v>0</v>
      </c>
      <c r="CD248" s="68">
        <v>74</v>
      </c>
      <c r="CE248" s="12">
        <f t="shared" si="25"/>
        <v>37</v>
      </c>
    </row>
    <row r="249" spans="1:83" x14ac:dyDescent="0.25">
      <c r="A249" s="63">
        <v>245</v>
      </c>
      <c r="B249" s="111" t="s">
        <v>209</v>
      </c>
      <c r="C249" s="68">
        <v>0</v>
      </c>
      <c r="D249" s="68">
        <v>0</v>
      </c>
      <c r="E249" s="68">
        <v>0</v>
      </c>
      <c r="F249" s="68">
        <v>0</v>
      </c>
      <c r="G249" s="68">
        <v>0</v>
      </c>
      <c r="H249" s="68">
        <v>0</v>
      </c>
      <c r="I249" s="68">
        <v>0</v>
      </c>
      <c r="J249" s="68">
        <v>0</v>
      </c>
      <c r="K249" s="68">
        <v>0</v>
      </c>
      <c r="L249" s="68">
        <v>0</v>
      </c>
      <c r="M249" s="68">
        <v>0</v>
      </c>
      <c r="N249" s="68">
        <v>0</v>
      </c>
      <c r="O249" s="68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8">
        <v>0</v>
      </c>
      <c r="V249" s="68">
        <v>0</v>
      </c>
      <c r="W249" s="68">
        <v>0</v>
      </c>
      <c r="X249" s="68">
        <v>0</v>
      </c>
      <c r="Y249" s="68">
        <v>0</v>
      </c>
      <c r="Z249" s="68">
        <v>0</v>
      </c>
      <c r="AA249" s="68">
        <v>0</v>
      </c>
      <c r="AB249" s="68">
        <v>0</v>
      </c>
      <c r="AC249" s="68">
        <v>0</v>
      </c>
      <c r="AD249" s="68">
        <v>0</v>
      </c>
      <c r="AE249" s="68">
        <v>0</v>
      </c>
      <c r="AF249" s="68">
        <v>0</v>
      </c>
      <c r="AG249" s="68">
        <v>0</v>
      </c>
      <c r="AH249" s="68">
        <v>0</v>
      </c>
      <c r="AI249" s="68">
        <v>0</v>
      </c>
      <c r="AJ249" s="68">
        <v>0</v>
      </c>
      <c r="AK249" s="68">
        <v>0</v>
      </c>
      <c r="AL249" s="68">
        <v>0</v>
      </c>
      <c r="AM249" s="68">
        <v>0</v>
      </c>
      <c r="AN249" s="68">
        <v>0</v>
      </c>
      <c r="AO249" s="68">
        <v>0</v>
      </c>
      <c r="AP249" s="68">
        <v>0</v>
      </c>
      <c r="AQ249" s="68">
        <v>0</v>
      </c>
      <c r="AR249" s="68">
        <v>0</v>
      </c>
      <c r="AS249" s="68">
        <v>0</v>
      </c>
      <c r="AT249" s="68">
        <v>0</v>
      </c>
      <c r="AU249" s="68">
        <v>0</v>
      </c>
      <c r="AV249" s="68">
        <v>0</v>
      </c>
      <c r="AW249" s="68">
        <v>0</v>
      </c>
      <c r="AX249" s="68">
        <v>0</v>
      </c>
      <c r="AY249" s="68">
        <v>0</v>
      </c>
      <c r="AZ249" s="68">
        <v>0</v>
      </c>
      <c r="BA249" s="68">
        <v>0</v>
      </c>
      <c r="BB249" s="68">
        <v>0</v>
      </c>
      <c r="BC249" s="68">
        <v>0</v>
      </c>
      <c r="BD249" s="68">
        <v>0</v>
      </c>
      <c r="BE249" s="68">
        <v>0</v>
      </c>
      <c r="BF249" s="68">
        <v>0</v>
      </c>
      <c r="BG249" s="68">
        <v>0</v>
      </c>
      <c r="BH249" s="68">
        <v>0</v>
      </c>
      <c r="BI249" s="68">
        <v>0</v>
      </c>
      <c r="BJ249" s="68">
        <v>0</v>
      </c>
      <c r="BK249" s="68">
        <v>0</v>
      </c>
      <c r="BL249" s="68">
        <v>0</v>
      </c>
      <c r="BM249" s="68">
        <v>0</v>
      </c>
      <c r="BN249" s="68">
        <v>0</v>
      </c>
      <c r="BO249" s="68">
        <v>0</v>
      </c>
      <c r="BP249" s="68">
        <v>0</v>
      </c>
      <c r="BQ249" s="68">
        <v>0</v>
      </c>
      <c r="BR249" s="68">
        <v>0</v>
      </c>
      <c r="BS249" s="68">
        <v>0</v>
      </c>
      <c r="BT249" s="68">
        <v>0</v>
      </c>
      <c r="BU249" s="68">
        <v>0</v>
      </c>
      <c r="BV249" s="68">
        <v>0</v>
      </c>
      <c r="BW249" s="68">
        <v>0</v>
      </c>
      <c r="BX249" s="68">
        <v>0</v>
      </c>
      <c r="BY249" s="68">
        <v>0</v>
      </c>
      <c r="BZ249" s="68">
        <v>0</v>
      </c>
      <c r="CA249" s="68">
        <v>0</v>
      </c>
      <c r="CB249" s="68">
        <v>0</v>
      </c>
      <c r="CC249" s="68">
        <v>0</v>
      </c>
      <c r="CD249" s="68">
        <v>0</v>
      </c>
      <c r="CE249" s="12">
        <f t="shared" si="25"/>
        <v>0</v>
      </c>
    </row>
    <row r="250" spans="1:83" x14ac:dyDescent="0.25">
      <c r="A250" s="63">
        <v>246</v>
      </c>
      <c r="B250" s="111" t="s">
        <v>210</v>
      </c>
      <c r="C250" s="68">
        <v>3172</v>
      </c>
      <c r="D250" s="68">
        <v>2574</v>
      </c>
      <c r="E250" s="68">
        <v>19390</v>
      </c>
      <c r="F250" s="68">
        <v>22013</v>
      </c>
      <c r="G250" s="68">
        <v>11024</v>
      </c>
      <c r="H250" s="68">
        <v>11252</v>
      </c>
      <c r="I250" s="68">
        <v>19460</v>
      </c>
      <c r="J250" s="68">
        <v>3914</v>
      </c>
      <c r="K250" s="68">
        <v>28068</v>
      </c>
      <c r="L250" s="68">
        <v>30029</v>
      </c>
      <c r="M250" s="68">
        <v>1650</v>
      </c>
      <c r="N250" s="68">
        <v>8713</v>
      </c>
      <c r="O250" s="68">
        <v>13881</v>
      </c>
      <c r="P250" s="68">
        <v>37268</v>
      </c>
      <c r="Q250" s="68">
        <v>3947</v>
      </c>
      <c r="R250" s="68">
        <v>4880</v>
      </c>
      <c r="S250" s="68">
        <v>3625</v>
      </c>
      <c r="T250" s="68">
        <v>20351</v>
      </c>
      <c r="U250" s="68">
        <v>13938</v>
      </c>
      <c r="V250" s="68">
        <v>21406</v>
      </c>
      <c r="W250" s="68">
        <v>2966</v>
      </c>
      <c r="X250" s="68">
        <v>22334</v>
      </c>
      <c r="Y250" s="68">
        <v>4644</v>
      </c>
      <c r="Z250" s="68">
        <v>3606</v>
      </c>
      <c r="AA250" s="68">
        <v>21864</v>
      </c>
      <c r="AB250" s="68">
        <v>23033</v>
      </c>
      <c r="AC250" s="68">
        <v>48205</v>
      </c>
      <c r="AD250" s="68">
        <v>11845</v>
      </c>
      <c r="AE250" s="68">
        <v>4276</v>
      </c>
      <c r="AF250" s="68">
        <v>1430</v>
      </c>
      <c r="AG250" s="68">
        <v>13792</v>
      </c>
      <c r="AH250" s="68">
        <v>4020</v>
      </c>
      <c r="AI250" s="68">
        <v>25621</v>
      </c>
      <c r="AJ250" s="68">
        <v>3783</v>
      </c>
      <c r="AK250" s="68">
        <v>27208</v>
      </c>
      <c r="AL250" s="68">
        <v>26341</v>
      </c>
      <c r="AM250" s="68">
        <v>14656</v>
      </c>
      <c r="AN250" s="68">
        <v>2132</v>
      </c>
      <c r="AO250" s="68">
        <v>9089</v>
      </c>
      <c r="AP250" s="68">
        <v>25648</v>
      </c>
      <c r="AQ250" s="68">
        <v>2463</v>
      </c>
      <c r="AR250" s="68">
        <v>8551</v>
      </c>
      <c r="AS250" s="68">
        <v>18333</v>
      </c>
      <c r="AT250" s="68">
        <v>9709</v>
      </c>
      <c r="AU250" s="68">
        <v>15687</v>
      </c>
      <c r="AV250" s="68">
        <v>10422</v>
      </c>
      <c r="AW250" s="68">
        <v>6998</v>
      </c>
      <c r="AX250" s="68">
        <v>7503</v>
      </c>
      <c r="AY250" s="68">
        <v>32083</v>
      </c>
      <c r="AZ250" s="68">
        <v>19487</v>
      </c>
      <c r="BA250" s="68">
        <v>5922</v>
      </c>
      <c r="BB250" s="68">
        <v>21127</v>
      </c>
      <c r="BC250" s="68">
        <v>41921</v>
      </c>
      <c r="BD250" s="68">
        <v>5385</v>
      </c>
      <c r="BE250" s="68">
        <v>3558</v>
      </c>
      <c r="BF250" s="68">
        <v>3762</v>
      </c>
      <c r="BG250" s="68">
        <v>9573</v>
      </c>
      <c r="BH250" s="68">
        <v>2922</v>
      </c>
      <c r="BI250" s="68">
        <v>12473</v>
      </c>
      <c r="BJ250" s="68">
        <v>1905</v>
      </c>
      <c r="BK250" s="68">
        <v>1439</v>
      </c>
      <c r="BL250" s="68">
        <v>7578</v>
      </c>
      <c r="BM250" s="68">
        <v>3902</v>
      </c>
      <c r="BN250" s="68">
        <v>16192</v>
      </c>
      <c r="BO250" s="68">
        <v>3306</v>
      </c>
      <c r="BP250" s="68">
        <v>6781</v>
      </c>
      <c r="BQ250" s="68">
        <v>3890</v>
      </c>
      <c r="BR250" s="68">
        <v>1582</v>
      </c>
      <c r="BS250" s="68">
        <v>6557</v>
      </c>
      <c r="BT250" s="68">
        <v>6817</v>
      </c>
      <c r="BU250" s="68">
        <v>9767</v>
      </c>
      <c r="BV250" s="68">
        <v>1003</v>
      </c>
      <c r="BW250" s="68">
        <v>29052</v>
      </c>
      <c r="BX250" s="68">
        <v>27925</v>
      </c>
      <c r="BY250" s="68">
        <v>6897</v>
      </c>
      <c r="BZ250" s="68">
        <v>21521</v>
      </c>
      <c r="CA250" s="68">
        <v>9716</v>
      </c>
      <c r="CB250" s="68">
        <v>25850</v>
      </c>
      <c r="CC250" s="68">
        <v>1723</v>
      </c>
      <c r="CD250" s="68">
        <v>1008354</v>
      </c>
      <c r="CE250" s="12">
        <f t="shared" si="25"/>
        <v>675653</v>
      </c>
    </row>
    <row r="251" spans="1:83" x14ac:dyDescent="0.25">
      <c r="A251" s="63">
        <v>247</v>
      </c>
      <c r="B251" s="111" t="s">
        <v>14</v>
      </c>
      <c r="C251" s="68">
        <v>3347</v>
      </c>
      <c r="D251" s="68">
        <v>2868</v>
      </c>
      <c r="E251" s="68">
        <v>21036</v>
      </c>
      <c r="F251" s="68">
        <v>23681</v>
      </c>
      <c r="G251" s="68">
        <v>11539</v>
      </c>
      <c r="H251" s="68">
        <v>11818</v>
      </c>
      <c r="I251" s="68">
        <v>20817</v>
      </c>
      <c r="J251" s="68">
        <v>4183</v>
      </c>
      <c r="K251" s="68">
        <v>30164</v>
      </c>
      <c r="L251" s="68">
        <v>31590</v>
      </c>
      <c r="M251" s="68">
        <v>1778</v>
      </c>
      <c r="N251" s="68">
        <v>9315</v>
      </c>
      <c r="O251" s="68">
        <v>14437</v>
      </c>
      <c r="P251" s="68">
        <v>39172</v>
      </c>
      <c r="Q251" s="68">
        <v>4161</v>
      </c>
      <c r="R251" s="68">
        <v>5181</v>
      </c>
      <c r="S251" s="68">
        <v>3834</v>
      </c>
      <c r="T251" s="68">
        <v>21623</v>
      </c>
      <c r="U251" s="68">
        <v>14553</v>
      </c>
      <c r="V251" s="68">
        <v>22960</v>
      </c>
      <c r="W251" s="68">
        <v>3132</v>
      </c>
      <c r="X251" s="68">
        <v>23894</v>
      </c>
      <c r="Y251" s="68">
        <v>4978</v>
      </c>
      <c r="Z251" s="68">
        <v>3723</v>
      </c>
      <c r="AA251" s="68">
        <v>23496</v>
      </c>
      <c r="AB251" s="68">
        <v>24869</v>
      </c>
      <c r="AC251" s="68">
        <v>51524</v>
      </c>
      <c r="AD251" s="68">
        <v>12670</v>
      </c>
      <c r="AE251" s="68">
        <v>4511</v>
      </c>
      <c r="AF251" s="68">
        <v>1576</v>
      </c>
      <c r="AG251" s="68">
        <v>14549</v>
      </c>
      <c r="AH251" s="68">
        <v>4239</v>
      </c>
      <c r="AI251" s="68">
        <v>26488</v>
      </c>
      <c r="AJ251" s="68">
        <v>3988</v>
      </c>
      <c r="AK251" s="68">
        <v>28845</v>
      </c>
      <c r="AL251" s="68">
        <v>28155</v>
      </c>
      <c r="AM251" s="68">
        <v>16130</v>
      </c>
      <c r="AN251" s="68">
        <v>2254</v>
      </c>
      <c r="AO251" s="68">
        <v>9518</v>
      </c>
      <c r="AP251" s="68">
        <v>27312</v>
      </c>
      <c r="AQ251" s="68">
        <v>2557</v>
      </c>
      <c r="AR251" s="68">
        <v>9224</v>
      </c>
      <c r="AS251" s="68">
        <v>19806</v>
      </c>
      <c r="AT251" s="68">
        <v>11428</v>
      </c>
      <c r="AU251" s="68">
        <v>16139</v>
      </c>
      <c r="AV251" s="68">
        <v>11136</v>
      </c>
      <c r="AW251" s="68">
        <v>7247</v>
      </c>
      <c r="AX251" s="68">
        <v>8038</v>
      </c>
      <c r="AY251" s="68">
        <v>34715</v>
      </c>
      <c r="AZ251" s="68">
        <v>20562</v>
      </c>
      <c r="BA251" s="68">
        <v>6217</v>
      </c>
      <c r="BB251" s="68">
        <v>22718</v>
      </c>
      <c r="BC251" s="68">
        <v>44190</v>
      </c>
      <c r="BD251" s="68">
        <v>5716</v>
      </c>
      <c r="BE251" s="68">
        <v>3697</v>
      </c>
      <c r="BF251" s="68">
        <v>3897</v>
      </c>
      <c r="BG251" s="68">
        <v>10062</v>
      </c>
      <c r="BH251" s="68">
        <v>3136</v>
      </c>
      <c r="BI251" s="68">
        <v>13344</v>
      </c>
      <c r="BJ251" s="68">
        <v>2048</v>
      </c>
      <c r="BK251" s="68">
        <v>1443</v>
      </c>
      <c r="BL251" s="68">
        <v>7883</v>
      </c>
      <c r="BM251" s="68">
        <v>4152</v>
      </c>
      <c r="BN251" s="68">
        <v>17443</v>
      </c>
      <c r="BO251" s="68">
        <v>3499</v>
      </c>
      <c r="BP251" s="68">
        <v>7183</v>
      </c>
      <c r="BQ251" s="68">
        <v>4174</v>
      </c>
      <c r="BR251" s="68">
        <v>1690</v>
      </c>
      <c r="BS251" s="68">
        <v>7021</v>
      </c>
      <c r="BT251" s="68">
        <v>7334</v>
      </c>
      <c r="BU251" s="68">
        <v>10219</v>
      </c>
      <c r="BV251" s="68">
        <v>1053</v>
      </c>
      <c r="BW251" s="68">
        <v>31178</v>
      </c>
      <c r="BX251" s="68">
        <v>29363</v>
      </c>
      <c r="BY251" s="68">
        <v>7332</v>
      </c>
      <c r="BZ251" s="68">
        <v>22416</v>
      </c>
      <c r="CA251" s="68">
        <v>10705</v>
      </c>
      <c r="CB251" s="68">
        <v>26706</v>
      </c>
      <c r="CC251" s="68">
        <v>1854</v>
      </c>
      <c r="CD251" s="68">
        <v>1072433</v>
      </c>
      <c r="CE251" s="12">
        <f t="shared" si="25"/>
        <v>718555</v>
      </c>
    </row>
    <row r="252" spans="1:83" s="66" customFormat="1" ht="19" x14ac:dyDescent="0.25">
      <c r="A252" s="63">
        <v>248</v>
      </c>
      <c r="B252" s="64" t="s">
        <v>320</v>
      </c>
      <c r="C252" s="65" t="s">
        <v>211</v>
      </c>
      <c r="D252" s="65" t="s">
        <v>212</v>
      </c>
      <c r="E252" s="65" t="s">
        <v>213</v>
      </c>
      <c r="F252" s="65" t="s">
        <v>214</v>
      </c>
      <c r="G252" s="65" t="s">
        <v>215</v>
      </c>
      <c r="H252" s="65" t="s">
        <v>216</v>
      </c>
      <c r="I252" s="65" t="s">
        <v>217</v>
      </c>
      <c r="J252" s="65" t="s">
        <v>218</v>
      </c>
      <c r="K252" s="65" t="s">
        <v>219</v>
      </c>
      <c r="L252" s="65" t="s">
        <v>220</v>
      </c>
      <c r="M252" s="65" t="s">
        <v>221</v>
      </c>
      <c r="N252" s="65" t="s">
        <v>222</v>
      </c>
      <c r="O252" s="65" t="s">
        <v>223</v>
      </c>
      <c r="P252" s="65" t="s">
        <v>224</v>
      </c>
      <c r="Q252" s="65" t="s">
        <v>225</v>
      </c>
      <c r="R252" s="65" t="s">
        <v>226</v>
      </c>
      <c r="S252" s="65" t="s">
        <v>227</v>
      </c>
      <c r="T252" s="65" t="s">
        <v>228</v>
      </c>
      <c r="U252" s="65" t="s">
        <v>229</v>
      </c>
      <c r="V252" s="65" t="s">
        <v>230</v>
      </c>
      <c r="W252" s="65" t="s">
        <v>231</v>
      </c>
      <c r="X252" s="65" t="s">
        <v>232</v>
      </c>
      <c r="Y252" s="65" t="s">
        <v>233</v>
      </c>
      <c r="Z252" s="65" t="s">
        <v>234</v>
      </c>
      <c r="AA252" s="65" t="s">
        <v>235</v>
      </c>
      <c r="AB252" s="65" t="s">
        <v>236</v>
      </c>
      <c r="AC252" s="65" t="s">
        <v>237</v>
      </c>
      <c r="AD252" s="65" t="s">
        <v>238</v>
      </c>
      <c r="AE252" s="65" t="s">
        <v>239</v>
      </c>
      <c r="AF252" s="65" t="s">
        <v>240</v>
      </c>
      <c r="AG252" s="65" t="s">
        <v>241</v>
      </c>
      <c r="AH252" s="65" t="s">
        <v>242</v>
      </c>
      <c r="AI252" s="65" t="s">
        <v>243</v>
      </c>
      <c r="AJ252" s="65" t="s">
        <v>244</v>
      </c>
      <c r="AK252" s="65" t="s">
        <v>245</v>
      </c>
      <c r="AL252" s="65" t="s">
        <v>246</v>
      </c>
      <c r="AM252" s="65" t="s">
        <v>247</v>
      </c>
      <c r="AN252" s="65" t="s">
        <v>248</v>
      </c>
      <c r="AO252" s="65" t="s">
        <v>249</v>
      </c>
      <c r="AP252" s="65" t="s">
        <v>250</v>
      </c>
      <c r="AQ252" s="65" t="s">
        <v>251</v>
      </c>
      <c r="AR252" s="65" t="s">
        <v>252</v>
      </c>
      <c r="AS252" s="65" t="s">
        <v>253</v>
      </c>
      <c r="AT252" s="65" t="s">
        <v>254</v>
      </c>
      <c r="AU252" s="65" t="s">
        <v>255</v>
      </c>
      <c r="AV252" s="65" t="s">
        <v>256</v>
      </c>
      <c r="AW252" s="65" t="s">
        <v>257</v>
      </c>
      <c r="AX252" s="65" t="s">
        <v>258</v>
      </c>
      <c r="AY252" s="65" t="s">
        <v>259</v>
      </c>
      <c r="AZ252" s="65" t="s">
        <v>260</v>
      </c>
      <c r="BA252" s="65" t="s">
        <v>261</v>
      </c>
      <c r="BB252" s="65" t="s">
        <v>262</v>
      </c>
      <c r="BC252" s="65" t="s">
        <v>263</v>
      </c>
      <c r="BD252" s="65" t="s">
        <v>264</v>
      </c>
      <c r="BE252" s="65" t="s">
        <v>265</v>
      </c>
      <c r="BF252" s="65" t="s">
        <v>266</v>
      </c>
      <c r="BG252" s="65" t="s">
        <v>267</v>
      </c>
      <c r="BH252" s="65" t="s">
        <v>268</v>
      </c>
      <c r="BI252" s="65" t="s">
        <v>269</v>
      </c>
      <c r="BJ252" s="65" t="s">
        <v>270</v>
      </c>
      <c r="BK252" s="65" t="s">
        <v>271</v>
      </c>
      <c r="BL252" s="65" t="s">
        <v>272</v>
      </c>
      <c r="BM252" s="65" t="s">
        <v>273</v>
      </c>
      <c r="BN252" s="65" t="s">
        <v>274</v>
      </c>
      <c r="BO252" s="65" t="s">
        <v>275</v>
      </c>
      <c r="BP252" s="65" t="s">
        <v>276</v>
      </c>
      <c r="BQ252" s="65" t="s">
        <v>277</v>
      </c>
      <c r="BR252" s="65" t="s">
        <v>278</v>
      </c>
      <c r="BS252" s="65" t="s">
        <v>279</v>
      </c>
      <c r="BT252" s="65" t="s">
        <v>280</v>
      </c>
      <c r="BU252" s="65" t="s">
        <v>281</v>
      </c>
      <c r="BV252" s="65" t="s">
        <v>282</v>
      </c>
      <c r="BW252" s="65" t="s">
        <v>283</v>
      </c>
      <c r="BX252" s="65" t="s">
        <v>284</v>
      </c>
      <c r="BY252" s="65" t="s">
        <v>285</v>
      </c>
      <c r="BZ252" s="65" t="s">
        <v>286</v>
      </c>
      <c r="CA252" s="65" t="s">
        <v>287</v>
      </c>
      <c r="CB252" s="65" t="s">
        <v>288</v>
      </c>
      <c r="CC252" s="65" t="s">
        <v>289</v>
      </c>
      <c r="CD252" s="65" t="s">
        <v>290</v>
      </c>
      <c r="CE252" s="65" t="s">
        <v>291</v>
      </c>
    </row>
    <row r="253" spans="1:83" x14ac:dyDescent="0.25">
      <c r="A253" s="63">
        <v>249</v>
      </c>
      <c r="B253" s="12" t="s">
        <v>292</v>
      </c>
      <c r="C253" s="12">
        <v>1900</v>
      </c>
      <c r="D253" s="12">
        <v>1680</v>
      </c>
      <c r="E253" s="12">
        <v>13555</v>
      </c>
      <c r="F253" s="12">
        <v>11320</v>
      </c>
      <c r="G253" s="12">
        <v>7280</v>
      </c>
      <c r="H253" s="12">
        <v>7470</v>
      </c>
      <c r="I253" s="12">
        <v>6660</v>
      </c>
      <c r="J253" s="12">
        <v>2600</v>
      </c>
      <c r="K253" s="12">
        <v>8405</v>
      </c>
      <c r="L253" s="12">
        <v>21360</v>
      </c>
      <c r="M253" s="12">
        <v>975</v>
      </c>
      <c r="N253" s="12">
        <v>5970</v>
      </c>
      <c r="O253" s="12">
        <v>9560</v>
      </c>
      <c r="P253" s="12">
        <v>25975</v>
      </c>
      <c r="Q253" s="12">
        <v>3010</v>
      </c>
      <c r="R253" s="12">
        <v>2935</v>
      </c>
      <c r="S253" s="12">
        <v>2225</v>
      </c>
      <c r="T253" s="12">
        <v>13235</v>
      </c>
      <c r="U253" s="12">
        <v>9650</v>
      </c>
      <c r="V253" s="12">
        <v>14750</v>
      </c>
      <c r="W253" s="12">
        <v>2000</v>
      </c>
      <c r="X253" s="12">
        <v>10395</v>
      </c>
      <c r="Y253" s="12">
        <v>3130</v>
      </c>
      <c r="Z253" s="12">
        <v>2250</v>
      </c>
      <c r="AA253" s="12">
        <v>15160</v>
      </c>
      <c r="AB253" s="12">
        <v>17090</v>
      </c>
      <c r="AC253" s="12">
        <v>32725</v>
      </c>
      <c r="AD253" s="12">
        <v>8175</v>
      </c>
      <c r="AE253" s="12">
        <v>2525</v>
      </c>
      <c r="AF253" s="12">
        <v>880</v>
      </c>
      <c r="AG253" s="12">
        <v>8535</v>
      </c>
      <c r="AH253" s="12">
        <v>2515</v>
      </c>
      <c r="AI253" s="12">
        <v>18520</v>
      </c>
      <c r="AJ253" s="12">
        <v>2255</v>
      </c>
      <c r="AK253" s="12">
        <v>16735</v>
      </c>
      <c r="AL253" s="12">
        <v>16575</v>
      </c>
      <c r="AM253" s="12">
        <v>10575</v>
      </c>
      <c r="AN253" s="12">
        <v>1260</v>
      </c>
      <c r="AO253" s="12">
        <v>4975</v>
      </c>
      <c r="AP253" s="12">
        <v>12060</v>
      </c>
      <c r="AQ253" s="12">
        <v>1400</v>
      </c>
      <c r="AR253" s="12">
        <v>5620</v>
      </c>
      <c r="AS253" s="12">
        <v>11360</v>
      </c>
      <c r="AT253" s="12">
        <v>3835</v>
      </c>
      <c r="AU253" s="12">
        <v>11650</v>
      </c>
      <c r="AV253" s="12">
        <v>7200</v>
      </c>
      <c r="AW253" s="12">
        <v>4725</v>
      </c>
      <c r="AX253" s="12">
        <v>5530</v>
      </c>
      <c r="AY253" s="12">
        <v>16690</v>
      </c>
      <c r="AZ253" s="12">
        <v>10865</v>
      </c>
      <c r="BA253" s="12">
        <v>3820</v>
      </c>
      <c r="BB253" s="12">
        <v>13945</v>
      </c>
      <c r="BC253" s="12">
        <v>23855</v>
      </c>
      <c r="BD253" s="12">
        <v>3305</v>
      </c>
      <c r="BE253" s="12">
        <v>1875</v>
      </c>
      <c r="BF253" s="12">
        <v>2160</v>
      </c>
      <c r="BG253" s="12">
        <v>4360</v>
      </c>
      <c r="BH253" s="12">
        <v>1970</v>
      </c>
      <c r="BI253" s="12">
        <v>5550</v>
      </c>
      <c r="BJ253" s="12">
        <v>1300</v>
      </c>
      <c r="BK253" s="12">
        <v>485</v>
      </c>
      <c r="BL253" s="12">
        <v>4555</v>
      </c>
      <c r="BM253" s="12">
        <v>2350</v>
      </c>
      <c r="BN253" s="12">
        <v>5420</v>
      </c>
      <c r="BO253" s="12">
        <v>2040</v>
      </c>
      <c r="BP253" s="12">
        <v>3120</v>
      </c>
      <c r="BQ253" s="12">
        <v>2395</v>
      </c>
      <c r="BR253" s="12">
        <v>920</v>
      </c>
      <c r="BS253" s="12">
        <v>4320</v>
      </c>
      <c r="BT253" s="12">
        <v>4750</v>
      </c>
      <c r="BU253" s="12">
        <v>6545</v>
      </c>
      <c r="BV253" s="12">
        <v>545</v>
      </c>
      <c r="BW253" s="12">
        <v>14935</v>
      </c>
      <c r="BX253" s="12">
        <v>20490</v>
      </c>
      <c r="BY253" s="12">
        <v>4975</v>
      </c>
      <c r="BZ253" s="12">
        <v>13805</v>
      </c>
      <c r="CA253" s="12">
        <v>4485</v>
      </c>
      <c r="CB253" s="12">
        <v>16160</v>
      </c>
      <c r="CC253" s="12">
        <v>1045</v>
      </c>
      <c r="CD253" s="12">
        <v>613225</v>
      </c>
      <c r="CE253" s="12">
        <v>394200</v>
      </c>
    </row>
    <row r="257" spans="1:83" x14ac:dyDescent="0.25">
      <c r="B257" s="59" t="s">
        <v>364</v>
      </c>
      <c r="C257" s="59">
        <v>12450</v>
      </c>
      <c r="D257" s="59">
        <v>11707</v>
      </c>
      <c r="E257" s="59">
        <v>103407</v>
      </c>
      <c r="F257" s="59">
        <v>127693</v>
      </c>
      <c r="G257" s="59">
        <v>33317</v>
      </c>
      <c r="H257" s="59">
        <v>49008</v>
      </c>
      <c r="I257" s="59">
        <v>102737</v>
      </c>
      <c r="J257" s="59">
        <v>13962</v>
      </c>
      <c r="K257" s="59">
        <v>177361</v>
      </c>
      <c r="L257" s="59">
        <v>205741</v>
      </c>
      <c r="M257" s="59">
        <v>6230</v>
      </c>
      <c r="N257" s="59">
        <v>37429</v>
      </c>
      <c r="O257" s="59">
        <v>97625</v>
      </c>
      <c r="P257" s="59">
        <v>313521</v>
      </c>
      <c r="Q257" s="59">
        <v>13012</v>
      </c>
      <c r="R257" s="59">
        <v>21359</v>
      </c>
      <c r="S257" s="59">
        <v>16133</v>
      </c>
      <c r="T257" s="59">
        <v>155022</v>
      </c>
      <c r="U257" s="59">
        <v>45426</v>
      </c>
      <c r="V257" s="59">
        <v>139511</v>
      </c>
      <c r="W257" s="59">
        <v>10563</v>
      </c>
      <c r="X257" s="59">
        <v>149012</v>
      </c>
      <c r="Y257" s="59">
        <v>19726</v>
      </c>
      <c r="Z257" s="59">
        <v>21929</v>
      </c>
      <c r="AA257" s="59">
        <v>111783</v>
      </c>
      <c r="AB257" s="59">
        <v>160952</v>
      </c>
      <c r="AC257" s="59">
        <v>238603</v>
      </c>
      <c r="AD257" s="59">
        <v>65076</v>
      </c>
      <c r="AE257" s="59">
        <v>15560</v>
      </c>
      <c r="AF257" s="59">
        <v>5741</v>
      </c>
      <c r="AG257" s="59">
        <v>93392</v>
      </c>
      <c r="AH257" s="59">
        <v>19817</v>
      </c>
      <c r="AI257" s="59">
        <v>207830</v>
      </c>
      <c r="AJ257" s="59">
        <v>16035</v>
      </c>
      <c r="AK257" s="59">
        <v>159023</v>
      </c>
      <c r="AL257" s="59">
        <v>160665</v>
      </c>
      <c r="AM257" s="59">
        <v>74329</v>
      </c>
      <c r="AN257" s="59">
        <v>7555</v>
      </c>
      <c r="AO257" s="59">
        <v>47512</v>
      </c>
      <c r="AP257" s="59">
        <v>122902</v>
      </c>
      <c r="AQ257" s="59">
        <v>8605</v>
      </c>
      <c r="AR257" s="59">
        <v>87355</v>
      </c>
      <c r="AS257" s="59">
        <v>114979</v>
      </c>
      <c r="AT257" s="59">
        <v>148039</v>
      </c>
      <c r="AU257" s="59">
        <v>141749</v>
      </c>
      <c r="AV257" s="59">
        <v>54564</v>
      </c>
      <c r="AW257" s="59">
        <v>41632</v>
      </c>
      <c r="AX257" s="59">
        <v>29306</v>
      </c>
      <c r="AY257" s="59">
        <v>192850</v>
      </c>
      <c r="AZ257" s="59">
        <v>122968</v>
      </c>
      <c r="BA257" s="59">
        <v>32658</v>
      </c>
      <c r="BB257" s="59">
        <v>172091</v>
      </c>
      <c r="BC257" s="59">
        <v>160862</v>
      </c>
      <c r="BD257" s="59">
        <v>18966</v>
      </c>
      <c r="BE257" s="59">
        <v>16693</v>
      </c>
      <c r="BF257" s="59">
        <v>13993</v>
      </c>
      <c r="BG257" s="59">
        <v>64280</v>
      </c>
      <c r="BH257" s="59">
        <v>11577</v>
      </c>
      <c r="BI257" s="59">
        <v>108558</v>
      </c>
      <c r="BJ257" s="59">
        <v>7301</v>
      </c>
      <c r="BK257" s="59">
        <v>2904</v>
      </c>
      <c r="BL257" s="59">
        <v>28936</v>
      </c>
      <c r="BM257" s="59">
        <v>16066</v>
      </c>
      <c r="BN257" s="59">
        <v>111606</v>
      </c>
      <c r="BO257" s="59">
        <v>10329</v>
      </c>
      <c r="BP257" s="59">
        <v>30445</v>
      </c>
      <c r="BQ257" s="59">
        <v>20904</v>
      </c>
      <c r="BR257" s="59">
        <v>5973</v>
      </c>
      <c r="BS257" s="59">
        <v>28559</v>
      </c>
      <c r="BT257" s="59">
        <v>34245</v>
      </c>
      <c r="BU257" s="59">
        <v>43465</v>
      </c>
      <c r="BV257" s="59">
        <v>3912</v>
      </c>
      <c r="BW257" s="59">
        <v>170093</v>
      </c>
      <c r="BX257" s="59">
        <v>207881</v>
      </c>
      <c r="BY257" s="59">
        <v>39844</v>
      </c>
      <c r="BZ257" s="59">
        <v>228088</v>
      </c>
      <c r="CA257" s="59">
        <v>93380</v>
      </c>
      <c r="CB257" s="59">
        <v>155312</v>
      </c>
      <c r="CC257" s="59">
        <v>6738</v>
      </c>
      <c r="CD257" s="59">
        <v>6179249</v>
      </c>
      <c r="CE257" s="59">
        <v>4653078</v>
      </c>
    </row>
    <row r="259" spans="1:83" x14ac:dyDescent="0.25">
      <c r="A259" s="71">
        <v>1</v>
      </c>
      <c r="B259" s="71" t="s">
        <v>360</v>
      </c>
      <c r="C259" s="71">
        <f>SUM(C12:C19)</f>
        <v>3462</v>
      </c>
      <c r="D259" s="71">
        <f t="shared" ref="D259:BO259" si="26">SUM(D12:D19)</f>
        <v>2939</v>
      </c>
      <c r="E259" s="71">
        <f t="shared" si="26"/>
        <v>21555</v>
      </c>
      <c r="F259" s="71">
        <f t="shared" si="26"/>
        <v>23777</v>
      </c>
      <c r="G259" s="71">
        <f t="shared" si="26"/>
        <v>12045</v>
      </c>
      <c r="H259" s="71">
        <f t="shared" si="26"/>
        <v>12382</v>
      </c>
      <c r="I259" s="71">
        <f t="shared" si="26"/>
        <v>21439</v>
      </c>
      <c r="J259" s="71">
        <f t="shared" si="26"/>
        <v>4300</v>
      </c>
      <c r="K259" s="71">
        <f t="shared" si="26"/>
        <v>30710</v>
      </c>
      <c r="L259" s="71">
        <f t="shared" si="26"/>
        <v>31683</v>
      </c>
      <c r="M259" s="71">
        <f t="shared" si="26"/>
        <v>1780</v>
      </c>
      <c r="N259" s="71">
        <f t="shared" si="26"/>
        <v>9630</v>
      </c>
      <c r="O259" s="71">
        <f t="shared" si="26"/>
        <v>14841</v>
      </c>
      <c r="P259" s="71">
        <f t="shared" si="26"/>
        <v>39583</v>
      </c>
      <c r="Q259" s="71">
        <f t="shared" si="26"/>
        <v>4189</v>
      </c>
      <c r="R259" s="71">
        <f t="shared" si="26"/>
        <v>5373</v>
      </c>
      <c r="S259" s="71">
        <f t="shared" si="26"/>
        <v>3987</v>
      </c>
      <c r="T259" s="71">
        <f t="shared" si="26"/>
        <v>21874</v>
      </c>
      <c r="U259" s="71">
        <f t="shared" si="26"/>
        <v>15053</v>
      </c>
      <c r="V259" s="71">
        <f t="shared" si="26"/>
        <v>23173</v>
      </c>
      <c r="W259" s="71">
        <f t="shared" si="26"/>
        <v>3236</v>
      </c>
      <c r="X259" s="71">
        <f t="shared" si="26"/>
        <v>24218</v>
      </c>
      <c r="Y259" s="71">
        <f t="shared" si="26"/>
        <v>5202</v>
      </c>
      <c r="Z259" s="71">
        <f t="shared" si="26"/>
        <v>3835</v>
      </c>
      <c r="AA259" s="71">
        <f t="shared" si="26"/>
        <v>24130</v>
      </c>
      <c r="AB259" s="71">
        <f t="shared" si="26"/>
        <v>24856</v>
      </c>
      <c r="AC259" s="71">
        <f t="shared" si="26"/>
        <v>53240</v>
      </c>
      <c r="AD259" s="71">
        <f t="shared" si="26"/>
        <v>13128</v>
      </c>
      <c r="AE259" s="71">
        <f t="shared" si="26"/>
        <v>4658</v>
      </c>
      <c r="AF259" s="71">
        <f t="shared" si="26"/>
        <v>1603</v>
      </c>
      <c r="AG259" s="71">
        <f t="shared" si="26"/>
        <v>14709</v>
      </c>
      <c r="AH259" s="71">
        <f t="shared" si="26"/>
        <v>4343</v>
      </c>
      <c r="AI259" s="71">
        <f t="shared" si="26"/>
        <v>26616</v>
      </c>
      <c r="AJ259" s="71">
        <f t="shared" si="26"/>
        <v>4108</v>
      </c>
      <c r="AK259" s="71">
        <f t="shared" si="26"/>
        <v>29325</v>
      </c>
      <c r="AL259" s="71">
        <f t="shared" si="26"/>
        <v>28438</v>
      </c>
      <c r="AM259" s="71">
        <f t="shared" si="26"/>
        <v>16324</v>
      </c>
      <c r="AN259" s="71">
        <f t="shared" si="26"/>
        <v>2249</v>
      </c>
      <c r="AO259" s="71">
        <f t="shared" si="26"/>
        <v>9834</v>
      </c>
      <c r="AP259" s="71">
        <f t="shared" si="26"/>
        <v>27781</v>
      </c>
      <c r="AQ259" s="71">
        <f t="shared" si="26"/>
        <v>2640</v>
      </c>
      <c r="AR259" s="71">
        <f t="shared" si="26"/>
        <v>9278</v>
      </c>
      <c r="AS259" s="71">
        <f t="shared" si="26"/>
        <v>20226</v>
      </c>
      <c r="AT259" s="71">
        <f t="shared" si="26"/>
        <v>10919</v>
      </c>
      <c r="AU259" s="71">
        <f t="shared" si="26"/>
        <v>16220</v>
      </c>
      <c r="AV259" s="71">
        <f t="shared" si="26"/>
        <v>11169</v>
      </c>
      <c r="AW259" s="71">
        <f t="shared" si="26"/>
        <v>7402</v>
      </c>
      <c r="AX259" s="71">
        <f t="shared" si="26"/>
        <v>8367</v>
      </c>
      <c r="AY259" s="71">
        <f t="shared" si="26"/>
        <v>34758</v>
      </c>
      <c r="AZ259" s="71">
        <f t="shared" si="26"/>
        <v>21064</v>
      </c>
      <c r="BA259" s="71">
        <f t="shared" si="26"/>
        <v>6389</v>
      </c>
      <c r="BB259" s="71">
        <f t="shared" si="26"/>
        <v>22849</v>
      </c>
      <c r="BC259" s="71">
        <f t="shared" si="26"/>
        <v>45980</v>
      </c>
      <c r="BD259" s="71">
        <f t="shared" si="26"/>
        <v>5756</v>
      </c>
      <c r="BE259" s="71">
        <f t="shared" si="26"/>
        <v>3822</v>
      </c>
      <c r="BF259" s="71">
        <f t="shared" si="26"/>
        <v>3956</v>
      </c>
      <c r="BG259" s="71">
        <f t="shared" si="26"/>
        <v>10428</v>
      </c>
      <c r="BH259" s="71">
        <f t="shared" si="26"/>
        <v>3213</v>
      </c>
      <c r="BI259" s="71">
        <f t="shared" si="26"/>
        <v>13801</v>
      </c>
      <c r="BJ259" s="71">
        <f t="shared" si="26"/>
        <v>2093</v>
      </c>
      <c r="BK259" s="71">
        <f t="shared" si="26"/>
        <v>1484</v>
      </c>
      <c r="BL259" s="71">
        <f t="shared" si="26"/>
        <v>8118</v>
      </c>
      <c r="BM259" s="71">
        <f t="shared" si="26"/>
        <v>4275</v>
      </c>
      <c r="BN259" s="71">
        <f t="shared" si="26"/>
        <v>17804</v>
      </c>
      <c r="BO259" s="71">
        <f t="shared" si="26"/>
        <v>3593</v>
      </c>
      <c r="BP259" s="71">
        <f t="shared" ref="BP259:CE259" si="27">SUM(BP12:BP19)</f>
        <v>7472</v>
      </c>
      <c r="BQ259" s="71">
        <f t="shared" si="27"/>
        <v>4175</v>
      </c>
      <c r="BR259" s="71">
        <f t="shared" si="27"/>
        <v>1772</v>
      </c>
      <c r="BS259" s="71">
        <f t="shared" si="27"/>
        <v>7196</v>
      </c>
      <c r="BT259" s="71">
        <f t="shared" si="27"/>
        <v>7516</v>
      </c>
      <c r="BU259" s="71">
        <f t="shared" si="27"/>
        <v>10574</v>
      </c>
      <c r="BV259" s="71">
        <f t="shared" si="27"/>
        <v>1080</v>
      </c>
      <c r="BW259" s="71">
        <f t="shared" si="27"/>
        <v>31363</v>
      </c>
      <c r="BX259" s="71">
        <f t="shared" si="27"/>
        <v>29520</v>
      </c>
      <c r="BY259" s="71">
        <f t="shared" si="27"/>
        <v>7681</v>
      </c>
      <c r="BZ259" s="71">
        <f t="shared" si="27"/>
        <v>22334</v>
      </c>
      <c r="CA259" s="71">
        <f t="shared" si="27"/>
        <v>10670</v>
      </c>
      <c r="CB259" s="71">
        <f t="shared" si="27"/>
        <v>27580</v>
      </c>
      <c r="CC259" s="71">
        <f t="shared" si="27"/>
        <v>1915</v>
      </c>
      <c r="CD259" s="71">
        <f t="shared" si="27"/>
        <v>1091947</v>
      </c>
      <c r="CE259" s="71">
        <f t="shared" si="27"/>
        <v>727817</v>
      </c>
    </row>
    <row r="260" spans="1:83" x14ac:dyDescent="0.25">
      <c r="A260" s="71">
        <v>2</v>
      </c>
      <c r="B260" s="71" t="s">
        <v>361</v>
      </c>
      <c r="C260" s="71">
        <f>SUM(C16:C19)</f>
        <v>399</v>
      </c>
      <c r="D260" s="71">
        <f t="shared" ref="D260:BO260" si="28">SUM(D16:D19)</f>
        <v>377</v>
      </c>
      <c r="E260" s="71">
        <f t="shared" si="28"/>
        <v>2876</v>
      </c>
      <c r="F260" s="71">
        <f t="shared" si="28"/>
        <v>3404</v>
      </c>
      <c r="G260" s="71">
        <f t="shared" si="28"/>
        <v>1222</v>
      </c>
      <c r="H260" s="71">
        <f t="shared" si="28"/>
        <v>1362</v>
      </c>
      <c r="I260" s="71">
        <f t="shared" si="28"/>
        <v>3423</v>
      </c>
      <c r="J260" s="71">
        <f t="shared" si="28"/>
        <v>568</v>
      </c>
      <c r="K260" s="71">
        <f t="shared" si="28"/>
        <v>4966</v>
      </c>
      <c r="L260" s="71">
        <f t="shared" si="28"/>
        <v>3659</v>
      </c>
      <c r="M260" s="71">
        <f t="shared" si="28"/>
        <v>288</v>
      </c>
      <c r="N260" s="71">
        <f t="shared" si="28"/>
        <v>1285</v>
      </c>
      <c r="O260" s="71">
        <f t="shared" si="28"/>
        <v>1498</v>
      </c>
      <c r="P260" s="71">
        <f t="shared" si="28"/>
        <v>4208</v>
      </c>
      <c r="Q260" s="71">
        <f t="shared" si="28"/>
        <v>496</v>
      </c>
      <c r="R260" s="71">
        <f t="shared" si="28"/>
        <v>651</v>
      </c>
      <c r="S260" s="71">
        <f t="shared" si="28"/>
        <v>513</v>
      </c>
      <c r="T260" s="71">
        <f t="shared" si="28"/>
        <v>3947</v>
      </c>
      <c r="U260" s="71">
        <f t="shared" si="28"/>
        <v>1517</v>
      </c>
      <c r="V260" s="71">
        <f t="shared" si="28"/>
        <v>3015</v>
      </c>
      <c r="W260" s="71">
        <f t="shared" si="28"/>
        <v>415</v>
      </c>
      <c r="X260" s="71">
        <f t="shared" si="28"/>
        <v>3972</v>
      </c>
      <c r="Y260" s="71">
        <f t="shared" si="28"/>
        <v>599</v>
      </c>
      <c r="Z260" s="71">
        <f t="shared" si="28"/>
        <v>255</v>
      </c>
      <c r="AA260" s="71">
        <f t="shared" si="28"/>
        <v>3092</v>
      </c>
      <c r="AB260" s="71">
        <f t="shared" si="28"/>
        <v>3394</v>
      </c>
      <c r="AC260" s="71">
        <f t="shared" si="28"/>
        <v>6850</v>
      </c>
      <c r="AD260" s="71">
        <f t="shared" si="28"/>
        <v>1655</v>
      </c>
      <c r="AE260" s="71">
        <f t="shared" si="28"/>
        <v>467</v>
      </c>
      <c r="AF260" s="71">
        <f t="shared" si="28"/>
        <v>281</v>
      </c>
      <c r="AG260" s="71">
        <f t="shared" si="28"/>
        <v>2111</v>
      </c>
      <c r="AH260" s="71">
        <f t="shared" si="28"/>
        <v>652</v>
      </c>
      <c r="AI260" s="71">
        <f t="shared" si="28"/>
        <v>2466</v>
      </c>
      <c r="AJ260" s="71">
        <f t="shared" si="28"/>
        <v>404</v>
      </c>
      <c r="AK260" s="71">
        <f t="shared" si="28"/>
        <v>4401</v>
      </c>
      <c r="AL260" s="71">
        <f t="shared" si="28"/>
        <v>3543</v>
      </c>
      <c r="AM260" s="71">
        <f t="shared" si="28"/>
        <v>1943</v>
      </c>
      <c r="AN260" s="71">
        <f t="shared" si="28"/>
        <v>305</v>
      </c>
      <c r="AO260" s="71">
        <f t="shared" si="28"/>
        <v>901</v>
      </c>
      <c r="AP260" s="71">
        <f t="shared" si="28"/>
        <v>4565</v>
      </c>
      <c r="AQ260" s="71">
        <f t="shared" si="28"/>
        <v>239</v>
      </c>
      <c r="AR260" s="71">
        <f t="shared" si="28"/>
        <v>1344</v>
      </c>
      <c r="AS260" s="71">
        <f t="shared" si="28"/>
        <v>2888</v>
      </c>
      <c r="AT260" s="71">
        <f t="shared" si="28"/>
        <v>1182</v>
      </c>
      <c r="AU260" s="71">
        <f t="shared" si="28"/>
        <v>1152</v>
      </c>
      <c r="AV260" s="71">
        <f t="shared" si="28"/>
        <v>1527</v>
      </c>
      <c r="AW260" s="71">
        <f t="shared" si="28"/>
        <v>726</v>
      </c>
      <c r="AX260" s="71">
        <f t="shared" si="28"/>
        <v>1046</v>
      </c>
      <c r="AY260" s="71">
        <f t="shared" si="28"/>
        <v>6215</v>
      </c>
      <c r="AZ260" s="71">
        <f t="shared" si="28"/>
        <v>3279</v>
      </c>
      <c r="BA260" s="71">
        <f t="shared" si="28"/>
        <v>630</v>
      </c>
      <c r="BB260" s="71">
        <f t="shared" si="28"/>
        <v>4678</v>
      </c>
      <c r="BC260" s="71">
        <f t="shared" si="28"/>
        <v>6029</v>
      </c>
      <c r="BD260" s="71">
        <f t="shared" si="28"/>
        <v>648</v>
      </c>
      <c r="BE260" s="71">
        <f t="shared" si="28"/>
        <v>381</v>
      </c>
      <c r="BF260" s="71">
        <f t="shared" si="28"/>
        <v>345</v>
      </c>
      <c r="BG260" s="71">
        <f t="shared" si="28"/>
        <v>877</v>
      </c>
      <c r="BH260" s="71">
        <f t="shared" si="28"/>
        <v>388</v>
      </c>
      <c r="BI260" s="71">
        <f t="shared" si="28"/>
        <v>1468</v>
      </c>
      <c r="BJ260" s="71">
        <f t="shared" si="28"/>
        <v>190</v>
      </c>
      <c r="BK260" s="71">
        <f t="shared" si="28"/>
        <v>171</v>
      </c>
      <c r="BL260" s="71">
        <f t="shared" si="28"/>
        <v>847</v>
      </c>
      <c r="BM260" s="71">
        <f t="shared" si="28"/>
        <v>582</v>
      </c>
      <c r="BN260" s="71">
        <f t="shared" si="28"/>
        <v>2750</v>
      </c>
      <c r="BO260" s="71">
        <f t="shared" si="28"/>
        <v>438</v>
      </c>
      <c r="BP260" s="71">
        <f t="shared" ref="BP260:CE260" si="29">SUM(BP16:BP19)</f>
        <v>743</v>
      </c>
      <c r="BQ260" s="71">
        <f t="shared" si="29"/>
        <v>601</v>
      </c>
      <c r="BR260" s="71">
        <f t="shared" si="29"/>
        <v>208</v>
      </c>
      <c r="BS260" s="71">
        <f t="shared" si="29"/>
        <v>955</v>
      </c>
      <c r="BT260" s="71">
        <f t="shared" si="29"/>
        <v>1072</v>
      </c>
      <c r="BU260" s="71">
        <f t="shared" si="29"/>
        <v>1035</v>
      </c>
      <c r="BV260" s="71">
        <f t="shared" si="29"/>
        <v>138</v>
      </c>
      <c r="BW260" s="71">
        <f t="shared" si="29"/>
        <v>5471</v>
      </c>
      <c r="BX260" s="71">
        <f t="shared" si="29"/>
        <v>3330</v>
      </c>
      <c r="BY260" s="71">
        <f t="shared" si="29"/>
        <v>846</v>
      </c>
      <c r="BZ260" s="71">
        <f t="shared" si="29"/>
        <v>1854</v>
      </c>
      <c r="CA260" s="71">
        <f t="shared" si="29"/>
        <v>1274</v>
      </c>
      <c r="CB260" s="71">
        <f t="shared" si="29"/>
        <v>2675</v>
      </c>
      <c r="CC260" s="71">
        <f t="shared" si="29"/>
        <v>293</v>
      </c>
      <c r="CD260" s="71">
        <f t="shared" si="29"/>
        <v>142434</v>
      </c>
      <c r="CE260" s="71">
        <f t="shared" si="29"/>
        <v>99038</v>
      </c>
    </row>
    <row r="261" spans="1:83" x14ac:dyDescent="0.25">
      <c r="A261" s="71">
        <v>3</v>
      </c>
      <c r="B261" s="71" t="s">
        <v>362</v>
      </c>
      <c r="C261" s="71">
        <f>C259/C257*100</f>
        <v>27.807228915662652</v>
      </c>
      <c r="D261" s="71">
        <f t="shared" ref="D261:BO261" si="30">D259/D257*100</f>
        <v>25.104638250619288</v>
      </c>
      <c r="E261" s="71">
        <f t="shared" si="30"/>
        <v>20.844817082015723</v>
      </c>
      <c r="F261" s="71">
        <f t="shared" si="30"/>
        <v>18.620441214475346</v>
      </c>
      <c r="G261" s="71">
        <f t="shared" si="30"/>
        <v>36.152714830266831</v>
      </c>
      <c r="H261" s="71">
        <f t="shared" si="30"/>
        <v>25.265262814234411</v>
      </c>
      <c r="I261" s="71">
        <f t="shared" si="30"/>
        <v>20.867847026874447</v>
      </c>
      <c r="J261" s="71">
        <f t="shared" si="30"/>
        <v>30.797879959891134</v>
      </c>
      <c r="K261" s="71">
        <f t="shared" si="30"/>
        <v>17.314967777583572</v>
      </c>
      <c r="L261" s="71">
        <f t="shared" si="30"/>
        <v>15.39945854253649</v>
      </c>
      <c r="M261" s="71">
        <f t="shared" si="30"/>
        <v>28.571428571428569</v>
      </c>
      <c r="N261" s="71">
        <f t="shared" si="30"/>
        <v>25.728713030003476</v>
      </c>
      <c r="O261" s="71">
        <f t="shared" si="30"/>
        <v>15.202048655569783</v>
      </c>
      <c r="P261" s="71">
        <f t="shared" si="30"/>
        <v>12.625310585255853</v>
      </c>
      <c r="Q261" s="71">
        <f t="shared" si="30"/>
        <v>32.193359975407319</v>
      </c>
      <c r="R261" s="71">
        <f t="shared" si="30"/>
        <v>25.155672082026314</v>
      </c>
      <c r="S261" s="71">
        <f t="shared" si="30"/>
        <v>24.713320523151307</v>
      </c>
      <c r="T261" s="71">
        <f t="shared" si="30"/>
        <v>14.11025531859994</v>
      </c>
      <c r="U261" s="71">
        <f t="shared" si="30"/>
        <v>33.137410293664423</v>
      </c>
      <c r="V261" s="71">
        <f t="shared" si="30"/>
        <v>16.6101597723477</v>
      </c>
      <c r="W261" s="71">
        <f t="shared" si="30"/>
        <v>30.635236201836602</v>
      </c>
      <c r="X261" s="71">
        <f t="shared" si="30"/>
        <v>16.252382358467774</v>
      </c>
      <c r="Y261" s="71">
        <f t="shared" si="30"/>
        <v>26.371286626786983</v>
      </c>
      <c r="Z261" s="71">
        <f t="shared" si="30"/>
        <v>17.4882575584842</v>
      </c>
      <c r="AA261" s="71">
        <f t="shared" si="30"/>
        <v>21.586466636250591</v>
      </c>
      <c r="AB261" s="71">
        <f t="shared" si="30"/>
        <v>15.443113474824793</v>
      </c>
      <c r="AC261" s="71">
        <f t="shared" si="30"/>
        <v>22.313214838036405</v>
      </c>
      <c r="AD261" s="71">
        <f t="shared" si="30"/>
        <v>20.173335791997047</v>
      </c>
      <c r="AE261" s="71">
        <f t="shared" si="30"/>
        <v>29.935732647814913</v>
      </c>
      <c r="AF261" s="71">
        <f t="shared" si="30"/>
        <v>27.921964814492249</v>
      </c>
      <c r="AG261" s="71">
        <f t="shared" si="30"/>
        <v>15.749743018673975</v>
      </c>
      <c r="AH261" s="71">
        <f t="shared" si="30"/>
        <v>21.915527072715346</v>
      </c>
      <c r="AI261" s="71">
        <f t="shared" si="30"/>
        <v>12.806620795842758</v>
      </c>
      <c r="AJ261" s="71">
        <f t="shared" si="30"/>
        <v>25.618958528219522</v>
      </c>
      <c r="AK261" s="71">
        <f t="shared" si="30"/>
        <v>18.440728699622067</v>
      </c>
      <c r="AL261" s="71">
        <f t="shared" si="30"/>
        <v>17.700183611863192</v>
      </c>
      <c r="AM261" s="71">
        <f t="shared" si="30"/>
        <v>21.961818401969619</v>
      </c>
      <c r="AN261" s="71">
        <f t="shared" si="30"/>
        <v>29.768365320979484</v>
      </c>
      <c r="AO261" s="71">
        <f t="shared" si="30"/>
        <v>20.69792894426671</v>
      </c>
      <c r="AP261" s="71">
        <f t="shared" si="30"/>
        <v>22.604188703194414</v>
      </c>
      <c r="AQ261" s="71">
        <f t="shared" si="30"/>
        <v>30.679837303893088</v>
      </c>
      <c r="AR261" s="71">
        <f t="shared" si="30"/>
        <v>10.621029133993474</v>
      </c>
      <c r="AS261" s="71">
        <f t="shared" si="30"/>
        <v>17.591038363527254</v>
      </c>
      <c r="AT261" s="71">
        <f t="shared" si="30"/>
        <v>7.3757590905099324</v>
      </c>
      <c r="AU261" s="71">
        <f t="shared" si="30"/>
        <v>11.44276150096297</v>
      </c>
      <c r="AV261" s="71">
        <f t="shared" si="30"/>
        <v>20.469540356278866</v>
      </c>
      <c r="AW261" s="71">
        <f t="shared" si="30"/>
        <v>17.779592621060722</v>
      </c>
      <c r="AX261" s="71">
        <f t="shared" si="30"/>
        <v>28.550467481061897</v>
      </c>
      <c r="AY261" s="71">
        <f t="shared" si="30"/>
        <v>18.023334197562875</v>
      </c>
      <c r="AZ261" s="71">
        <f t="shared" si="30"/>
        <v>17.129659748877756</v>
      </c>
      <c r="BA261" s="71">
        <f t="shared" si="30"/>
        <v>19.563353542776653</v>
      </c>
      <c r="BB261" s="71">
        <f t="shared" si="30"/>
        <v>13.277277719346159</v>
      </c>
      <c r="BC261" s="71">
        <f t="shared" si="30"/>
        <v>28.583506359488258</v>
      </c>
      <c r="BD261" s="71">
        <f t="shared" si="30"/>
        <v>30.349045660655911</v>
      </c>
      <c r="BE261" s="71">
        <f t="shared" si="30"/>
        <v>22.895824597136524</v>
      </c>
      <c r="BF261" s="71">
        <f t="shared" si="30"/>
        <v>28.271278496391052</v>
      </c>
      <c r="BG261" s="71">
        <f t="shared" si="30"/>
        <v>16.222775357809581</v>
      </c>
      <c r="BH261" s="71">
        <f t="shared" si="30"/>
        <v>27.753303964757709</v>
      </c>
      <c r="BI261" s="71">
        <f t="shared" si="30"/>
        <v>12.713019768234494</v>
      </c>
      <c r="BJ261" s="71">
        <f t="shared" si="30"/>
        <v>28.667305848513902</v>
      </c>
      <c r="BK261" s="71">
        <f t="shared" si="30"/>
        <v>51.10192837465565</v>
      </c>
      <c r="BL261" s="71">
        <f t="shared" si="30"/>
        <v>28.055017970693946</v>
      </c>
      <c r="BM261" s="71">
        <f t="shared" si="30"/>
        <v>26.608987924810158</v>
      </c>
      <c r="BN261" s="71">
        <f t="shared" si="30"/>
        <v>15.952547354084906</v>
      </c>
      <c r="BO261" s="71">
        <f t="shared" si="30"/>
        <v>34.785555232839577</v>
      </c>
      <c r="BP261" s="71">
        <f t="shared" ref="BP261:CE261" si="31">BP259/BP257*100</f>
        <v>24.542617835440957</v>
      </c>
      <c r="BQ261" s="71">
        <f t="shared" si="31"/>
        <v>19.97225411404516</v>
      </c>
      <c r="BR261" s="71">
        <f t="shared" si="31"/>
        <v>29.666834086723586</v>
      </c>
      <c r="BS261" s="71">
        <f t="shared" si="31"/>
        <v>25.196960677894886</v>
      </c>
      <c r="BT261" s="71">
        <f t="shared" si="31"/>
        <v>21.947729595561398</v>
      </c>
      <c r="BU261" s="71">
        <f t="shared" si="31"/>
        <v>24.327619924076842</v>
      </c>
      <c r="BV261" s="71">
        <f t="shared" si="31"/>
        <v>27.607361963190186</v>
      </c>
      <c r="BW261" s="71">
        <f t="shared" si="31"/>
        <v>18.438736455938809</v>
      </c>
      <c r="BX261" s="71">
        <f t="shared" si="31"/>
        <v>14.200431977910439</v>
      </c>
      <c r="BY261" s="71">
        <f t="shared" si="31"/>
        <v>19.277682963557876</v>
      </c>
      <c r="BZ261" s="71">
        <f t="shared" si="31"/>
        <v>9.7918347304549123</v>
      </c>
      <c r="CA261" s="71">
        <f t="shared" si="31"/>
        <v>11.426429642321697</v>
      </c>
      <c r="CB261" s="71">
        <f t="shared" si="31"/>
        <v>17.757803646852789</v>
      </c>
      <c r="CC261" s="71">
        <f t="shared" si="31"/>
        <v>28.420896408429801</v>
      </c>
      <c r="CD261" s="71">
        <f t="shared" si="31"/>
        <v>17.671192729084069</v>
      </c>
      <c r="CE261" s="71">
        <f t="shared" si="31"/>
        <v>15.641624748177444</v>
      </c>
    </row>
    <row r="262" spans="1:83" x14ac:dyDescent="0.25">
      <c r="A262" s="71">
        <v>4</v>
      </c>
      <c r="B262" s="71" t="s">
        <v>363</v>
      </c>
      <c r="C262" s="71">
        <f>C260/C257*100</f>
        <v>3.2048192771084336</v>
      </c>
      <c r="D262" s="71">
        <f t="shared" ref="D262:BO262" si="32">D260/D257*100</f>
        <v>3.2202955496711372</v>
      </c>
      <c r="E262" s="71">
        <f t="shared" si="32"/>
        <v>2.781243049310008</v>
      </c>
      <c r="F262" s="71">
        <f t="shared" si="32"/>
        <v>2.6657686795674</v>
      </c>
      <c r="G262" s="71">
        <f t="shared" si="32"/>
        <v>3.6677972206381124</v>
      </c>
      <c r="H262" s="71">
        <f t="shared" si="32"/>
        <v>2.779138099902057</v>
      </c>
      <c r="I262" s="71">
        <f t="shared" si="32"/>
        <v>3.3318084039829858</v>
      </c>
      <c r="J262" s="71">
        <f t="shared" si="32"/>
        <v>4.0681850737716658</v>
      </c>
      <c r="K262" s="71">
        <f t="shared" si="32"/>
        <v>2.7999391072445463</v>
      </c>
      <c r="L262" s="71">
        <f t="shared" si="32"/>
        <v>1.7784496041139102</v>
      </c>
      <c r="M262" s="71">
        <f t="shared" si="32"/>
        <v>4.6227929373996792</v>
      </c>
      <c r="N262" s="71">
        <f t="shared" si="32"/>
        <v>3.433166795800048</v>
      </c>
      <c r="O262" s="71">
        <f t="shared" si="32"/>
        <v>1.5344430217669653</v>
      </c>
      <c r="P262" s="71">
        <f t="shared" si="32"/>
        <v>1.3421748463420313</v>
      </c>
      <c r="Q262" s="71">
        <f t="shared" si="32"/>
        <v>3.811865969873963</v>
      </c>
      <c r="R262" s="71">
        <f t="shared" si="32"/>
        <v>3.0478955007256894</v>
      </c>
      <c r="S262" s="71">
        <f t="shared" si="32"/>
        <v>3.1798177648298518</v>
      </c>
      <c r="T262" s="71">
        <f t="shared" si="32"/>
        <v>2.5460902323541172</v>
      </c>
      <c r="U262" s="71">
        <f t="shared" si="32"/>
        <v>3.3394972042442657</v>
      </c>
      <c r="V262" s="71">
        <f t="shared" si="32"/>
        <v>2.1611199116915514</v>
      </c>
      <c r="W262" s="71">
        <f t="shared" si="32"/>
        <v>3.9288081037584019</v>
      </c>
      <c r="X262" s="71">
        <f t="shared" si="32"/>
        <v>2.6655571363380131</v>
      </c>
      <c r="Y262" s="71">
        <f t="shared" si="32"/>
        <v>3.036601439724222</v>
      </c>
      <c r="Z262" s="71">
        <f t="shared" si="32"/>
        <v>1.1628437229239821</v>
      </c>
      <c r="AA262" s="71">
        <f t="shared" si="32"/>
        <v>2.7660735532236567</v>
      </c>
      <c r="AB262" s="71">
        <f t="shared" si="32"/>
        <v>2.1087032158655998</v>
      </c>
      <c r="AC262" s="71">
        <f t="shared" si="32"/>
        <v>2.8708775665016786</v>
      </c>
      <c r="AD262" s="71">
        <f t="shared" si="32"/>
        <v>2.5431802815169955</v>
      </c>
      <c r="AE262" s="71">
        <f t="shared" si="32"/>
        <v>3.001285347043702</v>
      </c>
      <c r="AF262" s="71">
        <f t="shared" si="32"/>
        <v>4.8946176624281481</v>
      </c>
      <c r="AG262" s="71">
        <f t="shared" si="32"/>
        <v>2.2603649134829538</v>
      </c>
      <c r="AH262" s="71">
        <f t="shared" si="32"/>
        <v>3.2901044557702983</v>
      </c>
      <c r="AI262" s="71">
        <f t="shared" si="32"/>
        <v>1.186546696819516</v>
      </c>
      <c r="AJ262" s="71">
        <f t="shared" si="32"/>
        <v>2.5194886186467103</v>
      </c>
      <c r="AK262" s="71">
        <f t="shared" si="32"/>
        <v>2.7675241946133577</v>
      </c>
      <c r="AL262" s="71">
        <f t="shared" si="32"/>
        <v>2.205209597609934</v>
      </c>
      <c r="AM262" s="71">
        <f t="shared" si="32"/>
        <v>2.6140537340741834</v>
      </c>
      <c r="AN262" s="71">
        <f t="shared" si="32"/>
        <v>4.0370615486432824</v>
      </c>
      <c r="AO262" s="71">
        <f t="shared" si="32"/>
        <v>1.8963630240781275</v>
      </c>
      <c r="AP262" s="71">
        <f t="shared" si="32"/>
        <v>3.7143415078680575</v>
      </c>
      <c r="AQ262" s="71">
        <f t="shared" si="32"/>
        <v>2.7774549680418361</v>
      </c>
      <c r="AR262" s="71">
        <f t="shared" si="32"/>
        <v>1.5385495964741571</v>
      </c>
      <c r="AS262" s="71">
        <f t="shared" si="32"/>
        <v>2.5117630175945171</v>
      </c>
      <c r="AT262" s="71">
        <f t="shared" si="32"/>
        <v>0.79843824938023078</v>
      </c>
      <c r="AU262" s="71">
        <f t="shared" si="32"/>
        <v>0.81270414606099506</v>
      </c>
      <c r="AV262" s="71">
        <f t="shared" si="32"/>
        <v>2.7985484935122056</v>
      </c>
      <c r="AW262" s="71">
        <f t="shared" si="32"/>
        <v>1.7438508839354341</v>
      </c>
      <c r="AX262" s="71">
        <f t="shared" si="32"/>
        <v>3.5692349689483387</v>
      </c>
      <c r="AY262" s="71">
        <f t="shared" si="32"/>
        <v>3.2227119522945298</v>
      </c>
      <c r="AZ262" s="71">
        <f t="shared" si="32"/>
        <v>2.6665473944440832</v>
      </c>
      <c r="BA262" s="71">
        <f t="shared" si="32"/>
        <v>1.9290832261620432</v>
      </c>
      <c r="BB262" s="71">
        <f t="shared" si="32"/>
        <v>2.7183292560331451</v>
      </c>
      <c r="BC262" s="71">
        <f t="shared" si="32"/>
        <v>3.7479330109037563</v>
      </c>
      <c r="BD262" s="71">
        <f t="shared" si="32"/>
        <v>3.4166403037013606</v>
      </c>
      <c r="BE262" s="71">
        <f t="shared" si="32"/>
        <v>2.2823938177679266</v>
      </c>
      <c r="BF262" s="71">
        <f t="shared" si="32"/>
        <v>2.4655184735224758</v>
      </c>
      <c r="BG262" s="71">
        <f t="shared" si="32"/>
        <v>1.3643434971997512</v>
      </c>
      <c r="BH262" s="71">
        <f t="shared" si="32"/>
        <v>3.351472747689384</v>
      </c>
      <c r="BI262" s="71">
        <f t="shared" si="32"/>
        <v>1.3522725179166897</v>
      </c>
      <c r="BJ262" s="71">
        <f t="shared" si="32"/>
        <v>2.6023832351732641</v>
      </c>
      <c r="BK262" s="71">
        <f t="shared" si="32"/>
        <v>5.8884297520661155</v>
      </c>
      <c r="BL262" s="71">
        <f t="shared" si="32"/>
        <v>2.9271495714680675</v>
      </c>
      <c r="BM262" s="71">
        <f t="shared" si="32"/>
        <v>3.6225569525706462</v>
      </c>
      <c r="BN262" s="71">
        <f t="shared" si="32"/>
        <v>2.4640252316183715</v>
      </c>
      <c r="BO262" s="71">
        <f t="shared" si="32"/>
        <v>4.2404879465582344</v>
      </c>
      <c r="BP262" s="71">
        <f t="shared" ref="BP262:CE262" si="33">BP260/BP257*100</f>
        <v>2.4404664148464446</v>
      </c>
      <c r="BQ262" s="71">
        <f t="shared" si="33"/>
        <v>2.8750478377344049</v>
      </c>
      <c r="BR262" s="71">
        <f t="shared" si="33"/>
        <v>3.4823371839946424</v>
      </c>
      <c r="BS262" s="71">
        <f t="shared" si="33"/>
        <v>3.3439546202598134</v>
      </c>
      <c r="BT262" s="71">
        <f t="shared" si="33"/>
        <v>3.1303839976638921</v>
      </c>
      <c r="BU262" s="71">
        <f t="shared" si="33"/>
        <v>2.3812262740135743</v>
      </c>
      <c r="BV262" s="71">
        <f t="shared" si="33"/>
        <v>3.5276073619631898</v>
      </c>
      <c r="BW262" s="71">
        <f t="shared" si="33"/>
        <v>3.2164756927092828</v>
      </c>
      <c r="BX262" s="71">
        <f t="shared" si="33"/>
        <v>1.6018779975081898</v>
      </c>
      <c r="BY262" s="71">
        <f t="shared" si="33"/>
        <v>2.1232807951008934</v>
      </c>
      <c r="BZ262" s="71">
        <f t="shared" si="33"/>
        <v>0.81284416540984183</v>
      </c>
      <c r="CA262" s="71">
        <f t="shared" si="33"/>
        <v>1.3643178410794603</v>
      </c>
      <c r="CB262" s="71">
        <f t="shared" si="33"/>
        <v>1.7223395487792317</v>
      </c>
      <c r="CC262" s="71">
        <f t="shared" si="33"/>
        <v>4.3484713564856037</v>
      </c>
      <c r="CD262" s="71">
        <f t="shared" si="33"/>
        <v>2.3050373920843779</v>
      </c>
      <c r="CE262" s="71">
        <f t="shared" si="33"/>
        <v>2.128440572025657</v>
      </c>
    </row>
    <row r="263" spans="1:83" x14ac:dyDescent="0.25">
      <c r="A263" s="71">
        <v>5</v>
      </c>
      <c r="B263" s="71" t="s">
        <v>365</v>
      </c>
      <c r="C263" s="71">
        <f>C22</f>
        <v>9</v>
      </c>
      <c r="D263" s="71">
        <f t="shared" ref="D263:BO263" si="34">D22</f>
        <v>18</v>
      </c>
      <c r="E263" s="71">
        <f t="shared" si="34"/>
        <v>111</v>
      </c>
      <c r="F263" s="71">
        <f t="shared" si="34"/>
        <v>66</v>
      </c>
      <c r="G263" s="71">
        <f t="shared" si="34"/>
        <v>43</v>
      </c>
      <c r="H263" s="71">
        <f t="shared" si="34"/>
        <v>51</v>
      </c>
      <c r="I263" s="71">
        <f t="shared" si="34"/>
        <v>20</v>
      </c>
      <c r="J263" s="71">
        <f t="shared" si="34"/>
        <v>19</v>
      </c>
      <c r="K263" s="71">
        <f t="shared" si="34"/>
        <v>20</v>
      </c>
      <c r="L263" s="71">
        <f t="shared" si="34"/>
        <v>58</v>
      </c>
      <c r="M263" s="71">
        <f t="shared" si="34"/>
        <v>10</v>
      </c>
      <c r="N263" s="71">
        <f t="shared" si="34"/>
        <v>93</v>
      </c>
      <c r="O263" s="71">
        <f t="shared" si="34"/>
        <v>61</v>
      </c>
      <c r="P263" s="71">
        <f t="shared" si="34"/>
        <v>114</v>
      </c>
      <c r="Q263" s="71">
        <f t="shared" si="34"/>
        <v>33</v>
      </c>
      <c r="R263" s="71">
        <f t="shared" si="34"/>
        <v>22</v>
      </c>
      <c r="S263" s="71">
        <f t="shared" si="34"/>
        <v>20</v>
      </c>
      <c r="T263" s="71">
        <f t="shared" si="34"/>
        <v>93</v>
      </c>
      <c r="U263" s="71">
        <f t="shared" si="34"/>
        <v>131</v>
      </c>
      <c r="V263" s="71">
        <f t="shared" si="34"/>
        <v>108</v>
      </c>
      <c r="W263" s="71">
        <f t="shared" si="34"/>
        <v>28</v>
      </c>
      <c r="X263" s="71">
        <f t="shared" si="34"/>
        <v>31</v>
      </c>
      <c r="Y263" s="71">
        <f t="shared" si="34"/>
        <v>38</v>
      </c>
      <c r="Z263" s="71">
        <f t="shared" si="34"/>
        <v>20</v>
      </c>
      <c r="AA263" s="71">
        <f t="shared" si="34"/>
        <v>172</v>
      </c>
      <c r="AB263" s="71">
        <f t="shared" si="34"/>
        <v>47</v>
      </c>
      <c r="AC263" s="71">
        <f t="shared" si="34"/>
        <v>201</v>
      </c>
      <c r="AD263" s="71">
        <f t="shared" si="34"/>
        <v>181</v>
      </c>
      <c r="AE263" s="71">
        <f t="shared" si="34"/>
        <v>15</v>
      </c>
      <c r="AF263" s="71">
        <f t="shared" si="34"/>
        <v>12</v>
      </c>
      <c r="AG263" s="71">
        <f t="shared" si="34"/>
        <v>48</v>
      </c>
      <c r="AH263" s="71">
        <f t="shared" si="34"/>
        <v>11</v>
      </c>
      <c r="AI263" s="71">
        <f t="shared" si="34"/>
        <v>93</v>
      </c>
      <c r="AJ263" s="71">
        <f t="shared" si="34"/>
        <v>27</v>
      </c>
      <c r="AK263" s="71">
        <f t="shared" si="34"/>
        <v>55</v>
      </c>
      <c r="AL263" s="71">
        <f t="shared" si="34"/>
        <v>62</v>
      </c>
      <c r="AM263" s="71">
        <f t="shared" si="34"/>
        <v>72</v>
      </c>
      <c r="AN263" s="71">
        <f t="shared" si="34"/>
        <v>14</v>
      </c>
      <c r="AO263" s="71">
        <f t="shared" si="34"/>
        <v>31</v>
      </c>
      <c r="AP263" s="71">
        <f t="shared" si="34"/>
        <v>15</v>
      </c>
      <c r="AQ263" s="71">
        <f t="shared" si="34"/>
        <v>18</v>
      </c>
      <c r="AR263" s="71">
        <f t="shared" si="34"/>
        <v>30</v>
      </c>
      <c r="AS263" s="71">
        <f t="shared" si="34"/>
        <v>53</v>
      </c>
      <c r="AT263" s="71">
        <f t="shared" si="34"/>
        <v>21</v>
      </c>
      <c r="AU263" s="71">
        <f t="shared" si="34"/>
        <v>67</v>
      </c>
      <c r="AV263" s="71">
        <f t="shared" si="34"/>
        <v>109</v>
      </c>
      <c r="AW263" s="71">
        <f t="shared" si="34"/>
        <v>39</v>
      </c>
      <c r="AX263" s="71">
        <f t="shared" si="34"/>
        <v>72</v>
      </c>
      <c r="AY263" s="71">
        <f t="shared" si="34"/>
        <v>33</v>
      </c>
      <c r="AZ263" s="71">
        <f t="shared" si="34"/>
        <v>39</v>
      </c>
      <c r="BA263" s="71">
        <f t="shared" si="34"/>
        <v>25</v>
      </c>
      <c r="BB263" s="71">
        <f t="shared" si="34"/>
        <v>63</v>
      </c>
      <c r="BC263" s="71">
        <f t="shared" si="34"/>
        <v>132</v>
      </c>
      <c r="BD263" s="71">
        <f t="shared" si="34"/>
        <v>19</v>
      </c>
      <c r="BE263" s="71">
        <f t="shared" si="34"/>
        <v>20</v>
      </c>
      <c r="BF263" s="71">
        <f t="shared" si="34"/>
        <v>14</v>
      </c>
      <c r="BG263" s="71">
        <f t="shared" si="34"/>
        <v>28</v>
      </c>
      <c r="BH263" s="71">
        <f t="shared" si="34"/>
        <v>14</v>
      </c>
      <c r="BI263" s="71">
        <f t="shared" si="34"/>
        <v>43</v>
      </c>
      <c r="BJ263" s="71">
        <f t="shared" si="34"/>
        <v>8</v>
      </c>
      <c r="BK263" s="71">
        <f t="shared" si="34"/>
        <v>3</v>
      </c>
      <c r="BL263" s="71">
        <f t="shared" si="34"/>
        <v>32</v>
      </c>
      <c r="BM263" s="71">
        <f t="shared" si="34"/>
        <v>31</v>
      </c>
      <c r="BN263" s="71">
        <f t="shared" si="34"/>
        <v>19</v>
      </c>
      <c r="BO263" s="71">
        <f t="shared" si="34"/>
        <v>28</v>
      </c>
      <c r="BP263" s="71">
        <f t="shared" ref="BP263:CE263" si="35">BP22</f>
        <v>22</v>
      </c>
      <c r="BQ263" s="71">
        <f t="shared" si="35"/>
        <v>64</v>
      </c>
      <c r="BR263" s="71">
        <f t="shared" si="35"/>
        <v>15</v>
      </c>
      <c r="BS263" s="71">
        <f t="shared" si="35"/>
        <v>36</v>
      </c>
      <c r="BT263" s="71">
        <f t="shared" si="35"/>
        <v>41</v>
      </c>
      <c r="BU263" s="71">
        <f t="shared" si="35"/>
        <v>55</v>
      </c>
      <c r="BV263" s="71">
        <f t="shared" si="35"/>
        <v>12</v>
      </c>
      <c r="BW263" s="71">
        <f t="shared" si="35"/>
        <v>47</v>
      </c>
      <c r="BX263" s="71">
        <f t="shared" si="35"/>
        <v>99</v>
      </c>
      <c r="BY263" s="71">
        <f t="shared" si="35"/>
        <v>66</v>
      </c>
      <c r="BZ263" s="71">
        <f t="shared" si="35"/>
        <v>99</v>
      </c>
      <c r="CA263" s="71">
        <f t="shared" si="35"/>
        <v>19</v>
      </c>
      <c r="CB263" s="71">
        <f t="shared" si="35"/>
        <v>125</v>
      </c>
      <c r="CC263" s="71">
        <f t="shared" si="35"/>
        <v>10</v>
      </c>
      <c r="CD263" s="71">
        <f t="shared" si="35"/>
        <v>3934</v>
      </c>
      <c r="CE263" s="71">
        <f t="shared" si="35"/>
        <v>1808</v>
      </c>
    </row>
    <row r="264" spans="1:83" x14ac:dyDescent="0.25">
      <c r="A264" s="71">
        <v>6</v>
      </c>
      <c r="B264" s="71" t="s">
        <v>366</v>
      </c>
      <c r="C264" s="71">
        <f>C263/C24*100</f>
        <v>0.27906976744186046</v>
      </c>
      <c r="D264" s="71">
        <f t="shared" ref="D264:BO264" si="36">D263/D24*100</f>
        <v>0.65288356909684442</v>
      </c>
      <c r="E264" s="71">
        <f t="shared" si="36"/>
        <v>0.54061952074810049</v>
      </c>
      <c r="F264" s="71">
        <f t="shared" si="36"/>
        <v>0.28718127230006091</v>
      </c>
      <c r="G264" s="71">
        <f t="shared" si="36"/>
        <v>0.38039631988676575</v>
      </c>
      <c r="H264" s="71">
        <f t="shared" si="36"/>
        <v>0.43675601610002568</v>
      </c>
      <c r="I264" s="71">
        <f t="shared" si="36"/>
        <v>9.7120380711892385E-2</v>
      </c>
      <c r="J264" s="71">
        <f t="shared" si="36"/>
        <v>0.47275441652152278</v>
      </c>
      <c r="K264" s="71">
        <f t="shared" si="36"/>
        <v>6.7549310997027837E-2</v>
      </c>
      <c r="L264" s="71">
        <f t="shared" si="36"/>
        <v>0.19335911454860646</v>
      </c>
      <c r="M264" s="71">
        <f t="shared" si="36"/>
        <v>0.62305295950155759</v>
      </c>
      <c r="N264" s="71">
        <f t="shared" si="36"/>
        <v>1.0413167618407793</v>
      </c>
      <c r="O264" s="71">
        <f t="shared" si="36"/>
        <v>0.43339253996447608</v>
      </c>
      <c r="P264" s="71">
        <f t="shared" si="36"/>
        <v>0.30007896814951301</v>
      </c>
      <c r="Q264" s="71">
        <f t="shared" si="36"/>
        <v>0.83671399594320484</v>
      </c>
      <c r="R264" s="71">
        <f t="shared" si="36"/>
        <v>0.43624826492167357</v>
      </c>
      <c r="S264" s="71">
        <f t="shared" si="36"/>
        <v>0.53763440860215062</v>
      </c>
      <c r="T264" s="71">
        <f t="shared" si="36"/>
        <v>0.44559436538737957</v>
      </c>
      <c r="U264" s="71">
        <f t="shared" si="36"/>
        <v>0.93198634035287431</v>
      </c>
      <c r="V264" s="71">
        <f t="shared" si="36"/>
        <v>0.48802530501581565</v>
      </c>
      <c r="W264" s="71">
        <f t="shared" si="36"/>
        <v>0.93426760093426753</v>
      </c>
      <c r="X264" s="71">
        <f t="shared" si="36"/>
        <v>0.1333505398546049</v>
      </c>
      <c r="Y264" s="71">
        <f t="shared" si="36"/>
        <v>0.78076844051777283</v>
      </c>
      <c r="Z264" s="71">
        <f t="shared" si="36"/>
        <v>0.547645125958379</v>
      </c>
      <c r="AA264" s="71">
        <f t="shared" si="36"/>
        <v>0.75158400699147909</v>
      </c>
      <c r="AB264" s="71">
        <f t="shared" si="36"/>
        <v>0.19718073502265482</v>
      </c>
      <c r="AC264" s="71">
        <f t="shared" si="36"/>
        <v>0.39521028726479085</v>
      </c>
      <c r="AD264" s="71">
        <f t="shared" si="36"/>
        <v>1.4781543487137607</v>
      </c>
      <c r="AE264" s="71">
        <f t="shared" si="36"/>
        <v>0.34610059990770653</v>
      </c>
      <c r="AF264" s="71">
        <f t="shared" si="36"/>
        <v>0.79417604235605554</v>
      </c>
      <c r="AG264" s="71">
        <f t="shared" si="36"/>
        <v>0.3389591130569875</v>
      </c>
      <c r="AH264" s="71">
        <f t="shared" si="36"/>
        <v>0.26499638641291257</v>
      </c>
      <c r="AI264" s="71">
        <f t="shared" si="36"/>
        <v>0.36419172932330823</v>
      </c>
      <c r="AJ264" s="71">
        <f t="shared" si="36"/>
        <v>0.69533865567859898</v>
      </c>
      <c r="AK264" s="71">
        <f t="shared" si="36"/>
        <v>0.19449061140775842</v>
      </c>
      <c r="AL264" s="71">
        <f t="shared" si="36"/>
        <v>0.22524158976967232</v>
      </c>
      <c r="AM264" s="71">
        <f t="shared" si="36"/>
        <v>0.47120418848167539</v>
      </c>
      <c r="AN264" s="71">
        <f t="shared" si="36"/>
        <v>0.70528967254408059</v>
      </c>
      <c r="AO264" s="71">
        <f t="shared" si="36"/>
        <v>0.33219031290184309</v>
      </c>
      <c r="AP264" s="71">
        <f t="shared" si="36"/>
        <v>5.5664823542509366E-2</v>
      </c>
      <c r="AQ264" s="71">
        <f t="shared" si="36"/>
        <v>0.72639225181598066</v>
      </c>
      <c r="AR264" s="71">
        <f t="shared" si="36"/>
        <v>0.34238758274366582</v>
      </c>
      <c r="AS264" s="71">
        <f t="shared" si="36"/>
        <v>0.26987117470339633</v>
      </c>
      <c r="AT264" s="71">
        <f t="shared" si="36"/>
        <v>0.20885131775236201</v>
      </c>
      <c r="AU264" s="71">
        <f t="shared" si="36"/>
        <v>0.43362889133389426</v>
      </c>
      <c r="AV264" s="71">
        <f t="shared" si="36"/>
        <v>1.0465674507921268</v>
      </c>
      <c r="AW264" s="71">
        <f t="shared" si="36"/>
        <v>0.55825937589464636</v>
      </c>
      <c r="AX264" s="71">
        <f t="shared" si="36"/>
        <v>0.92106946398874245</v>
      </c>
      <c r="AY264" s="71">
        <f t="shared" si="36"/>
        <v>9.8504522253067064E-2</v>
      </c>
      <c r="AZ264" s="71">
        <f t="shared" si="36"/>
        <v>0.19216555801921656</v>
      </c>
      <c r="BA264" s="71">
        <f t="shared" si="36"/>
        <v>0.41152263374485598</v>
      </c>
      <c r="BB264" s="71">
        <f t="shared" si="36"/>
        <v>0.28889806025588111</v>
      </c>
      <c r="BC264" s="71">
        <f t="shared" si="36"/>
        <v>0.30224623909509307</v>
      </c>
      <c r="BD264" s="71">
        <f t="shared" si="36"/>
        <v>0.35607196401799102</v>
      </c>
      <c r="BE264" s="71">
        <f t="shared" si="36"/>
        <v>0.55897149245388478</v>
      </c>
      <c r="BF264" s="71">
        <f t="shared" si="36"/>
        <v>0.38043478260869568</v>
      </c>
      <c r="BG264" s="71">
        <f t="shared" si="36"/>
        <v>0.27802601529143084</v>
      </c>
      <c r="BH264" s="71">
        <f t="shared" si="36"/>
        <v>0.48865619546247824</v>
      </c>
      <c r="BI264" s="71">
        <f t="shared" si="36"/>
        <v>0.33323000619962806</v>
      </c>
      <c r="BJ264" s="71">
        <f t="shared" si="36"/>
        <v>0.41258380608561118</v>
      </c>
      <c r="BK264" s="71">
        <f t="shared" si="36"/>
        <v>0.2181818181818182</v>
      </c>
      <c r="BL264" s="71">
        <f t="shared" si="36"/>
        <v>0.42038885969521805</v>
      </c>
      <c r="BM264" s="71">
        <f t="shared" si="36"/>
        <v>0.76846802181457607</v>
      </c>
      <c r="BN264" s="71">
        <f t="shared" si="36"/>
        <v>0.11230641919848681</v>
      </c>
      <c r="BO264" s="71">
        <f t="shared" si="36"/>
        <v>0.84286574352799515</v>
      </c>
      <c r="BP264" s="71">
        <f t="shared" ref="BP264:CE264" si="37">BP263/BP24*100</f>
        <v>0.31388215151947496</v>
      </c>
      <c r="BQ264" s="71">
        <f t="shared" si="37"/>
        <v>1.6597510373443984</v>
      </c>
      <c r="BR264" s="71">
        <f t="shared" si="37"/>
        <v>0.93283582089552231</v>
      </c>
      <c r="BS264" s="71">
        <f t="shared" si="37"/>
        <v>0.53089514820822892</v>
      </c>
      <c r="BT264" s="71">
        <f t="shared" si="37"/>
        <v>0.57342657342657344</v>
      </c>
      <c r="BU264" s="71">
        <f t="shared" si="37"/>
        <v>0.5552751135790005</v>
      </c>
      <c r="BV264" s="71">
        <f t="shared" si="37"/>
        <v>1.2257405515832482</v>
      </c>
      <c r="BW264" s="71">
        <f t="shared" si="37"/>
        <v>0.1553256882249909</v>
      </c>
      <c r="BX264" s="71">
        <f t="shared" si="37"/>
        <v>0.3527902501603592</v>
      </c>
      <c r="BY264" s="71">
        <f t="shared" si="37"/>
        <v>0.8995502248875562</v>
      </c>
      <c r="BZ264" s="71">
        <f t="shared" si="37"/>
        <v>0.46586043009740713</v>
      </c>
      <c r="CA264" s="71">
        <f t="shared" si="37"/>
        <v>0.18726591760299627</v>
      </c>
      <c r="CB264" s="71">
        <f t="shared" si="37"/>
        <v>0.47027840481565092</v>
      </c>
      <c r="CC264" s="71">
        <f t="shared" si="37"/>
        <v>0.57175528873642079</v>
      </c>
      <c r="CD264" s="71">
        <f t="shared" si="37"/>
        <v>0.37833762257023384</v>
      </c>
      <c r="CE264" s="71">
        <f t="shared" si="37"/>
        <v>0.2593412331044494</v>
      </c>
    </row>
    <row r="265" spans="1:83" x14ac:dyDescent="0.25">
      <c r="A265" s="71">
        <v>7</v>
      </c>
      <c r="B265" s="71" t="s">
        <v>367</v>
      </c>
      <c r="C265" s="71">
        <f>C76</f>
        <v>1128</v>
      </c>
      <c r="D265" s="71">
        <f t="shared" ref="D265:BO265" si="38">D76</f>
        <v>595</v>
      </c>
      <c r="E265" s="71">
        <f t="shared" si="38"/>
        <v>4845</v>
      </c>
      <c r="F265" s="71">
        <f t="shared" si="38"/>
        <v>9386</v>
      </c>
      <c r="G265" s="71">
        <f t="shared" si="38"/>
        <v>3996</v>
      </c>
      <c r="H265" s="71">
        <f t="shared" si="38"/>
        <v>3591</v>
      </c>
      <c r="I265" s="71">
        <f t="shared" si="38"/>
        <v>8055</v>
      </c>
      <c r="J265" s="71">
        <f t="shared" si="38"/>
        <v>1007</v>
      </c>
      <c r="K265" s="71">
        <f t="shared" si="38"/>
        <v>13099</v>
      </c>
      <c r="L265" s="71">
        <f t="shared" si="38"/>
        <v>25479</v>
      </c>
      <c r="M265" s="71">
        <f t="shared" si="38"/>
        <v>367</v>
      </c>
      <c r="N265" s="71">
        <f t="shared" si="38"/>
        <v>2002</v>
      </c>
      <c r="O265" s="71">
        <f t="shared" si="38"/>
        <v>6054</v>
      </c>
      <c r="P265" s="71">
        <f t="shared" si="38"/>
        <v>23930</v>
      </c>
      <c r="Q265" s="71">
        <f t="shared" si="38"/>
        <v>1022</v>
      </c>
      <c r="R265" s="71">
        <f t="shared" si="38"/>
        <v>1118</v>
      </c>
      <c r="S265" s="71">
        <f t="shared" si="38"/>
        <v>730</v>
      </c>
      <c r="T265" s="71">
        <f t="shared" si="38"/>
        <v>14694</v>
      </c>
      <c r="U265" s="71">
        <f t="shared" si="38"/>
        <v>4286</v>
      </c>
      <c r="V265" s="71">
        <f t="shared" si="38"/>
        <v>9970</v>
      </c>
      <c r="W265" s="71">
        <f t="shared" si="38"/>
        <v>551</v>
      </c>
      <c r="X265" s="71">
        <f t="shared" si="38"/>
        <v>13803</v>
      </c>
      <c r="Y265" s="71">
        <f t="shared" si="38"/>
        <v>1147</v>
      </c>
      <c r="Z265" s="71">
        <f t="shared" si="38"/>
        <v>1129</v>
      </c>
      <c r="AA265" s="71">
        <f t="shared" si="38"/>
        <v>4364</v>
      </c>
      <c r="AB265" s="71">
        <f t="shared" si="38"/>
        <v>19177</v>
      </c>
      <c r="AC265" s="71">
        <f t="shared" si="38"/>
        <v>17646</v>
      </c>
      <c r="AD265" s="71">
        <f t="shared" si="38"/>
        <v>3620</v>
      </c>
      <c r="AE265" s="71">
        <f t="shared" si="38"/>
        <v>1425</v>
      </c>
      <c r="AF265" s="71">
        <f t="shared" si="38"/>
        <v>298</v>
      </c>
      <c r="AG265" s="71">
        <f t="shared" si="38"/>
        <v>8449</v>
      </c>
      <c r="AH265" s="71">
        <f t="shared" si="38"/>
        <v>656</v>
      </c>
      <c r="AI265" s="71">
        <f t="shared" si="38"/>
        <v>17059</v>
      </c>
      <c r="AJ265" s="71">
        <f t="shared" si="38"/>
        <v>901</v>
      </c>
      <c r="AK265" s="71">
        <f t="shared" si="38"/>
        <v>14959</v>
      </c>
      <c r="AL265" s="71">
        <f t="shared" si="38"/>
        <v>14486</v>
      </c>
      <c r="AM265" s="71">
        <f t="shared" si="38"/>
        <v>5890</v>
      </c>
      <c r="AN265" s="71">
        <f t="shared" si="38"/>
        <v>599</v>
      </c>
      <c r="AO265" s="71">
        <f t="shared" si="38"/>
        <v>2951</v>
      </c>
      <c r="AP265" s="71">
        <f t="shared" si="38"/>
        <v>16700</v>
      </c>
      <c r="AQ265" s="71">
        <f t="shared" si="38"/>
        <v>677</v>
      </c>
      <c r="AR265" s="71">
        <f t="shared" si="38"/>
        <v>6417</v>
      </c>
      <c r="AS265" s="71">
        <f t="shared" si="38"/>
        <v>7775</v>
      </c>
      <c r="AT265" s="71">
        <f t="shared" si="38"/>
        <v>5447</v>
      </c>
      <c r="AU265" s="71">
        <f t="shared" si="38"/>
        <v>9944</v>
      </c>
      <c r="AV265" s="71">
        <f t="shared" si="38"/>
        <v>2776</v>
      </c>
      <c r="AW265" s="71">
        <f t="shared" si="38"/>
        <v>2222</v>
      </c>
      <c r="AX265" s="71">
        <f t="shared" si="38"/>
        <v>1955</v>
      </c>
      <c r="AY265" s="71">
        <f t="shared" si="38"/>
        <v>21850</v>
      </c>
      <c r="AZ265" s="71">
        <f t="shared" si="38"/>
        <v>11670</v>
      </c>
      <c r="BA265" s="71">
        <f t="shared" si="38"/>
        <v>2108</v>
      </c>
      <c r="BB265" s="71">
        <f t="shared" si="38"/>
        <v>15219</v>
      </c>
      <c r="BC265" s="71">
        <f t="shared" si="38"/>
        <v>16416</v>
      </c>
      <c r="BD265" s="71">
        <f t="shared" si="38"/>
        <v>1474</v>
      </c>
      <c r="BE265" s="71">
        <f t="shared" si="38"/>
        <v>736</v>
      </c>
      <c r="BF265" s="71">
        <f t="shared" si="38"/>
        <v>1120</v>
      </c>
      <c r="BG265" s="71">
        <f t="shared" si="38"/>
        <v>3369</v>
      </c>
      <c r="BH265" s="71">
        <f t="shared" si="38"/>
        <v>742</v>
      </c>
      <c r="BI265" s="71">
        <f t="shared" si="38"/>
        <v>6444</v>
      </c>
      <c r="BJ265" s="71">
        <f t="shared" si="38"/>
        <v>544</v>
      </c>
      <c r="BK265" s="71">
        <f t="shared" si="38"/>
        <v>314</v>
      </c>
      <c r="BL265" s="71">
        <f t="shared" si="38"/>
        <v>2398</v>
      </c>
      <c r="BM265" s="71">
        <f t="shared" si="38"/>
        <v>804</v>
      </c>
      <c r="BN265" s="71">
        <f t="shared" si="38"/>
        <v>7780</v>
      </c>
      <c r="BO265" s="71">
        <f t="shared" si="38"/>
        <v>852</v>
      </c>
      <c r="BP265" s="71">
        <f t="shared" ref="BP265:CE265" si="39">BP76</f>
        <v>1873</v>
      </c>
      <c r="BQ265" s="71">
        <f t="shared" si="39"/>
        <v>934</v>
      </c>
      <c r="BR265" s="71">
        <f t="shared" si="39"/>
        <v>411</v>
      </c>
      <c r="BS265" s="71">
        <f t="shared" si="39"/>
        <v>1640</v>
      </c>
      <c r="BT265" s="71">
        <f t="shared" si="39"/>
        <v>1305</v>
      </c>
      <c r="BU265" s="71">
        <f t="shared" si="39"/>
        <v>2814</v>
      </c>
      <c r="BV265" s="71">
        <f t="shared" si="39"/>
        <v>227</v>
      </c>
      <c r="BW265" s="71">
        <f t="shared" si="39"/>
        <v>15866</v>
      </c>
      <c r="BX265" s="71">
        <f t="shared" si="39"/>
        <v>20014</v>
      </c>
      <c r="BY265" s="71">
        <f t="shared" si="39"/>
        <v>1923</v>
      </c>
      <c r="BZ265" s="71">
        <f t="shared" si="39"/>
        <v>13304</v>
      </c>
      <c r="CA265" s="71">
        <f t="shared" si="39"/>
        <v>5265</v>
      </c>
      <c r="CB265" s="71">
        <f t="shared" si="39"/>
        <v>10201</v>
      </c>
      <c r="CC265" s="71">
        <f t="shared" si="39"/>
        <v>412</v>
      </c>
      <c r="CD265" s="71">
        <f t="shared" si="39"/>
        <v>488293</v>
      </c>
      <c r="CE265" s="71">
        <f t="shared" si="39"/>
        <v>392281</v>
      </c>
    </row>
    <row r="266" spans="1:83" x14ac:dyDescent="0.25">
      <c r="A266" s="71">
        <v>8</v>
      </c>
      <c r="B266" s="71" t="s">
        <v>368</v>
      </c>
      <c r="C266" s="71">
        <f>C265/C259*100</f>
        <v>32.582322357019066</v>
      </c>
      <c r="D266" s="71">
        <f t="shared" ref="D266:BO266" si="40">D265/D259*100</f>
        <v>20.244981286151752</v>
      </c>
      <c r="E266" s="71">
        <f t="shared" si="40"/>
        <v>22.477383437717467</v>
      </c>
      <c r="F266" s="71">
        <f t="shared" si="40"/>
        <v>39.475123018042645</v>
      </c>
      <c r="G266" s="71">
        <f t="shared" si="40"/>
        <v>33.175591531755913</v>
      </c>
      <c r="H266" s="71">
        <f t="shared" si="40"/>
        <v>29.001776772734615</v>
      </c>
      <c r="I266" s="71">
        <f t="shared" si="40"/>
        <v>37.571715098651993</v>
      </c>
      <c r="J266" s="71">
        <f t="shared" si="40"/>
        <v>23.418604651162791</v>
      </c>
      <c r="K266" s="71">
        <f t="shared" si="40"/>
        <v>42.653858677955064</v>
      </c>
      <c r="L266" s="71">
        <f t="shared" si="40"/>
        <v>80.418520973392674</v>
      </c>
      <c r="M266" s="71">
        <f t="shared" si="40"/>
        <v>20.617977528089888</v>
      </c>
      <c r="N266" s="71">
        <f t="shared" si="40"/>
        <v>20.78920041536864</v>
      </c>
      <c r="O266" s="71">
        <f t="shared" si="40"/>
        <v>40.792399434000401</v>
      </c>
      <c r="P266" s="71">
        <f t="shared" si="40"/>
        <v>60.455245938913173</v>
      </c>
      <c r="Q266" s="71">
        <f t="shared" si="40"/>
        <v>24.397230842683218</v>
      </c>
      <c r="R266" s="71">
        <f t="shared" si="40"/>
        <v>20.807742415782617</v>
      </c>
      <c r="S266" s="71">
        <f t="shared" si="40"/>
        <v>18.309505894156004</v>
      </c>
      <c r="T266" s="71">
        <f t="shared" si="40"/>
        <v>67.175642315077255</v>
      </c>
      <c r="U266" s="71">
        <f t="shared" si="40"/>
        <v>28.4727296884342</v>
      </c>
      <c r="V266" s="71">
        <f t="shared" si="40"/>
        <v>43.024209208993227</v>
      </c>
      <c r="W266" s="71">
        <f t="shared" si="40"/>
        <v>17.027194066749075</v>
      </c>
      <c r="X266" s="71">
        <f t="shared" si="40"/>
        <v>56.994797258237675</v>
      </c>
      <c r="Y266" s="71">
        <f t="shared" si="40"/>
        <v>22.049211841599384</v>
      </c>
      <c r="Z266" s="71">
        <f t="shared" si="40"/>
        <v>29.439374185136895</v>
      </c>
      <c r="AA266" s="71">
        <f t="shared" si="40"/>
        <v>18.085370907583918</v>
      </c>
      <c r="AB266" s="71">
        <f t="shared" si="40"/>
        <v>77.152397811393627</v>
      </c>
      <c r="AC266" s="71">
        <f t="shared" si="40"/>
        <v>33.144252441773105</v>
      </c>
      <c r="AD266" s="71">
        <f t="shared" si="40"/>
        <v>27.57464960390006</v>
      </c>
      <c r="AE266" s="71">
        <f t="shared" si="40"/>
        <v>30.592528982395876</v>
      </c>
      <c r="AF266" s="71">
        <f t="shared" si="40"/>
        <v>18.590143480973175</v>
      </c>
      <c r="AG266" s="71">
        <f t="shared" si="40"/>
        <v>57.441022503229313</v>
      </c>
      <c r="AH266" s="71">
        <f t="shared" si="40"/>
        <v>15.104766290582546</v>
      </c>
      <c r="AI266" s="71">
        <f t="shared" si="40"/>
        <v>64.093026750826567</v>
      </c>
      <c r="AJ266" s="71">
        <f t="shared" si="40"/>
        <v>21.932814021421617</v>
      </c>
      <c r="AK266" s="71">
        <f t="shared" si="40"/>
        <v>51.011082693947138</v>
      </c>
      <c r="AL266" s="71">
        <f t="shared" si="40"/>
        <v>50.938884591040157</v>
      </c>
      <c r="AM266" s="71">
        <f t="shared" si="40"/>
        <v>36.081842685616273</v>
      </c>
      <c r="AN266" s="71">
        <f t="shared" si="40"/>
        <v>26.634059582036464</v>
      </c>
      <c r="AO266" s="71">
        <f t="shared" si="40"/>
        <v>30.008135041692093</v>
      </c>
      <c r="AP266" s="71">
        <f t="shared" si="40"/>
        <v>60.113026888880896</v>
      </c>
      <c r="AQ266" s="71">
        <f t="shared" si="40"/>
        <v>25.643939393939398</v>
      </c>
      <c r="AR266" s="71">
        <f t="shared" si="40"/>
        <v>69.163612847596468</v>
      </c>
      <c r="AS266" s="71">
        <f t="shared" si="40"/>
        <v>38.4406209828933</v>
      </c>
      <c r="AT266" s="71">
        <f t="shared" si="40"/>
        <v>49.885520652074369</v>
      </c>
      <c r="AU266" s="71">
        <f t="shared" si="40"/>
        <v>61.307028360049323</v>
      </c>
      <c r="AV266" s="71">
        <f t="shared" si="40"/>
        <v>24.85450801325096</v>
      </c>
      <c r="AW266" s="71">
        <f t="shared" si="40"/>
        <v>30.018913807079166</v>
      </c>
      <c r="AX266" s="71">
        <f t="shared" si="40"/>
        <v>23.365602964025335</v>
      </c>
      <c r="AY266" s="71">
        <f t="shared" si="40"/>
        <v>62.863225732205528</v>
      </c>
      <c r="AZ266" s="71">
        <f t="shared" si="40"/>
        <v>55.402582605393093</v>
      </c>
      <c r="BA266" s="71">
        <f t="shared" si="40"/>
        <v>32.99420879636876</v>
      </c>
      <c r="BB266" s="71">
        <f t="shared" si="40"/>
        <v>66.606853691627649</v>
      </c>
      <c r="BC266" s="71">
        <f t="shared" si="40"/>
        <v>35.702479338842977</v>
      </c>
      <c r="BD266" s="71">
        <f t="shared" si="40"/>
        <v>25.608061153578877</v>
      </c>
      <c r="BE266" s="71">
        <f t="shared" si="40"/>
        <v>19.256933542647829</v>
      </c>
      <c r="BF266" s="71">
        <f t="shared" si="40"/>
        <v>28.311425682507586</v>
      </c>
      <c r="BG266" s="71">
        <f t="shared" si="40"/>
        <v>32.307249712313002</v>
      </c>
      <c r="BH266" s="71">
        <f t="shared" si="40"/>
        <v>23.093681917211327</v>
      </c>
      <c r="BI266" s="71">
        <f t="shared" si="40"/>
        <v>46.692268676182884</v>
      </c>
      <c r="BJ266" s="71">
        <f t="shared" si="40"/>
        <v>25.991399904443384</v>
      </c>
      <c r="BK266" s="71">
        <f t="shared" si="40"/>
        <v>21.159029649595688</v>
      </c>
      <c r="BL266" s="71">
        <f t="shared" si="40"/>
        <v>29.539295392953928</v>
      </c>
      <c r="BM266" s="71">
        <f t="shared" si="40"/>
        <v>18.807017543859651</v>
      </c>
      <c r="BN266" s="71">
        <f t="shared" si="40"/>
        <v>43.698045383059984</v>
      </c>
      <c r="BO266" s="71">
        <f t="shared" si="40"/>
        <v>23.712774839966603</v>
      </c>
      <c r="BP266" s="71">
        <f t="shared" ref="BP266:CE266" si="41">BP265/BP259*100</f>
        <v>25.066916488222695</v>
      </c>
      <c r="BQ266" s="71">
        <f t="shared" si="41"/>
        <v>22.37125748502994</v>
      </c>
      <c r="BR266" s="71">
        <f t="shared" si="41"/>
        <v>23.194130925507899</v>
      </c>
      <c r="BS266" s="71">
        <f t="shared" si="41"/>
        <v>22.790439132851585</v>
      </c>
      <c r="BT266" s="71">
        <f t="shared" si="41"/>
        <v>17.362959020755721</v>
      </c>
      <c r="BU266" s="71">
        <f t="shared" si="41"/>
        <v>26.61244562133535</v>
      </c>
      <c r="BV266" s="71">
        <f t="shared" si="41"/>
        <v>21.018518518518519</v>
      </c>
      <c r="BW266" s="71">
        <f t="shared" si="41"/>
        <v>50.588272805535183</v>
      </c>
      <c r="BX266" s="71">
        <f t="shared" si="41"/>
        <v>67.7981029810298</v>
      </c>
      <c r="BY266" s="71">
        <f t="shared" si="41"/>
        <v>25.035802629865906</v>
      </c>
      <c r="BZ266" s="71">
        <f t="shared" si="41"/>
        <v>59.568371093400195</v>
      </c>
      <c r="CA266" s="71">
        <f t="shared" si="41"/>
        <v>49.343955014058103</v>
      </c>
      <c r="CB266" s="71">
        <f t="shared" si="41"/>
        <v>36.98694706308919</v>
      </c>
      <c r="CC266" s="71">
        <f t="shared" si="41"/>
        <v>21.514360313315926</v>
      </c>
      <c r="CD266" s="71">
        <f t="shared" si="41"/>
        <v>44.717646552442567</v>
      </c>
      <c r="CE266" s="71">
        <f t="shared" si="41"/>
        <v>53.898301358720666</v>
      </c>
    </row>
    <row r="267" spans="1:83" x14ac:dyDescent="0.25">
      <c r="A267" s="71">
        <v>9</v>
      </c>
      <c r="B267" s="71" t="s">
        <v>369</v>
      </c>
      <c r="C267" s="71">
        <f>C128</f>
        <v>574</v>
      </c>
      <c r="D267" s="71">
        <f t="shared" ref="D267:BO267" si="42">D128</f>
        <v>343</v>
      </c>
      <c r="E267" s="71">
        <f t="shared" si="42"/>
        <v>2081</v>
      </c>
      <c r="F267" s="71">
        <f t="shared" si="42"/>
        <v>5828</v>
      </c>
      <c r="G267" s="71">
        <f t="shared" si="42"/>
        <v>1381</v>
      </c>
      <c r="H267" s="71">
        <f t="shared" si="42"/>
        <v>1263</v>
      </c>
      <c r="I267" s="71">
        <f t="shared" si="42"/>
        <v>3875</v>
      </c>
      <c r="J267" s="71">
        <f t="shared" si="42"/>
        <v>442</v>
      </c>
      <c r="K267" s="71">
        <f t="shared" si="42"/>
        <v>8274</v>
      </c>
      <c r="L267" s="71">
        <f t="shared" si="42"/>
        <v>21709</v>
      </c>
      <c r="M267" s="71">
        <f t="shared" si="42"/>
        <v>202</v>
      </c>
      <c r="N267" s="71">
        <f t="shared" si="42"/>
        <v>1071</v>
      </c>
      <c r="O267" s="71">
        <f t="shared" si="42"/>
        <v>2450</v>
      </c>
      <c r="P267" s="71">
        <f t="shared" si="42"/>
        <v>14710</v>
      </c>
      <c r="Q267" s="71">
        <f t="shared" si="42"/>
        <v>398</v>
      </c>
      <c r="R267" s="71">
        <f t="shared" si="42"/>
        <v>513</v>
      </c>
      <c r="S267" s="71">
        <f t="shared" si="42"/>
        <v>352</v>
      </c>
      <c r="T267" s="71">
        <f t="shared" si="42"/>
        <v>12715</v>
      </c>
      <c r="U267" s="71">
        <f t="shared" si="42"/>
        <v>1560</v>
      </c>
      <c r="V267" s="71">
        <f t="shared" si="42"/>
        <v>3880</v>
      </c>
      <c r="W267" s="71">
        <f t="shared" si="42"/>
        <v>316</v>
      </c>
      <c r="X267" s="71">
        <f t="shared" si="42"/>
        <v>8424</v>
      </c>
      <c r="Y267" s="71">
        <f t="shared" si="42"/>
        <v>483</v>
      </c>
      <c r="Z267" s="71">
        <f t="shared" si="42"/>
        <v>353</v>
      </c>
      <c r="AA267" s="71">
        <f t="shared" si="42"/>
        <v>2173</v>
      </c>
      <c r="AB267" s="71">
        <f t="shared" si="42"/>
        <v>14947</v>
      </c>
      <c r="AC267" s="71">
        <f t="shared" si="42"/>
        <v>8439</v>
      </c>
      <c r="AD267" s="71">
        <f t="shared" si="42"/>
        <v>2320</v>
      </c>
      <c r="AE267" s="71">
        <f t="shared" si="42"/>
        <v>629</v>
      </c>
      <c r="AF267" s="71">
        <f t="shared" si="42"/>
        <v>175</v>
      </c>
      <c r="AG267" s="71">
        <f t="shared" si="42"/>
        <v>5863</v>
      </c>
      <c r="AH267" s="71">
        <f t="shared" si="42"/>
        <v>344</v>
      </c>
      <c r="AI267" s="71">
        <f t="shared" si="42"/>
        <v>12936</v>
      </c>
      <c r="AJ267" s="71">
        <f t="shared" si="42"/>
        <v>318</v>
      </c>
      <c r="AK267" s="71">
        <f t="shared" si="42"/>
        <v>9365</v>
      </c>
      <c r="AL267" s="71">
        <f t="shared" si="42"/>
        <v>8374</v>
      </c>
      <c r="AM267" s="71">
        <f t="shared" si="42"/>
        <v>2491</v>
      </c>
      <c r="AN267" s="71">
        <f t="shared" si="42"/>
        <v>303</v>
      </c>
      <c r="AO267" s="71">
        <f t="shared" si="42"/>
        <v>1106</v>
      </c>
      <c r="AP267" s="71">
        <f t="shared" si="42"/>
        <v>12943</v>
      </c>
      <c r="AQ267" s="71">
        <f t="shared" si="42"/>
        <v>237</v>
      </c>
      <c r="AR267" s="71">
        <f t="shared" si="42"/>
        <v>5492</v>
      </c>
      <c r="AS267" s="71">
        <f t="shared" si="42"/>
        <v>3651</v>
      </c>
      <c r="AT267" s="71">
        <f t="shared" si="42"/>
        <v>3607</v>
      </c>
      <c r="AU267" s="71">
        <f t="shared" si="42"/>
        <v>6932</v>
      </c>
      <c r="AV267" s="71">
        <f t="shared" si="42"/>
        <v>1823</v>
      </c>
      <c r="AW267" s="71">
        <f t="shared" si="42"/>
        <v>932</v>
      </c>
      <c r="AX267" s="71">
        <f t="shared" si="42"/>
        <v>929</v>
      </c>
      <c r="AY267" s="71">
        <f t="shared" si="42"/>
        <v>16789</v>
      </c>
      <c r="AZ267" s="71">
        <f t="shared" si="42"/>
        <v>9015</v>
      </c>
      <c r="BA267" s="71">
        <f t="shared" si="42"/>
        <v>780</v>
      </c>
      <c r="BB267" s="71">
        <f t="shared" si="42"/>
        <v>12878</v>
      </c>
      <c r="BC267" s="71">
        <f t="shared" si="42"/>
        <v>5714</v>
      </c>
      <c r="BD267" s="71">
        <f t="shared" si="42"/>
        <v>693</v>
      </c>
      <c r="BE267" s="71">
        <f t="shared" si="42"/>
        <v>306</v>
      </c>
      <c r="BF267" s="71">
        <f t="shared" si="42"/>
        <v>427</v>
      </c>
      <c r="BG267" s="71">
        <f t="shared" si="42"/>
        <v>1447</v>
      </c>
      <c r="BH267" s="71">
        <f t="shared" si="42"/>
        <v>436</v>
      </c>
      <c r="BI267" s="71">
        <f t="shared" si="42"/>
        <v>3920</v>
      </c>
      <c r="BJ267" s="71">
        <f t="shared" si="42"/>
        <v>273</v>
      </c>
      <c r="BK267" s="71">
        <f t="shared" si="42"/>
        <v>137</v>
      </c>
      <c r="BL267" s="71">
        <f t="shared" si="42"/>
        <v>889</v>
      </c>
      <c r="BM267" s="71">
        <f t="shared" si="42"/>
        <v>366</v>
      </c>
      <c r="BN267" s="71">
        <f t="shared" si="42"/>
        <v>4615</v>
      </c>
      <c r="BO267" s="71">
        <f t="shared" si="42"/>
        <v>437</v>
      </c>
      <c r="BP267" s="71">
        <f t="shared" ref="BP267:CE267" si="43">BP128</f>
        <v>743</v>
      </c>
      <c r="BQ267" s="71">
        <f t="shared" si="43"/>
        <v>712</v>
      </c>
      <c r="BR267" s="71">
        <f t="shared" si="43"/>
        <v>197</v>
      </c>
      <c r="BS267" s="71">
        <f t="shared" si="43"/>
        <v>839</v>
      </c>
      <c r="BT267" s="71">
        <f t="shared" si="43"/>
        <v>650</v>
      </c>
      <c r="BU267" s="71">
        <f t="shared" si="43"/>
        <v>1137</v>
      </c>
      <c r="BV267" s="71">
        <f t="shared" si="43"/>
        <v>113</v>
      </c>
      <c r="BW267" s="71">
        <f t="shared" si="43"/>
        <v>11439</v>
      </c>
      <c r="BX267" s="71">
        <f t="shared" si="43"/>
        <v>16820</v>
      </c>
      <c r="BY267" s="71">
        <f t="shared" si="43"/>
        <v>818</v>
      </c>
      <c r="BZ267" s="71">
        <f t="shared" si="43"/>
        <v>9181</v>
      </c>
      <c r="CA267" s="71">
        <f t="shared" si="43"/>
        <v>3759</v>
      </c>
      <c r="CB267" s="71">
        <f t="shared" si="43"/>
        <v>3236</v>
      </c>
      <c r="CC267" s="71">
        <f t="shared" si="43"/>
        <v>216</v>
      </c>
      <c r="CD267" s="71">
        <f t="shared" si="43"/>
        <v>308347</v>
      </c>
      <c r="CE267" s="71">
        <f t="shared" si="43"/>
        <v>264788</v>
      </c>
    </row>
    <row r="268" spans="1:83" x14ac:dyDescent="0.25">
      <c r="A268" s="71">
        <v>10</v>
      </c>
      <c r="B268" s="71" t="s">
        <v>370</v>
      </c>
      <c r="C268" s="71">
        <f>C267/C259*100</f>
        <v>16.580011554015019</v>
      </c>
      <c r="D268" s="71">
        <f t="shared" ref="D268:BO268" si="44">D267/D259*100</f>
        <v>11.670636270840422</v>
      </c>
      <c r="E268" s="71">
        <f t="shared" si="44"/>
        <v>9.6543725353746233</v>
      </c>
      <c r="F268" s="71">
        <f t="shared" si="44"/>
        <v>24.511082138200781</v>
      </c>
      <c r="G268" s="71">
        <f t="shared" si="44"/>
        <v>11.465338314653383</v>
      </c>
      <c r="H268" s="71">
        <f t="shared" si="44"/>
        <v>10.200290744629301</v>
      </c>
      <c r="I268" s="71">
        <f t="shared" si="44"/>
        <v>18.074537058631464</v>
      </c>
      <c r="J268" s="71">
        <f t="shared" si="44"/>
        <v>10.279069767441861</v>
      </c>
      <c r="K268" s="71">
        <f t="shared" si="44"/>
        <v>26.942364050797785</v>
      </c>
      <c r="L268" s="71">
        <f t="shared" si="44"/>
        <v>68.519395259287322</v>
      </c>
      <c r="M268" s="71">
        <f t="shared" si="44"/>
        <v>11.348314606741573</v>
      </c>
      <c r="N268" s="71">
        <f t="shared" si="44"/>
        <v>11.121495327102803</v>
      </c>
      <c r="O268" s="71">
        <f t="shared" si="44"/>
        <v>16.508321541675087</v>
      </c>
      <c r="P268" s="71">
        <f t="shared" si="44"/>
        <v>37.162418209837554</v>
      </c>
      <c r="Q268" s="71">
        <f t="shared" si="44"/>
        <v>9.5010742420625451</v>
      </c>
      <c r="R268" s="71">
        <f t="shared" si="44"/>
        <v>9.5477386934673358</v>
      </c>
      <c r="S268" s="71">
        <f t="shared" si="44"/>
        <v>8.8286932530724851</v>
      </c>
      <c r="T268" s="71">
        <f t="shared" si="44"/>
        <v>58.128371582700922</v>
      </c>
      <c r="U268" s="71">
        <f t="shared" si="44"/>
        <v>10.363382714409088</v>
      </c>
      <c r="V268" s="71">
        <f t="shared" si="44"/>
        <v>16.743624045225047</v>
      </c>
      <c r="W268" s="71">
        <f t="shared" si="44"/>
        <v>9.7651421508034613</v>
      </c>
      <c r="X268" s="71">
        <f t="shared" si="44"/>
        <v>34.784044925262201</v>
      </c>
      <c r="Y268" s="71">
        <f t="shared" si="44"/>
        <v>9.2848904267589383</v>
      </c>
      <c r="Z268" s="71">
        <f t="shared" si="44"/>
        <v>9.2046936114732727</v>
      </c>
      <c r="AA268" s="71">
        <f t="shared" si="44"/>
        <v>9.0053874844591792</v>
      </c>
      <c r="AB268" s="71">
        <f t="shared" si="44"/>
        <v>60.134373994206626</v>
      </c>
      <c r="AC268" s="71">
        <f t="shared" si="44"/>
        <v>15.850864012021038</v>
      </c>
      <c r="AD268" s="71">
        <f t="shared" si="44"/>
        <v>17.672151127361367</v>
      </c>
      <c r="AE268" s="71">
        <f t="shared" si="44"/>
        <v>13.503649635036496</v>
      </c>
      <c r="AF268" s="71">
        <f t="shared" si="44"/>
        <v>10.91703056768559</v>
      </c>
      <c r="AG268" s="71">
        <f t="shared" si="44"/>
        <v>39.85994969066558</v>
      </c>
      <c r="AH268" s="71">
        <f t="shared" si="44"/>
        <v>7.9207920792079207</v>
      </c>
      <c r="AI268" s="71">
        <f t="shared" si="44"/>
        <v>48.602344454463484</v>
      </c>
      <c r="AJ268" s="71">
        <f t="shared" si="44"/>
        <v>7.7409931840311588</v>
      </c>
      <c r="AK268" s="71">
        <f t="shared" si="44"/>
        <v>31.935208866155158</v>
      </c>
      <c r="AL268" s="71">
        <f t="shared" si="44"/>
        <v>29.446515226105912</v>
      </c>
      <c r="AM268" s="71">
        <f t="shared" si="44"/>
        <v>15.259740259740258</v>
      </c>
      <c r="AN268" s="71">
        <f t="shared" si="44"/>
        <v>13.472654513116941</v>
      </c>
      <c r="AO268" s="71">
        <f t="shared" si="44"/>
        <v>11.246695139312589</v>
      </c>
      <c r="AP268" s="71">
        <f t="shared" si="44"/>
        <v>46.589395630106907</v>
      </c>
      <c r="AQ268" s="71">
        <f t="shared" si="44"/>
        <v>8.9772727272727266</v>
      </c>
      <c r="AR268" s="71">
        <f t="shared" si="44"/>
        <v>59.193791765466699</v>
      </c>
      <c r="AS268" s="71">
        <f t="shared" si="44"/>
        <v>18.05102343518244</v>
      </c>
      <c r="AT268" s="71">
        <f t="shared" si="44"/>
        <v>33.03416063742101</v>
      </c>
      <c r="AU268" s="71">
        <f t="shared" si="44"/>
        <v>42.737361282367445</v>
      </c>
      <c r="AV268" s="71">
        <f t="shared" si="44"/>
        <v>16.32196257498433</v>
      </c>
      <c r="AW268" s="71">
        <f t="shared" si="44"/>
        <v>12.591191569845989</v>
      </c>
      <c r="AX268" s="71">
        <f t="shared" si="44"/>
        <v>11.103143301063703</v>
      </c>
      <c r="AY268" s="71">
        <f t="shared" si="44"/>
        <v>48.302549053455316</v>
      </c>
      <c r="AZ268" s="71">
        <f t="shared" si="44"/>
        <v>42.798139004937333</v>
      </c>
      <c r="BA268" s="71">
        <f t="shared" si="44"/>
        <v>12.208483330724683</v>
      </c>
      <c r="BB268" s="71">
        <f t="shared" si="44"/>
        <v>56.361328723357694</v>
      </c>
      <c r="BC268" s="71">
        <f t="shared" si="44"/>
        <v>12.427142235754676</v>
      </c>
      <c r="BD268" s="71">
        <f t="shared" si="44"/>
        <v>12.039610840861711</v>
      </c>
      <c r="BE268" s="71">
        <f t="shared" si="44"/>
        <v>8.0062794348508639</v>
      </c>
      <c r="BF268" s="71">
        <f t="shared" si="44"/>
        <v>10.793731041456017</v>
      </c>
      <c r="BG268" s="71">
        <f t="shared" si="44"/>
        <v>13.876102800153433</v>
      </c>
      <c r="BH268" s="71">
        <f t="shared" si="44"/>
        <v>13.569872393401806</v>
      </c>
      <c r="BI268" s="71">
        <f t="shared" si="44"/>
        <v>28.403738859502937</v>
      </c>
      <c r="BJ268" s="71">
        <f t="shared" si="44"/>
        <v>13.043478260869565</v>
      </c>
      <c r="BK268" s="71">
        <f t="shared" si="44"/>
        <v>9.2318059299191368</v>
      </c>
      <c r="BL268" s="71">
        <f t="shared" si="44"/>
        <v>10.950973146095096</v>
      </c>
      <c r="BM268" s="71">
        <f t="shared" si="44"/>
        <v>8.5614035087719298</v>
      </c>
      <c r="BN268" s="71">
        <f t="shared" si="44"/>
        <v>25.921141316558078</v>
      </c>
      <c r="BO268" s="71">
        <f t="shared" si="44"/>
        <v>12.162538268856109</v>
      </c>
      <c r="BP268" s="71">
        <f t="shared" ref="BP268:CE268" si="45">BP267/BP259*100</f>
        <v>9.9437901498929335</v>
      </c>
      <c r="BQ268" s="71">
        <f t="shared" si="45"/>
        <v>17.053892215568862</v>
      </c>
      <c r="BR268" s="71">
        <f t="shared" si="45"/>
        <v>11.117381489841986</v>
      </c>
      <c r="BS268" s="71">
        <f t="shared" si="45"/>
        <v>11.659255141745414</v>
      </c>
      <c r="BT268" s="71">
        <f t="shared" si="45"/>
        <v>8.6482171367748801</v>
      </c>
      <c r="BU268" s="71">
        <f t="shared" si="45"/>
        <v>10.752789861925477</v>
      </c>
      <c r="BV268" s="71">
        <f t="shared" si="45"/>
        <v>10.462962962962962</v>
      </c>
      <c r="BW268" s="71">
        <f t="shared" si="45"/>
        <v>36.472913943181453</v>
      </c>
      <c r="BX268" s="71">
        <f t="shared" si="45"/>
        <v>56.978319783197826</v>
      </c>
      <c r="BY268" s="71">
        <f t="shared" si="45"/>
        <v>10.649654992839475</v>
      </c>
      <c r="BZ268" s="71">
        <f t="shared" si="45"/>
        <v>41.107728127518584</v>
      </c>
      <c r="CA268" s="71">
        <f t="shared" si="45"/>
        <v>35.229615745079663</v>
      </c>
      <c r="CB268" s="71">
        <f t="shared" si="45"/>
        <v>11.733139956490209</v>
      </c>
      <c r="CC268" s="71">
        <f t="shared" si="45"/>
        <v>11.279373368146214</v>
      </c>
      <c r="CD268" s="71">
        <f t="shared" si="45"/>
        <v>28.238275300907461</v>
      </c>
      <c r="CE268" s="71">
        <f t="shared" si="45"/>
        <v>36.381123276867669</v>
      </c>
    </row>
    <row r="269" spans="1:83" x14ac:dyDescent="0.25">
      <c r="A269" s="71">
        <v>11</v>
      </c>
      <c r="B269" s="71" t="s">
        <v>371</v>
      </c>
      <c r="C269" s="71">
        <f>C137</f>
        <v>56</v>
      </c>
      <c r="D269" s="71">
        <f t="shared" ref="D269:BO269" si="46">D137</f>
        <v>4</v>
      </c>
      <c r="E269" s="71">
        <f t="shared" si="46"/>
        <v>169</v>
      </c>
      <c r="F269" s="71">
        <f t="shared" si="46"/>
        <v>1398</v>
      </c>
      <c r="G269" s="71">
        <f t="shared" si="46"/>
        <v>89</v>
      </c>
      <c r="H269" s="71">
        <f t="shared" si="46"/>
        <v>65</v>
      </c>
      <c r="I269" s="71">
        <f t="shared" si="46"/>
        <v>707</v>
      </c>
      <c r="J269" s="71">
        <f t="shared" si="46"/>
        <v>5</v>
      </c>
      <c r="K269" s="71">
        <f t="shared" si="46"/>
        <v>2259</v>
      </c>
      <c r="L269" s="71">
        <f t="shared" si="46"/>
        <v>8415</v>
      </c>
      <c r="M269" s="71">
        <f t="shared" si="46"/>
        <v>4</v>
      </c>
      <c r="N269" s="71">
        <f t="shared" si="46"/>
        <v>40</v>
      </c>
      <c r="O269" s="71">
        <f t="shared" si="46"/>
        <v>473</v>
      </c>
      <c r="P269" s="71">
        <f t="shared" si="46"/>
        <v>4890</v>
      </c>
      <c r="Q269" s="71">
        <f t="shared" si="46"/>
        <v>12</v>
      </c>
      <c r="R269" s="71">
        <f t="shared" si="46"/>
        <v>21</v>
      </c>
      <c r="S269" s="71">
        <f t="shared" si="46"/>
        <v>7</v>
      </c>
      <c r="T269" s="71">
        <f t="shared" si="46"/>
        <v>4858</v>
      </c>
      <c r="U269" s="71">
        <f t="shared" si="46"/>
        <v>47</v>
      </c>
      <c r="V269" s="71">
        <f t="shared" si="46"/>
        <v>702</v>
      </c>
      <c r="W269" s="71">
        <f t="shared" si="46"/>
        <v>3</v>
      </c>
      <c r="X269" s="71">
        <f t="shared" si="46"/>
        <v>2376</v>
      </c>
      <c r="Y269" s="71">
        <f t="shared" si="46"/>
        <v>3</v>
      </c>
      <c r="Z269" s="71">
        <f t="shared" si="46"/>
        <v>17</v>
      </c>
      <c r="AA269" s="71">
        <f t="shared" si="46"/>
        <v>173</v>
      </c>
      <c r="AB269" s="71">
        <f t="shared" si="46"/>
        <v>7287</v>
      </c>
      <c r="AC269" s="71">
        <f t="shared" si="46"/>
        <v>1525</v>
      </c>
      <c r="AD269" s="71">
        <f t="shared" si="46"/>
        <v>451</v>
      </c>
      <c r="AE269" s="71">
        <f t="shared" si="46"/>
        <v>25</v>
      </c>
      <c r="AF269" s="71">
        <f t="shared" si="46"/>
        <v>9</v>
      </c>
      <c r="AG269" s="71">
        <f t="shared" si="46"/>
        <v>1830</v>
      </c>
      <c r="AH269" s="71">
        <f t="shared" si="46"/>
        <v>26</v>
      </c>
      <c r="AI269" s="71">
        <f t="shared" si="46"/>
        <v>5095</v>
      </c>
      <c r="AJ269" s="71">
        <f t="shared" si="46"/>
        <v>7</v>
      </c>
      <c r="AK269" s="71">
        <f t="shared" si="46"/>
        <v>2952</v>
      </c>
      <c r="AL269" s="71">
        <f t="shared" si="46"/>
        <v>2273</v>
      </c>
      <c r="AM269" s="71">
        <f t="shared" si="46"/>
        <v>279</v>
      </c>
      <c r="AN269" s="71">
        <f t="shared" si="46"/>
        <v>4</v>
      </c>
      <c r="AO269" s="71">
        <f t="shared" si="46"/>
        <v>55</v>
      </c>
      <c r="AP269" s="71">
        <f t="shared" si="46"/>
        <v>3995</v>
      </c>
      <c r="AQ269" s="71">
        <f t="shared" si="46"/>
        <v>5</v>
      </c>
      <c r="AR269" s="71">
        <f t="shared" si="46"/>
        <v>2735</v>
      </c>
      <c r="AS269" s="71">
        <f t="shared" si="46"/>
        <v>1002</v>
      </c>
      <c r="AT269" s="71">
        <f t="shared" si="46"/>
        <v>1201</v>
      </c>
      <c r="AU269" s="71">
        <f t="shared" si="46"/>
        <v>2099</v>
      </c>
      <c r="AV269" s="71">
        <f t="shared" si="46"/>
        <v>324</v>
      </c>
      <c r="AW269" s="71">
        <f t="shared" si="46"/>
        <v>121</v>
      </c>
      <c r="AX269" s="71">
        <f t="shared" si="46"/>
        <v>50</v>
      </c>
      <c r="AY269" s="71">
        <f t="shared" si="46"/>
        <v>5962</v>
      </c>
      <c r="AZ269" s="71">
        <f t="shared" si="46"/>
        <v>2754</v>
      </c>
      <c r="BA269" s="71">
        <f t="shared" si="46"/>
        <v>88</v>
      </c>
      <c r="BB269" s="71">
        <f t="shared" si="46"/>
        <v>4794</v>
      </c>
      <c r="BC269" s="71">
        <f t="shared" si="46"/>
        <v>406</v>
      </c>
      <c r="BD269" s="71">
        <f t="shared" si="46"/>
        <v>13</v>
      </c>
      <c r="BE269" s="71">
        <f t="shared" si="46"/>
        <v>8</v>
      </c>
      <c r="BF269" s="71">
        <f t="shared" si="46"/>
        <v>10</v>
      </c>
      <c r="BG269" s="71">
        <f t="shared" si="46"/>
        <v>186</v>
      </c>
      <c r="BH269" s="71">
        <f t="shared" si="46"/>
        <v>9</v>
      </c>
      <c r="BI269" s="71">
        <f t="shared" si="46"/>
        <v>1082</v>
      </c>
      <c r="BJ269" s="71">
        <f t="shared" si="46"/>
        <v>0</v>
      </c>
      <c r="BK269" s="71">
        <f t="shared" si="46"/>
        <v>0</v>
      </c>
      <c r="BL269" s="71">
        <f t="shared" si="46"/>
        <v>49</v>
      </c>
      <c r="BM269" s="71">
        <f t="shared" si="46"/>
        <v>9</v>
      </c>
      <c r="BN269" s="71">
        <f t="shared" si="46"/>
        <v>1392</v>
      </c>
      <c r="BO269" s="71">
        <f t="shared" si="46"/>
        <v>17</v>
      </c>
      <c r="BP269" s="71">
        <f t="shared" ref="BP269:CE269" si="47">BP137</f>
        <v>31</v>
      </c>
      <c r="BQ269" s="71">
        <f t="shared" si="47"/>
        <v>145</v>
      </c>
      <c r="BR269" s="71">
        <f t="shared" si="47"/>
        <v>0</v>
      </c>
      <c r="BS269" s="71">
        <f t="shared" si="47"/>
        <v>77</v>
      </c>
      <c r="BT269" s="71">
        <f t="shared" si="47"/>
        <v>16</v>
      </c>
      <c r="BU269" s="71">
        <f t="shared" si="47"/>
        <v>44</v>
      </c>
      <c r="BV269" s="71">
        <f t="shared" si="47"/>
        <v>0</v>
      </c>
      <c r="BW269" s="71">
        <f t="shared" si="47"/>
        <v>4492</v>
      </c>
      <c r="BX269" s="71">
        <f t="shared" si="47"/>
        <v>5972</v>
      </c>
      <c r="BY269" s="71">
        <f t="shared" si="47"/>
        <v>94</v>
      </c>
      <c r="BZ269" s="71">
        <f t="shared" si="47"/>
        <v>3247</v>
      </c>
      <c r="CA269" s="71">
        <f t="shared" si="47"/>
        <v>1757</v>
      </c>
      <c r="CB269" s="71">
        <f t="shared" si="47"/>
        <v>369</v>
      </c>
      <c r="CC269" s="71">
        <f t="shared" si="47"/>
        <v>5</v>
      </c>
      <c r="CD269" s="71">
        <f t="shared" si="47"/>
        <v>93182</v>
      </c>
      <c r="CE269" s="71">
        <f t="shared" si="47"/>
        <v>88960</v>
      </c>
    </row>
    <row r="270" spans="1:83" x14ac:dyDescent="0.25">
      <c r="A270" s="71">
        <v>12</v>
      </c>
      <c r="B270" s="71" t="s">
        <v>372</v>
      </c>
      <c r="C270" s="71">
        <f>C137/C138*100</f>
        <v>1.7396707051879468</v>
      </c>
      <c r="D270" s="71">
        <f t="shared" ref="D270:BO270" si="48">D137/D138*100</f>
        <v>0.15140045420136261</v>
      </c>
      <c r="E270" s="71">
        <f t="shared" si="48"/>
        <v>0.83169291338582674</v>
      </c>
      <c r="F270" s="71">
        <f t="shared" si="48"/>
        <v>6.0885849919428594</v>
      </c>
      <c r="G270" s="71">
        <f t="shared" si="48"/>
        <v>0.79308501158438771</v>
      </c>
      <c r="H270" s="71">
        <f t="shared" si="48"/>
        <v>0.55856320357480449</v>
      </c>
      <c r="I270" s="71">
        <f t="shared" si="48"/>
        <v>3.4524855942963182</v>
      </c>
      <c r="J270" s="71">
        <f t="shared" si="48"/>
        <v>0.12687135244861708</v>
      </c>
      <c r="K270" s="71">
        <f t="shared" si="48"/>
        <v>7.6230006074104075</v>
      </c>
      <c r="L270" s="71">
        <f t="shared" si="48"/>
        <v>28.098704420996395</v>
      </c>
      <c r="M270" s="71">
        <f t="shared" si="48"/>
        <v>0.25</v>
      </c>
      <c r="N270" s="71">
        <f t="shared" si="48"/>
        <v>0.45289855072463769</v>
      </c>
      <c r="O270" s="71">
        <f t="shared" si="48"/>
        <v>3.3756779902940335</v>
      </c>
      <c r="P270" s="71">
        <f t="shared" si="48"/>
        <v>12.927957699933906</v>
      </c>
      <c r="Q270" s="71">
        <f t="shared" si="48"/>
        <v>0.30792917628945343</v>
      </c>
      <c r="R270" s="71">
        <f t="shared" si="48"/>
        <v>0.42025215129077448</v>
      </c>
      <c r="S270" s="71">
        <f t="shared" si="48"/>
        <v>0.18934271030565322</v>
      </c>
      <c r="T270" s="71">
        <f t="shared" si="48"/>
        <v>23.481076900768524</v>
      </c>
      <c r="U270" s="71">
        <f t="shared" si="48"/>
        <v>0.33766793591493643</v>
      </c>
      <c r="V270" s="71">
        <f t="shared" si="48"/>
        <v>3.198469108802624</v>
      </c>
      <c r="W270" s="71">
        <f t="shared" si="48"/>
        <v>0.10111223458038424</v>
      </c>
      <c r="X270" s="71">
        <f t="shared" si="48"/>
        <v>10.220673635307783</v>
      </c>
      <c r="Y270" s="71">
        <f t="shared" si="48"/>
        <v>6.2214848610535049E-2</v>
      </c>
      <c r="Z270" s="71">
        <f t="shared" si="48"/>
        <v>0.4685777287761852</v>
      </c>
      <c r="AA270" s="71">
        <f t="shared" si="48"/>
        <v>0.76457329738807622</v>
      </c>
      <c r="AB270" s="71">
        <f t="shared" si="48"/>
        <v>30.714436248682826</v>
      </c>
      <c r="AC270" s="71">
        <f t="shared" si="48"/>
        <v>3.0362760323338511</v>
      </c>
      <c r="AD270" s="71">
        <f t="shared" si="48"/>
        <v>3.7146857754715428</v>
      </c>
      <c r="AE270" s="71">
        <f t="shared" si="48"/>
        <v>0.58948361235557656</v>
      </c>
      <c r="AF270" s="71">
        <f t="shared" si="48"/>
        <v>0.61940812112869925</v>
      </c>
      <c r="AG270" s="71">
        <f t="shared" si="48"/>
        <v>12.946586487442518</v>
      </c>
      <c r="AH270" s="71">
        <f t="shared" si="48"/>
        <v>0.63275736188853737</v>
      </c>
      <c r="AI270" s="71">
        <f t="shared" si="48"/>
        <v>20.036967122856694</v>
      </c>
      <c r="AJ270" s="71">
        <f t="shared" si="48"/>
        <v>0.18050541516245489</v>
      </c>
      <c r="AK270" s="71">
        <f t="shared" si="48"/>
        <v>10.499733238484794</v>
      </c>
      <c r="AL270" s="71">
        <f t="shared" si="48"/>
        <v>8.3400601746532619</v>
      </c>
      <c r="AM270" s="71">
        <f t="shared" si="48"/>
        <v>1.8417057231500431</v>
      </c>
      <c r="AN270" s="71">
        <f t="shared" si="48"/>
        <v>0.20161290322580644</v>
      </c>
      <c r="AO270" s="71">
        <f t="shared" si="48"/>
        <v>0.59646459169287491</v>
      </c>
      <c r="AP270" s="71">
        <f t="shared" si="48"/>
        <v>14.923979229706003</v>
      </c>
      <c r="AQ270" s="71">
        <f t="shared" si="48"/>
        <v>0.20218358269308534</v>
      </c>
      <c r="AR270" s="71">
        <f t="shared" si="48"/>
        <v>31.328751431844214</v>
      </c>
      <c r="AS270" s="71">
        <f t="shared" si="48"/>
        <v>5.1852618505485406</v>
      </c>
      <c r="AT270" s="71">
        <f t="shared" si="48"/>
        <v>11.935996819717749</v>
      </c>
      <c r="AU270" s="71">
        <f t="shared" si="48"/>
        <v>13.625446283674131</v>
      </c>
      <c r="AV270" s="71">
        <f t="shared" si="48"/>
        <v>3.1358885017421603</v>
      </c>
      <c r="AW270" s="71">
        <f t="shared" si="48"/>
        <v>1.7392554261894493</v>
      </c>
      <c r="AX270" s="71">
        <f t="shared" si="48"/>
        <v>0.64466219700876737</v>
      </c>
      <c r="AY270" s="71">
        <f t="shared" si="48"/>
        <v>17.931905678537056</v>
      </c>
      <c r="AZ270" s="71">
        <f t="shared" si="48"/>
        <v>13.562493844183985</v>
      </c>
      <c r="BA270" s="71">
        <f t="shared" si="48"/>
        <v>1.4579191517561298</v>
      </c>
      <c r="BB270" s="71">
        <f t="shared" si="48"/>
        <v>22.122750346100599</v>
      </c>
      <c r="BC270" s="71">
        <f t="shared" si="48"/>
        <v>0.93985832677438774</v>
      </c>
      <c r="BD270" s="71">
        <f t="shared" si="48"/>
        <v>0.25081998842369285</v>
      </c>
      <c r="BE270" s="71">
        <f t="shared" si="48"/>
        <v>0.22535211267605634</v>
      </c>
      <c r="BF270" s="71">
        <f t="shared" si="48"/>
        <v>0.27329871549603718</v>
      </c>
      <c r="BG270" s="71">
        <f t="shared" si="48"/>
        <v>1.8514831773840335</v>
      </c>
      <c r="BH270" s="71">
        <f t="shared" si="48"/>
        <v>0.31723651744800846</v>
      </c>
      <c r="BI270" s="71">
        <f t="shared" si="48"/>
        <v>8.4729835552075183</v>
      </c>
      <c r="BJ270" s="71">
        <f t="shared" si="48"/>
        <v>0</v>
      </c>
      <c r="BK270" s="71">
        <f t="shared" si="48"/>
        <v>0</v>
      </c>
      <c r="BL270" s="71">
        <f t="shared" si="48"/>
        <v>0.64780539397144365</v>
      </c>
      <c r="BM270" s="71">
        <f t="shared" si="48"/>
        <v>0.22652907123080793</v>
      </c>
      <c r="BN270" s="71">
        <f t="shared" si="48"/>
        <v>8.2734026745913827</v>
      </c>
      <c r="BO270" s="71">
        <f t="shared" si="48"/>
        <v>0.52019583843329253</v>
      </c>
      <c r="BP270" s="71">
        <f t="shared" ref="BP270:CE270" si="49">BP137/BP138*100</f>
        <v>0.44457192026387493</v>
      </c>
      <c r="BQ270" s="71">
        <f t="shared" si="49"/>
        <v>3.7859007832898173</v>
      </c>
      <c r="BR270" s="71">
        <f t="shared" si="49"/>
        <v>0</v>
      </c>
      <c r="BS270" s="71">
        <f t="shared" si="49"/>
        <v>1.144811180493607</v>
      </c>
      <c r="BT270" s="71">
        <f t="shared" si="49"/>
        <v>0.22866942975560953</v>
      </c>
      <c r="BU270" s="71">
        <f t="shared" si="49"/>
        <v>0.45058883768561186</v>
      </c>
      <c r="BV270" s="71">
        <f t="shared" si="49"/>
        <v>0</v>
      </c>
      <c r="BW270" s="71">
        <f t="shared" si="49"/>
        <v>15.046559924968179</v>
      </c>
      <c r="BX270" s="71">
        <f t="shared" si="49"/>
        <v>21.444217027541384</v>
      </c>
      <c r="BY270" s="71">
        <f t="shared" si="49"/>
        <v>1.2901454844908042</v>
      </c>
      <c r="BZ270" s="71">
        <f t="shared" si="49"/>
        <v>15.337742087860178</v>
      </c>
      <c r="CA270" s="71">
        <f t="shared" si="49"/>
        <v>17.344521224086868</v>
      </c>
      <c r="CB270" s="71">
        <f t="shared" si="49"/>
        <v>1.3896211493560291</v>
      </c>
      <c r="CC270" s="71">
        <f t="shared" si="49"/>
        <v>0.28951939779965258</v>
      </c>
      <c r="CD270" s="71">
        <f t="shared" si="49"/>
        <v>9.025371811573498</v>
      </c>
      <c r="CE270" s="71">
        <f t="shared" si="49"/>
        <v>12.831219557224847</v>
      </c>
    </row>
    <row r="271" spans="1:83" x14ac:dyDescent="0.25">
      <c r="A271" s="71">
        <v>13</v>
      </c>
      <c r="B271" s="71" t="s">
        <v>373</v>
      </c>
      <c r="C271" s="71">
        <f>C140</f>
        <v>0</v>
      </c>
      <c r="D271" s="71">
        <f t="shared" ref="D271:BO271" si="50">D140</f>
        <v>4</v>
      </c>
      <c r="E271" s="71">
        <f t="shared" si="50"/>
        <v>61</v>
      </c>
      <c r="F271" s="71">
        <f t="shared" si="50"/>
        <v>136</v>
      </c>
      <c r="G271" s="71">
        <f t="shared" si="50"/>
        <v>22</v>
      </c>
      <c r="H271" s="71">
        <f t="shared" si="50"/>
        <v>19</v>
      </c>
      <c r="I271" s="71">
        <f t="shared" si="50"/>
        <v>111</v>
      </c>
      <c r="J271" s="71">
        <f t="shared" si="50"/>
        <v>8</v>
      </c>
      <c r="K271" s="71">
        <f t="shared" si="50"/>
        <v>381</v>
      </c>
      <c r="L271" s="71">
        <f t="shared" si="50"/>
        <v>361</v>
      </c>
      <c r="M271" s="71">
        <f t="shared" si="50"/>
        <v>0</v>
      </c>
      <c r="N271" s="71">
        <f t="shared" si="50"/>
        <v>21</v>
      </c>
      <c r="O271" s="71">
        <f t="shared" si="50"/>
        <v>198</v>
      </c>
      <c r="P271" s="71">
        <f t="shared" si="50"/>
        <v>1007</v>
      </c>
      <c r="Q271" s="71">
        <f t="shared" si="50"/>
        <v>3</v>
      </c>
      <c r="R271" s="71">
        <f t="shared" si="50"/>
        <v>11</v>
      </c>
      <c r="S271" s="71">
        <f t="shared" si="50"/>
        <v>5</v>
      </c>
      <c r="T271" s="71">
        <f t="shared" si="50"/>
        <v>137</v>
      </c>
      <c r="U271" s="71">
        <f t="shared" si="50"/>
        <v>13</v>
      </c>
      <c r="V271" s="71">
        <f t="shared" si="50"/>
        <v>131</v>
      </c>
      <c r="W271" s="71">
        <f t="shared" si="50"/>
        <v>0</v>
      </c>
      <c r="X271" s="71">
        <f t="shared" si="50"/>
        <v>252</v>
      </c>
      <c r="Y271" s="71">
        <f t="shared" si="50"/>
        <v>0</v>
      </c>
      <c r="Z271" s="71">
        <f t="shared" si="50"/>
        <v>5</v>
      </c>
      <c r="AA271" s="71">
        <f t="shared" si="50"/>
        <v>50</v>
      </c>
      <c r="AB271" s="71">
        <f t="shared" si="50"/>
        <v>402</v>
      </c>
      <c r="AC271" s="71">
        <f t="shared" si="50"/>
        <v>180</v>
      </c>
      <c r="AD271" s="71">
        <f t="shared" si="50"/>
        <v>61</v>
      </c>
      <c r="AE271" s="71">
        <f t="shared" si="50"/>
        <v>6</v>
      </c>
      <c r="AF271" s="71">
        <f t="shared" si="50"/>
        <v>0</v>
      </c>
      <c r="AG271" s="71">
        <f t="shared" si="50"/>
        <v>89</v>
      </c>
      <c r="AH271" s="71">
        <f t="shared" si="50"/>
        <v>6</v>
      </c>
      <c r="AI271" s="71">
        <f t="shared" si="50"/>
        <v>858</v>
      </c>
      <c r="AJ271" s="71">
        <f t="shared" si="50"/>
        <v>9</v>
      </c>
      <c r="AK271" s="71">
        <f t="shared" si="50"/>
        <v>267</v>
      </c>
      <c r="AL271" s="71">
        <f t="shared" si="50"/>
        <v>492</v>
      </c>
      <c r="AM271" s="71">
        <f t="shared" si="50"/>
        <v>28</v>
      </c>
      <c r="AN271" s="71">
        <f t="shared" si="50"/>
        <v>0</v>
      </c>
      <c r="AO271" s="71">
        <f t="shared" si="50"/>
        <v>20</v>
      </c>
      <c r="AP271" s="71">
        <f t="shared" si="50"/>
        <v>425</v>
      </c>
      <c r="AQ271" s="71">
        <f t="shared" si="50"/>
        <v>0</v>
      </c>
      <c r="AR271" s="71">
        <f t="shared" si="50"/>
        <v>82</v>
      </c>
      <c r="AS271" s="71">
        <f t="shared" si="50"/>
        <v>234</v>
      </c>
      <c r="AT271" s="71">
        <f t="shared" si="50"/>
        <v>221</v>
      </c>
      <c r="AU271" s="71">
        <f t="shared" si="50"/>
        <v>436</v>
      </c>
      <c r="AV271" s="71">
        <f t="shared" si="50"/>
        <v>24</v>
      </c>
      <c r="AW271" s="71">
        <f t="shared" si="50"/>
        <v>57</v>
      </c>
      <c r="AX271" s="71">
        <f t="shared" si="50"/>
        <v>8</v>
      </c>
      <c r="AY271" s="71">
        <f t="shared" si="50"/>
        <v>793</v>
      </c>
      <c r="AZ271" s="71">
        <f t="shared" si="50"/>
        <v>113</v>
      </c>
      <c r="BA271" s="71">
        <f t="shared" si="50"/>
        <v>21</v>
      </c>
      <c r="BB271" s="71">
        <f t="shared" si="50"/>
        <v>146</v>
      </c>
      <c r="BC271" s="71">
        <f t="shared" si="50"/>
        <v>88</v>
      </c>
      <c r="BD271" s="71">
        <f t="shared" si="50"/>
        <v>3</v>
      </c>
      <c r="BE271" s="71">
        <f t="shared" si="50"/>
        <v>5</v>
      </c>
      <c r="BF271" s="71">
        <f t="shared" si="50"/>
        <v>5</v>
      </c>
      <c r="BG271" s="71">
        <f t="shared" si="50"/>
        <v>42</v>
      </c>
      <c r="BH271" s="71">
        <f t="shared" si="50"/>
        <v>7</v>
      </c>
      <c r="BI271" s="71">
        <f t="shared" si="50"/>
        <v>81</v>
      </c>
      <c r="BJ271" s="71">
        <f t="shared" si="50"/>
        <v>0</v>
      </c>
      <c r="BK271" s="71">
        <f t="shared" si="50"/>
        <v>0</v>
      </c>
      <c r="BL271" s="71">
        <f t="shared" si="50"/>
        <v>6</v>
      </c>
      <c r="BM271" s="71">
        <f t="shared" si="50"/>
        <v>0</v>
      </c>
      <c r="BN271" s="71">
        <f t="shared" si="50"/>
        <v>102</v>
      </c>
      <c r="BO271" s="71">
        <f t="shared" si="50"/>
        <v>3</v>
      </c>
      <c r="BP271" s="71">
        <f t="shared" ref="BP271:CE271" si="51">BP140</f>
        <v>16</v>
      </c>
      <c r="BQ271" s="71">
        <f t="shared" si="51"/>
        <v>23</v>
      </c>
      <c r="BR271" s="71">
        <f t="shared" si="51"/>
        <v>0</v>
      </c>
      <c r="BS271" s="71">
        <f t="shared" si="51"/>
        <v>3</v>
      </c>
      <c r="BT271" s="71">
        <f t="shared" si="51"/>
        <v>8</v>
      </c>
      <c r="BU271" s="71">
        <f t="shared" si="51"/>
        <v>21</v>
      </c>
      <c r="BV271" s="71">
        <f t="shared" si="51"/>
        <v>0</v>
      </c>
      <c r="BW271" s="71">
        <f t="shared" si="51"/>
        <v>756</v>
      </c>
      <c r="BX271" s="71">
        <f t="shared" si="51"/>
        <v>529</v>
      </c>
      <c r="BY271" s="71">
        <f t="shared" si="51"/>
        <v>19</v>
      </c>
      <c r="BZ271" s="71">
        <f t="shared" si="51"/>
        <v>1253</v>
      </c>
      <c r="CA271" s="71">
        <f t="shared" si="51"/>
        <v>39</v>
      </c>
      <c r="CB271" s="71">
        <f t="shared" si="51"/>
        <v>73</v>
      </c>
      <c r="CC271" s="71">
        <f t="shared" si="51"/>
        <v>3</v>
      </c>
      <c r="CD271" s="71">
        <f t="shared" si="51"/>
        <v>10979</v>
      </c>
      <c r="CE271" s="71">
        <f t="shared" si="51"/>
        <v>10235</v>
      </c>
    </row>
    <row r="272" spans="1:83" x14ac:dyDescent="0.25">
      <c r="A272" s="71">
        <v>14</v>
      </c>
      <c r="B272" s="71" t="s">
        <v>374</v>
      </c>
      <c r="C272" s="71">
        <f>C140/C142*100</f>
        <v>0</v>
      </c>
      <c r="D272" s="71">
        <f t="shared" ref="D272:BO272" si="52">D140/D142*100</f>
        <v>0.13633265167007499</v>
      </c>
      <c r="E272" s="71">
        <f t="shared" si="52"/>
        <v>0.28307578077869044</v>
      </c>
      <c r="F272" s="71">
        <f t="shared" si="52"/>
        <v>0.57219791316055202</v>
      </c>
      <c r="G272" s="71">
        <f t="shared" si="52"/>
        <v>0.18269390466699884</v>
      </c>
      <c r="H272" s="71">
        <f t="shared" si="52"/>
        <v>0.15354776143526749</v>
      </c>
      <c r="I272" s="71">
        <f t="shared" si="52"/>
        <v>0.51772388059701491</v>
      </c>
      <c r="J272" s="71">
        <f t="shared" si="52"/>
        <v>0.18626309662398138</v>
      </c>
      <c r="K272" s="71">
        <f t="shared" si="52"/>
        <v>1.2407594359592276</v>
      </c>
      <c r="L272" s="71">
        <f t="shared" si="52"/>
        <v>1.1393763413710389</v>
      </c>
      <c r="M272" s="71">
        <f t="shared" si="52"/>
        <v>0</v>
      </c>
      <c r="N272" s="71">
        <f t="shared" si="52"/>
        <v>0.21827252884315559</v>
      </c>
      <c r="O272" s="71">
        <f t="shared" si="52"/>
        <v>1.3337824183226674</v>
      </c>
      <c r="P272" s="71">
        <f t="shared" si="52"/>
        <v>2.5440214233383016</v>
      </c>
      <c r="Q272" s="71">
        <f t="shared" si="52"/>
        <v>7.1513706793802145E-2</v>
      </c>
      <c r="R272" s="71">
        <f t="shared" si="52"/>
        <v>0.20461309523809526</v>
      </c>
      <c r="S272" s="71">
        <f t="shared" si="52"/>
        <v>0.12518778167250877</v>
      </c>
      <c r="T272" s="71">
        <f t="shared" si="52"/>
        <v>0.62628571428571433</v>
      </c>
      <c r="U272" s="71">
        <f t="shared" si="52"/>
        <v>8.6350049817336433E-2</v>
      </c>
      <c r="V272" s="71">
        <f t="shared" si="52"/>
        <v>0.56528868559592649</v>
      </c>
      <c r="W272" s="71">
        <f t="shared" si="52"/>
        <v>0</v>
      </c>
      <c r="X272" s="71">
        <f t="shared" si="52"/>
        <v>1.0402047387104765</v>
      </c>
      <c r="Y272" s="71">
        <f t="shared" si="52"/>
        <v>0</v>
      </c>
      <c r="Z272" s="71">
        <f t="shared" si="52"/>
        <v>0.13041210224308816</v>
      </c>
      <c r="AA272" s="71">
        <f t="shared" si="52"/>
        <v>0.20715084724696525</v>
      </c>
      <c r="AB272" s="71">
        <f t="shared" si="52"/>
        <v>1.6164053075995177</v>
      </c>
      <c r="AC272" s="71">
        <f t="shared" si="52"/>
        <v>0.33812341504649196</v>
      </c>
      <c r="AD272" s="71">
        <f t="shared" si="52"/>
        <v>0.46493902439024387</v>
      </c>
      <c r="AE272" s="71">
        <f t="shared" si="52"/>
        <v>0.12886597938144329</v>
      </c>
      <c r="AF272" s="71">
        <f t="shared" si="52"/>
        <v>0</v>
      </c>
      <c r="AG272" s="71">
        <f t="shared" si="52"/>
        <v>0.60478390867083442</v>
      </c>
      <c r="AH272" s="71">
        <f t="shared" si="52"/>
        <v>0.13796275005748448</v>
      </c>
      <c r="AI272" s="71">
        <f t="shared" si="52"/>
        <v>3.2231404958677685</v>
      </c>
      <c r="AJ272" s="71">
        <f t="shared" si="52"/>
        <v>0.21967293141322919</v>
      </c>
      <c r="AK272" s="71">
        <f t="shared" si="52"/>
        <v>0.91042384151123534</v>
      </c>
      <c r="AL272" s="71">
        <f t="shared" si="52"/>
        <v>1.7303228529225574</v>
      </c>
      <c r="AM272" s="71">
        <f t="shared" si="52"/>
        <v>0.17144256674014205</v>
      </c>
      <c r="AN272" s="71">
        <f t="shared" si="52"/>
        <v>0</v>
      </c>
      <c r="AO272" s="71">
        <f t="shared" si="52"/>
        <v>0.20343810395687112</v>
      </c>
      <c r="AP272" s="71">
        <f t="shared" si="52"/>
        <v>1.5302081083027292</v>
      </c>
      <c r="AQ272" s="71">
        <f t="shared" si="52"/>
        <v>0</v>
      </c>
      <c r="AR272" s="71">
        <f t="shared" si="52"/>
        <v>0.88419236575372018</v>
      </c>
      <c r="AS272" s="71">
        <f t="shared" si="52"/>
        <v>1.1569839307787391</v>
      </c>
      <c r="AT272" s="71">
        <f t="shared" si="52"/>
        <v>2.0249221183800623</v>
      </c>
      <c r="AU272" s="71">
        <f t="shared" si="52"/>
        <v>2.6875423781051593</v>
      </c>
      <c r="AV272" s="71">
        <f t="shared" si="52"/>
        <v>0.21491895764305544</v>
      </c>
      <c r="AW272" s="71">
        <f t="shared" si="52"/>
        <v>0.76954232482786555</v>
      </c>
      <c r="AX272" s="71">
        <f t="shared" si="52"/>
        <v>9.5648015303682457E-2</v>
      </c>
      <c r="AY272" s="71">
        <f t="shared" si="52"/>
        <v>2.282342783134264</v>
      </c>
      <c r="AZ272" s="71">
        <f t="shared" si="52"/>
        <v>0.53646031143182682</v>
      </c>
      <c r="BA272" s="71">
        <f t="shared" si="52"/>
        <v>0.3289473684210526</v>
      </c>
      <c r="BB272" s="71">
        <f t="shared" si="52"/>
        <v>0.63886579442523961</v>
      </c>
      <c r="BC272" s="71">
        <f t="shared" si="52"/>
        <v>0.1914167011071716</v>
      </c>
      <c r="BD272" s="71">
        <f t="shared" si="52"/>
        <v>5.2110474205315262E-2</v>
      </c>
      <c r="BE272" s="71">
        <f t="shared" si="52"/>
        <v>0.13102725366876311</v>
      </c>
      <c r="BF272" s="71">
        <f t="shared" si="52"/>
        <v>0.12632642748863063</v>
      </c>
      <c r="BG272" s="71">
        <f t="shared" si="52"/>
        <v>0.40280042198139449</v>
      </c>
      <c r="BH272" s="71">
        <f t="shared" si="52"/>
        <v>0.2178649237472767</v>
      </c>
      <c r="BI272" s="71">
        <f t="shared" si="52"/>
        <v>0.58721183123096998</v>
      </c>
      <c r="BJ272" s="71">
        <f t="shared" si="52"/>
        <v>0</v>
      </c>
      <c r="BK272" s="71">
        <f t="shared" si="52"/>
        <v>0</v>
      </c>
      <c r="BL272" s="71">
        <f t="shared" si="52"/>
        <v>7.3864335836513612E-2</v>
      </c>
      <c r="BM272" s="71">
        <f t="shared" si="52"/>
        <v>0</v>
      </c>
      <c r="BN272" s="71">
        <f t="shared" si="52"/>
        <v>0.57329136690647486</v>
      </c>
      <c r="BO272" s="71">
        <f t="shared" si="52"/>
        <v>8.3612040133779264E-2</v>
      </c>
      <c r="BP272" s="71">
        <f t="shared" ref="BP272:CE272" si="53">BP140/BP142*100</f>
        <v>0.21450596594717791</v>
      </c>
      <c r="BQ272" s="71">
        <f t="shared" si="53"/>
        <v>0.55169105301031418</v>
      </c>
      <c r="BR272" s="71">
        <f t="shared" si="53"/>
        <v>0</v>
      </c>
      <c r="BS272" s="71">
        <f t="shared" si="53"/>
        <v>4.1718815185648725E-2</v>
      </c>
      <c r="BT272" s="71">
        <f t="shared" si="53"/>
        <v>0.10659560293137908</v>
      </c>
      <c r="BU272" s="71">
        <f t="shared" si="53"/>
        <v>0.19856278366111951</v>
      </c>
      <c r="BV272" s="71">
        <f t="shared" si="53"/>
        <v>0</v>
      </c>
      <c r="BW272" s="71">
        <f t="shared" si="53"/>
        <v>2.4111756075779804</v>
      </c>
      <c r="BX272" s="71">
        <f t="shared" si="53"/>
        <v>1.7915805872591186</v>
      </c>
      <c r="BY272" s="71">
        <f t="shared" si="53"/>
        <v>0.24768609047060358</v>
      </c>
      <c r="BZ272" s="71">
        <f t="shared" si="53"/>
        <v>5.6112852664576804</v>
      </c>
      <c r="CA272" s="71">
        <f t="shared" si="53"/>
        <v>0.36557930258717664</v>
      </c>
      <c r="CB272" s="71">
        <f t="shared" si="53"/>
        <v>0.26461739224997283</v>
      </c>
      <c r="CC272" s="71">
        <f t="shared" si="53"/>
        <v>0.15690376569037656</v>
      </c>
      <c r="CD272" s="71">
        <f t="shared" si="53"/>
        <v>1.0054489674435643</v>
      </c>
      <c r="CE272" s="71">
        <f t="shared" si="53"/>
        <v>1.406306463513664</v>
      </c>
    </row>
    <row r="273" spans="1:85" x14ac:dyDescent="0.25">
      <c r="A273" s="71">
        <v>15</v>
      </c>
      <c r="B273" s="71" t="s">
        <v>375</v>
      </c>
      <c r="C273" s="71">
        <f>C144/C151*100</f>
        <v>0.51200000000000001</v>
      </c>
      <c r="D273" s="71">
        <f t="shared" ref="D273:BO273" si="54">D144/D151*100</f>
        <v>0.54054054054054057</v>
      </c>
      <c r="E273" s="71">
        <f t="shared" si="54"/>
        <v>0.58008701305195787</v>
      </c>
      <c r="F273" s="71">
        <f t="shared" si="54"/>
        <v>1.3211562333747118</v>
      </c>
      <c r="G273" s="71">
        <f t="shared" si="54"/>
        <v>0.63624795491728781</v>
      </c>
      <c r="H273" s="71">
        <f t="shared" si="54"/>
        <v>0.43979241797871399</v>
      </c>
      <c r="I273" s="71">
        <f t="shared" si="54"/>
        <v>0.9927167514716152</v>
      </c>
      <c r="J273" s="71">
        <f t="shared" si="54"/>
        <v>0.28431119152235718</v>
      </c>
      <c r="K273" s="71">
        <f t="shared" si="54"/>
        <v>3.1515654157163593</v>
      </c>
      <c r="L273" s="71">
        <f t="shared" si="54"/>
        <v>8.4876074860900363</v>
      </c>
      <c r="M273" s="71">
        <f t="shared" si="54"/>
        <v>0</v>
      </c>
      <c r="N273" s="71">
        <f t="shared" si="54"/>
        <v>0.1608455882352941</v>
      </c>
      <c r="O273" s="71">
        <f t="shared" si="54"/>
        <v>1.1722731906218145</v>
      </c>
      <c r="P273" s="71">
        <f t="shared" si="54"/>
        <v>3.1516619566680122</v>
      </c>
      <c r="Q273" s="71">
        <f t="shared" si="54"/>
        <v>0.15748031496062992</v>
      </c>
      <c r="R273" s="71">
        <f t="shared" si="54"/>
        <v>0.32854209445585214</v>
      </c>
      <c r="S273" s="71">
        <f t="shared" si="54"/>
        <v>0.21857923497267759</v>
      </c>
      <c r="T273" s="71">
        <f t="shared" si="54"/>
        <v>2.5612089691379225</v>
      </c>
      <c r="U273" s="71">
        <f t="shared" si="54"/>
        <v>0.46415678184631254</v>
      </c>
      <c r="V273" s="71">
        <f t="shared" si="54"/>
        <v>0.77494047896923579</v>
      </c>
      <c r="W273" s="71">
        <f t="shared" si="54"/>
        <v>0.37671232876712329</v>
      </c>
      <c r="X273" s="71">
        <f t="shared" si="54"/>
        <v>1.5713970425954535</v>
      </c>
      <c r="Y273" s="71">
        <f t="shared" si="54"/>
        <v>0.38289725590299939</v>
      </c>
      <c r="Z273" s="71">
        <f t="shared" si="54"/>
        <v>0.31718569780853517</v>
      </c>
      <c r="AA273" s="71">
        <f t="shared" si="54"/>
        <v>0.74027547220602097</v>
      </c>
      <c r="AB273" s="71">
        <f t="shared" si="54"/>
        <v>13.260897463318647</v>
      </c>
      <c r="AC273" s="71">
        <f t="shared" si="54"/>
        <v>0.55045498862528441</v>
      </c>
      <c r="AD273" s="71">
        <f t="shared" si="54"/>
        <v>0.41739711161198761</v>
      </c>
      <c r="AE273" s="71">
        <f t="shared" si="54"/>
        <v>1.0638297872340425</v>
      </c>
      <c r="AF273" s="71">
        <f t="shared" si="54"/>
        <v>0.27835768963117608</v>
      </c>
      <c r="AG273" s="71">
        <f t="shared" si="54"/>
        <v>2.3524349135767051</v>
      </c>
      <c r="AH273" s="71">
        <f t="shared" si="54"/>
        <v>9.942828734775043E-2</v>
      </c>
      <c r="AI273" s="71">
        <f t="shared" si="54"/>
        <v>1.5802705614749193</v>
      </c>
      <c r="AJ273" s="71">
        <f t="shared" si="54"/>
        <v>0.3968253968253968</v>
      </c>
      <c r="AK273" s="71">
        <f t="shared" si="54"/>
        <v>2.8335685593312343</v>
      </c>
      <c r="AL273" s="71">
        <f t="shared" si="54"/>
        <v>3.5493190260008252</v>
      </c>
      <c r="AM273" s="71">
        <f t="shared" si="54"/>
        <v>0.33054506206152184</v>
      </c>
      <c r="AN273" s="71">
        <f t="shared" si="54"/>
        <v>0.46583850931677018</v>
      </c>
      <c r="AO273" s="71">
        <f t="shared" si="54"/>
        <v>0.49977787649933364</v>
      </c>
      <c r="AP273" s="71">
        <f t="shared" si="54"/>
        <v>3.8326207861980253</v>
      </c>
      <c r="AQ273" s="71">
        <f t="shared" si="54"/>
        <v>0.16590626296142677</v>
      </c>
      <c r="AR273" s="71">
        <f t="shared" si="54"/>
        <v>13.808411214953271</v>
      </c>
      <c r="AS273" s="71">
        <f t="shared" si="54"/>
        <v>1.8047102408044455</v>
      </c>
      <c r="AT273" s="71">
        <f t="shared" si="54"/>
        <v>4.5680641559232562</v>
      </c>
      <c r="AU273" s="71">
        <f t="shared" si="54"/>
        <v>2.4009524439447052</v>
      </c>
      <c r="AV273" s="71">
        <f t="shared" si="54"/>
        <v>0.62469013386217154</v>
      </c>
      <c r="AW273" s="71">
        <f t="shared" si="54"/>
        <v>0.36619305697963966</v>
      </c>
      <c r="AX273" s="71">
        <f t="shared" si="54"/>
        <v>0.27501309586170769</v>
      </c>
      <c r="AY273" s="71">
        <f t="shared" si="54"/>
        <v>5.2444987775061129</v>
      </c>
      <c r="AZ273" s="71">
        <f t="shared" si="54"/>
        <v>2.6828903405974169</v>
      </c>
      <c r="BA273" s="71">
        <f t="shared" si="54"/>
        <v>0.45485175202156336</v>
      </c>
      <c r="BB273" s="71">
        <f t="shared" si="54"/>
        <v>1.6045524511404448</v>
      </c>
      <c r="BC273" s="71">
        <f t="shared" si="54"/>
        <v>0.45099289272980569</v>
      </c>
      <c r="BD273" s="71">
        <f t="shared" si="54"/>
        <v>1.3413685847589423</v>
      </c>
      <c r="BE273" s="71">
        <f t="shared" si="54"/>
        <v>0.31700288184438041</v>
      </c>
      <c r="BF273" s="71">
        <f t="shared" si="54"/>
        <v>0.45007032348804499</v>
      </c>
      <c r="BG273" s="71">
        <f t="shared" si="54"/>
        <v>0.98687557228609224</v>
      </c>
      <c r="BH273" s="71">
        <f t="shared" si="54"/>
        <v>0.10760401721664276</v>
      </c>
      <c r="BI273" s="71">
        <f t="shared" si="54"/>
        <v>1.5874288463080255</v>
      </c>
      <c r="BJ273" s="71">
        <f t="shared" si="54"/>
        <v>0.43715846994535518</v>
      </c>
      <c r="BK273" s="71">
        <f t="shared" si="54"/>
        <v>0.9687034277198211</v>
      </c>
      <c r="BL273" s="71">
        <f t="shared" si="54"/>
        <v>0.52716950527169504</v>
      </c>
      <c r="BM273" s="71">
        <f t="shared" si="54"/>
        <v>0.33265097236438079</v>
      </c>
      <c r="BN273" s="71">
        <f t="shared" si="54"/>
        <v>1.859504132231405</v>
      </c>
      <c r="BO273" s="71">
        <f t="shared" si="54"/>
        <v>0.71919949968730457</v>
      </c>
      <c r="BP273" s="71">
        <f t="shared" ref="BP273:CE273" si="55">BP144/BP151*100</f>
        <v>0.41025641025641024</v>
      </c>
      <c r="BQ273" s="71">
        <f t="shared" si="55"/>
        <v>1.2172532415983064</v>
      </c>
      <c r="BR273" s="71">
        <f t="shared" si="55"/>
        <v>0.19442644199611148</v>
      </c>
      <c r="BS273" s="71">
        <f t="shared" si="55"/>
        <v>0.39567797899863033</v>
      </c>
      <c r="BT273" s="71">
        <f t="shared" si="55"/>
        <v>0.25959042399769255</v>
      </c>
      <c r="BU273" s="71">
        <f t="shared" si="55"/>
        <v>0.40650406504065045</v>
      </c>
      <c r="BV273" s="71">
        <f t="shared" si="55"/>
        <v>0</v>
      </c>
      <c r="BW273" s="71">
        <f t="shared" si="55"/>
        <v>4.6968199325130371</v>
      </c>
      <c r="BX273" s="71">
        <f t="shared" si="55"/>
        <v>2.8103385511467054</v>
      </c>
      <c r="BY273" s="71">
        <f t="shared" si="55"/>
        <v>0.36491228070175435</v>
      </c>
      <c r="BZ273" s="71">
        <f t="shared" si="55"/>
        <v>2.7255684276306305</v>
      </c>
      <c r="CA273" s="71">
        <f t="shared" si="55"/>
        <v>6.2939875326764527</v>
      </c>
      <c r="CB273" s="71">
        <f t="shared" si="55"/>
        <v>0.71174377224199281</v>
      </c>
      <c r="CC273" s="71">
        <f t="shared" si="55"/>
        <v>0.35335689045936397</v>
      </c>
      <c r="CD273" s="71">
        <f t="shared" si="55"/>
        <v>2.3418857065033958</v>
      </c>
      <c r="CE273" s="71">
        <f t="shared" si="55"/>
        <v>3.2492989792785769</v>
      </c>
    </row>
    <row r="274" spans="1:85" x14ac:dyDescent="0.25">
      <c r="A274" s="71">
        <v>16</v>
      </c>
      <c r="B274" s="71" t="s">
        <v>376</v>
      </c>
      <c r="C274" s="71">
        <f>C147/C151*100</f>
        <v>0.128</v>
      </c>
      <c r="D274" s="71">
        <f t="shared" ref="D274:BO274" si="56">D147/D151*100</f>
        <v>0.15444015444015444</v>
      </c>
      <c r="E274" s="71">
        <f t="shared" si="56"/>
        <v>4.5006751012651898E-2</v>
      </c>
      <c r="F274" s="71">
        <f t="shared" si="56"/>
        <v>0.78914701188153924</v>
      </c>
      <c r="G274" s="71">
        <f t="shared" si="56"/>
        <v>4.544628249409198E-2</v>
      </c>
      <c r="H274" s="71">
        <f t="shared" si="56"/>
        <v>0.12314187703403993</v>
      </c>
      <c r="I274" s="71">
        <f t="shared" si="56"/>
        <v>0.44896737503741391</v>
      </c>
      <c r="J274" s="71">
        <f t="shared" si="56"/>
        <v>0.15507883173946757</v>
      </c>
      <c r="K274" s="71">
        <f t="shared" si="56"/>
        <v>0.3904900131315226</v>
      </c>
      <c r="L274" s="71">
        <f t="shared" si="56"/>
        <v>3.9386275501601751</v>
      </c>
      <c r="M274" s="71">
        <f t="shared" si="56"/>
        <v>0</v>
      </c>
      <c r="N274" s="71">
        <f t="shared" si="56"/>
        <v>0.14935661764705882</v>
      </c>
      <c r="O274" s="71">
        <f t="shared" si="56"/>
        <v>0.61890199504878407</v>
      </c>
      <c r="P274" s="71">
        <f t="shared" si="56"/>
        <v>3.2458619297537341</v>
      </c>
      <c r="Q274" s="71">
        <f t="shared" si="56"/>
        <v>7.874015748031496E-2</v>
      </c>
      <c r="R274" s="71">
        <f t="shared" si="56"/>
        <v>0</v>
      </c>
      <c r="S274" s="71">
        <f t="shared" si="56"/>
        <v>0</v>
      </c>
      <c r="T274" s="71">
        <f t="shared" si="56"/>
        <v>1.9626122368872969</v>
      </c>
      <c r="U274" s="71">
        <f t="shared" si="56"/>
        <v>3.6837839829072426E-2</v>
      </c>
      <c r="V274" s="71">
        <f t="shared" si="56"/>
        <v>0.41548013631483122</v>
      </c>
      <c r="W274" s="71">
        <f t="shared" si="56"/>
        <v>0</v>
      </c>
      <c r="X274" s="71">
        <f t="shared" si="56"/>
        <v>0.30015449128227761</v>
      </c>
      <c r="Y274" s="71">
        <f t="shared" si="56"/>
        <v>0</v>
      </c>
      <c r="Z274" s="71">
        <f t="shared" si="56"/>
        <v>0.11534025374855825</v>
      </c>
      <c r="AA274" s="71">
        <f t="shared" si="56"/>
        <v>0.10318991430750593</v>
      </c>
      <c r="AB274" s="71">
        <f t="shared" si="56"/>
        <v>4.5643153526970952</v>
      </c>
      <c r="AC274" s="71">
        <f t="shared" si="56"/>
        <v>0.32092947676308092</v>
      </c>
      <c r="AD274" s="71">
        <f t="shared" si="56"/>
        <v>1.9116787711829033</v>
      </c>
      <c r="AE274" s="71">
        <f t="shared" si="56"/>
        <v>0.36266924564796904</v>
      </c>
      <c r="AF274" s="71">
        <f t="shared" si="56"/>
        <v>0</v>
      </c>
      <c r="AG274" s="71">
        <f t="shared" si="56"/>
        <v>1.8503908771426523</v>
      </c>
      <c r="AH274" s="71">
        <f t="shared" si="56"/>
        <v>7.4571215510812819E-2</v>
      </c>
      <c r="AI274" s="71">
        <f t="shared" si="56"/>
        <v>9.6771618979209073</v>
      </c>
      <c r="AJ274" s="71">
        <f t="shared" si="56"/>
        <v>0</v>
      </c>
      <c r="AK274" s="71">
        <f t="shared" si="56"/>
        <v>0.93366626859190094</v>
      </c>
      <c r="AL274" s="71">
        <f t="shared" si="56"/>
        <v>0.84793456646531351</v>
      </c>
      <c r="AM274" s="71">
        <f t="shared" si="56"/>
        <v>0.29681597409606042</v>
      </c>
      <c r="AN274" s="71">
        <f t="shared" si="56"/>
        <v>0</v>
      </c>
      <c r="AO274" s="71">
        <f t="shared" si="56"/>
        <v>0.13327410039982232</v>
      </c>
      <c r="AP274" s="71">
        <f t="shared" si="56"/>
        <v>1.1917823767545683</v>
      </c>
      <c r="AQ274" s="71">
        <f t="shared" si="56"/>
        <v>0</v>
      </c>
      <c r="AR274" s="71">
        <f t="shared" si="56"/>
        <v>1.9859813084112148</v>
      </c>
      <c r="AS274" s="71">
        <f t="shared" si="56"/>
        <v>0.26991267531092883</v>
      </c>
      <c r="AT274" s="71">
        <f t="shared" si="56"/>
        <v>1.7561668866104965</v>
      </c>
      <c r="AU274" s="71">
        <f t="shared" si="56"/>
        <v>2.9168595806600965</v>
      </c>
      <c r="AV274" s="71">
        <f t="shared" si="56"/>
        <v>0.92216162617749131</v>
      </c>
      <c r="AW274" s="71">
        <f t="shared" si="56"/>
        <v>0.32224989014208288</v>
      </c>
      <c r="AX274" s="71">
        <f t="shared" si="56"/>
        <v>9.1671031953902568E-2</v>
      </c>
      <c r="AY274" s="71">
        <f t="shared" si="56"/>
        <v>0.7976772616136919</v>
      </c>
      <c r="AZ274" s="71">
        <f t="shared" si="56"/>
        <v>1.2566698249638459</v>
      </c>
      <c r="BA274" s="71">
        <f t="shared" si="56"/>
        <v>0.11792452830188679</v>
      </c>
      <c r="BB274" s="71">
        <f t="shared" si="56"/>
        <v>4.0906758710760762</v>
      </c>
      <c r="BC274" s="71">
        <f t="shared" si="56"/>
        <v>6.8475360676253219E-2</v>
      </c>
      <c r="BD274" s="71">
        <f t="shared" si="56"/>
        <v>7.7760497667185069E-2</v>
      </c>
      <c r="BE274" s="71">
        <f t="shared" si="56"/>
        <v>0</v>
      </c>
      <c r="BF274" s="71">
        <f t="shared" si="56"/>
        <v>0</v>
      </c>
      <c r="BG274" s="71">
        <f t="shared" si="56"/>
        <v>0.46800284871299214</v>
      </c>
      <c r="BH274" s="71">
        <f t="shared" si="56"/>
        <v>0</v>
      </c>
      <c r="BI274" s="71">
        <f t="shared" si="56"/>
        <v>0.88190491461556964</v>
      </c>
      <c r="BJ274" s="71">
        <f t="shared" si="56"/>
        <v>0</v>
      </c>
      <c r="BK274" s="71">
        <f t="shared" si="56"/>
        <v>0</v>
      </c>
      <c r="BL274" s="71">
        <f t="shared" si="56"/>
        <v>5.4068667207353344E-2</v>
      </c>
      <c r="BM274" s="71">
        <f t="shared" si="56"/>
        <v>0</v>
      </c>
      <c r="BN274" s="71">
        <f t="shared" si="56"/>
        <v>0.69275644141954307</v>
      </c>
      <c r="BO274" s="71">
        <f t="shared" si="56"/>
        <v>0</v>
      </c>
      <c r="BP274" s="71">
        <f t="shared" ref="BP274:CE274" si="57">BP147/BP151*100</f>
        <v>4.3956043956043953E-2</v>
      </c>
      <c r="BQ274" s="71">
        <f t="shared" si="57"/>
        <v>0.23815824292140775</v>
      </c>
      <c r="BR274" s="71">
        <f t="shared" si="57"/>
        <v>0</v>
      </c>
      <c r="BS274" s="71">
        <f t="shared" si="57"/>
        <v>0</v>
      </c>
      <c r="BT274" s="71">
        <f t="shared" si="57"/>
        <v>5.7686760888376112E-2</v>
      </c>
      <c r="BU274" s="71">
        <f t="shared" si="57"/>
        <v>0.13550135501355012</v>
      </c>
      <c r="BV274" s="71">
        <f t="shared" si="57"/>
        <v>0</v>
      </c>
      <c r="BW274" s="71">
        <f t="shared" si="57"/>
        <v>0.50785643682470427</v>
      </c>
      <c r="BX274" s="71">
        <f t="shared" si="57"/>
        <v>3.1852930469603207</v>
      </c>
      <c r="BY274" s="71">
        <f t="shared" si="57"/>
        <v>9.8245614035087719E-2</v>
      </c>
      <c r="BZ274" s="71">
        <f t="shared" si="57"/>
        <v>2.8024804114791135</v>
      </c>
      <c r="CA274" s="71">
        <f t="shared" si="57"/>
        <v>1.2366780615322743</v>
      </c>
      <c r="CB274" s="71">
        <f t="shared" si="57"/>
        <v>0.10057248955593377</v>
      </c>
      <c r="CC274" s="71">
        <f t="shared" si="57"/>
        <v>0</v>
      </c>
      <c r="CD274" s="71">
        <f t="shared" si="57"/>
        <v>1.280388755001056</v>
      </c>
      <c r="CE274" s="71">
        <f t="shared" si="57"/>
        <v>1.795846902068617</v>
      </c>
    </row>
    <row r="275" spans="1:85" x14ac:dyDescent="0.25">
      <c r="A275" s="71">
        <v>17</v>
      </c>
      <c r="B275" s="71" t="s">
        <v>377</v>
      </c>
      <c r="C275" s="71">
        <f>C146/C151*100</f>
        <v>0</v>
      </c>
      <c r="D275" s="71">
        <f t="shared" ref="D275:BO275" si="58">D146/D151*100</f>
        <v>0</v>
      </c>
      <c r="E275" s="71">
        <f t="shared" si="58"/>
        <v>0.14502175326298947</v>
      </c>
      <c r="F275" s="71">
        <f t="shared" si="58"/>
        <v>0.70047880829934384</v>
      </c>
      <c r="G275" s="71">
        <f t="shared" si="58"/>
        <v>6.3624795491728781E-2</v>
      </c>
      <c r="H275" s="71">
        <f t="shared" si="58"/>
        <v>0.12314187703403993</v>
      </c>
      <c r="I275" s="71">
        <f t="shared" si="58"/>
        <v>0.33921979447271278</v>
      </c>
      <c r="J275" s="71">
        <f t="shared" si="58"/>
        <v>0</v>
      </c>
      <c r="K275" s="71">
        <f t="shared" si="58"/>
        <v>0.94339622641509435</v>
      </c>
      <c r="L275" s="71">
        <f t="shared" si="58"/>
        <v>0.74860900354071824</v>
      </c>
      <c r="M275" s="71">
        <f t="shared" si="58"/>
        <v>0</v>
      </c>
      <c r="N275" s="71">
        <f t="shared" si="58"/>
        <v>0.10340073529411765</v>
      </c>
      <c r="O275" s="71">
        <f t="shared" si="58"/>
        <v>0.61890199504878407</v>
      </c>
      <c r="P275" s="71">
        <f t="shared" si="58"/>
        <v>2.1773650921814025</v>
      </c>
      <c r="Q275" s="71">
        <f t="shared" si="58"/>
        <v>0.10498687664041995</v>
      </c>
      <c r="R275" s="71">
        <f t="shared" si="58"/>
        <v>0</v>
      </c>
      <c r="S275" s="71">
        <f t="shared" si="58"/>
        <v>0</v>
      </c>
      <c r="T275" s="71">
        <f t="shared" si="58"/>
        <v>0.55443795692066133</v>
      </c>
      <c r="U275" s="71">
        <f t="shared" si="58"/>
        <v>7.3675679658144852E-2</v>
      </c>
      <c r="V275" s="71">
        <f t="shared" si="58"/>
        <v>0.4855048783903646</v>
      </c>
      <c r="W275" s="71">
        <f t="shared" si="58"/>
        <v>0</v>
      </c>
      <c r="X275" s="71">
        <f t="shared" si="58"/>
        <v>0.73714411829618187</v>
      </c>
      <c r="Y275" s="71">
        <f t="shared" si="58"/>
        <v>0</v>
      </c>
      <c r="Z275" s="71">
        <f t="shared" si="58"/>
        <v>0.11534025374855825</v>
      </c>
      <c r="AA275" s="71">
        <f t="shared" si="58"/>
        <v>0.14356857642783435</v>
      </c>
      <c r="AB275" s="71">
        <f t="shared" si="58"/>
        <v>1.5528083158660222</v>
      </c>
      <c r="AC275" s="71">
        <f t="shared" si="58"/>
        <v>0.16655833604159895</v>
      </c>
      <c r="AD275" s="71">
        <f t="shared" si="58"/>
        <v>0.16695884464479505</v>
      </c>
      <c r="AE275" s="71">
        <f t="shared" si="58"/>
        <v>0</v>
      </c>
      <c r="AF275" s="71">
        <f t="shared" si="58"/>
        <v>0</v>
      </c>
      <c r="AG275" s="71">
        <f t="shared" si="58"/>
        <v>0.36577494083052431</v>
      </c>
      <c r="AH275" s="71">
        <f t="shared" si="58"/>
        <v>0.24857071836937608</v>
      </c>
      <c r="AI275" s="71">
        <f t="shared" si="58"/>
        <v>1.4006943613073146</v>
      </c>
      <c r="AJ275" s="71">
        <f t="shared" si="58"/>
        <v>0.10582010582010583</v>
      </c>
      <c r="AK275" s="71">
        <f t="shared" si="58"/>
        <v>0.90833423804870994</v>
      </c>
      <c r="AL275" s="71">
        <f t="shared" si="58"/>
        <v>1.5758076013957154</v>
      </c>
      <c r="AM275" s="71">
        <f t="shared" si="58"/>
        <v>0.14166216945493795</v>
      </c>
      <c r="AN275" s="71">
        <f t="shared" si="58"/>
        <v>0</v>
      </c>
      <c r="AO275" s="71">
        <f t="shared" si="58"/>
        <v>6.663705019991116E-2</v>
      </c>
      <c r="AP275" s="71">
        <f t="shared" si="58"/>
        <v>1.0858461654874958</v>
      </c>
      <c r="AQ275" s="71">
        <f t="shared" si="58"/>
        <v>0</v>
      </c>
      <c r="AR275" s="71">
        <f t="shared" si="58"/>
        <v>0.61915887850467288</v>
      </c>
      <c r="AS275" s="71">
        <f t="shared" si="58"/>
        <v>0.49748610743582961</v>
      </c>
      <c r="AT275" s="71">
        <f t="shared" si="58"/>
        <v>0.96436909958379868</v>
      </c>
      <c r="AU275" s="71">
        <f t="shared" si="58"/>
        <v>1.7990607844434157</v>
      </c>
      <c r="AV275" s="71">
        <f t="shared" si="58"/>
        <v>0.13882002974714924</v>
      </c>
      <c r="AW275" s="71">
        <f t="shared" si="58"/>
        <v>0.27830672330452616</v>
      </c>
      <c r="AX275" s="71">
        <f t="shared" si="58"/>
        <v>6.547930853850184E-2</v>
      </c>
      <c r="AY275" s="71">
        <f t="shared" si="58"/>
        <v>2.649755501222494</v>
      </c>
      <c r="AZ275" s="71">
        <f t="shared" si="58"/>
        <v>0.52361242706826905</v>
      </c>
      <c r="BA275" s="71">
        <f t="shared" si="58"/>
        <v>0.23584905660377359</v>
      </c>
      <c r="BB275" s="71">
        <f t="shared" si="58"/>
        <v>0.51308363263211898</v>
      </c>
      <c r="BC275" s="71">
        <f t="shared" si="58"/>
        <v>0.10153243134754789</v>
      </c>
      <c r="BD275" s="71">
        <f t="shared" si="58"/>
        <v>0.15552099533437014</v>
      </c>
      <c r="BE275" s="71">
        <f t="shared" si="58"/>
        <v>0.11527377521613834</v>
      </c>
      <c r="BF275" s="71">
        <f t="shared" si="58"/>
        <v>0</v>
      </c>
      <c r="BG275" s="71">
        <f t="shared" si="58"/>
        <v>0.31539322413266863</v>
      </c>
      <c r="BH275" s="71">
        <f t="shared" si="58"/>
        <v>0</v>
      </c>
      <c r="BI275" s="71">
        <f t="shared" si="58"/>
        <v>0.45698709211897698</v>
      </c>
      <c r="BJ275" s="71">
        <f t="shared" si="58"/>
        <v>0</v>
      </c>
      <c r="BK275" s="71">
        <f t="shared" si="58"/>
        <v>0</v>
      </c>
      <c r="BL275" s="71">
        <f t="shared" si="58"/>
        <v>9.4620167612868344E-2</v>
      </c>
      <c r="BM275" s="71">
        <f t="shared" si="58"/>
        <v>0.10235414534288639</v>
      </c>
      <c r="BN275" s="71">
        <f t="shared" si="58"/>
        <v>0.63198833252309183</v>
      </c>
      <c r="BO275" s="71">
        <f t="shared" si="58"/>
        <v>0</v>
      </c>
      <c r="BP275" s="71">
        <f t="shared" ref="BP275:CE275" si="59">BP146/BP151*100</f>
        <v>0.11721611721611722</v>
      </c>
      <c r="BQ275" s="71">
        <f t="shared" si="59"/>
        <v>0</v>
      </c>
      <c r="BR275" s="71">
        <f t="shared" si="59"/>
        <v>0</v>
      </c>
      <c r="BS275" s="71">
        <f t="shared" si="59"/>
        <v>0</v>
      </c>
      <c r="BT275" s="71">
        <f t="shared" si="59"/>
        <v>4.3265070666282088E-2</v>
      </c>
      <c r="BU275" s="71">
        <f t="shared" si="59"/>
        <v>0.13550135501355012</v>
      </c>
      <c r="BV275" s="71">
        <f t="shared" si="59"/>
        <v>0</v>
      </c>
      <c r="BW275" s="71">
        <f t="shared" si="59"/>
        <v>1.2679368758308054</v>
      </c>
      <c r="BX275" s="71">
        <f t="shared" si="59"/>
        <v>1.7109574080815437</v>
      </c>
      <c r="BY275" s="71">
        <f t="shared" si="59"/>
        <v>0.32280701754385965</v>
      </c>
      <c r="BZ275" s="71">
        <f t="shared" si="59"/>
        <v>4.239773109647647</v>
      </c>
      <c r="CA275" s="71">
        <f t="shared" si="59"/>
        <v>0.25135732957973056</v>
      </c>
      <c r="CB275" s="71">
        <f t="shared" si="59"/>
        <v>0.12764969828253134</v>
      </c>
      <c r="CC275" s="71">
        <f t="shared" si="59"/>
        <v>0.17667844522968199</v>
      </c>
      <c r="CD275" s="71">
        <f t="shared" si="59"/>
        <v>0.75980522774419068</v>
      </c>
      <c r="CE275" s="71">
        <f t="shared" si="59"/>
        <v>1.0774200087251189</v>
      </c>
    </row>
    <row r="276" spans="1:85" x14ac:dyDescent="0.25">
      <c r="A276" s="71">
        <v>18</v>
      </c>
      <c r="B276" s="71" t="s">
        <v>378</v>
      </c>
      <c r="C276" s="71">
        <f>C150/C151*100</f>
        <v>33.983999999999995</v>
      </c>
      <c r="D276" s="71">
        <f t="shared" ref="D276:BO276" si="60">D150/D151*100</f>
        <v>30.115830115830118</v>
      </c>
      <c r="E276" s="71">
        <f t="shared" si="60"/>
        <v>30.064509676451468</v>
      </c>
      <c r="F276" s="71">
        <f t="shared" si="60"/>
        <v>28.13442099663061</v>
      </c>
      <c r="G276" s="71">
        <f t="shared" si="60"/>
        <v>36.157062352299576</v>
      </c>
      <c r="H276" s="71">
        <f t="shared" si="60"/>
        <v>31.163690737971677</v>
      </c>
      <c r="I276" s="71">
        <f t="shared" si="60"/>
        <v>31.088496458146263</v>
      </c>
      <c r="J276" s="71">
        <f t="shared" si="60"/>
        <v>30.808994572240888</v>
      </c>
      <c r="K276" s="71">
        <f t="shared" si="60"/>
        <v>31.277213352685052</v>
      </c>
      <c r="L276" s="71">
        <f t="shared" si="60"/>
        <v>11.964255606137245</v>
      </c>
      <c r="M276" s="71">
        <f t="shared" si="60"/>
        <v>23.331214240305147</v>
      </c>
      <c r="N276" s="71">
        <f t="shared" si="60"/>
        <v>24.71277573529412</v>
      </c>
      <c r="O276" s="71">
        <f t="shared" si="60"/>
        <v>30.260666957914665</v>
      </c>
      <c r="P276" s="71">
        <f t="shared" si="60"/>
        <v>21.765576638406674</v>
      </c>
      <c r="Q276" s="71">
        <f t="shared" si="60"/>
        <v>31.312335958005249</v>
      </c>
      <c r="R276" s="71">
        <f t="shared" si="60"/>
        <v>30.780287474332653</v>
      </c>
      <c r="S276" s="71">
        <f t="shared" si="60"/>
        <v>25.327868852459019</v>
      </c>
      <c r="T276" s="71">
        <f t="shared" si="60"/>
        <v>20.945979098179677</v>
      </c>
      <c r="U276" s="71">
        <f t="shared" si="60"/>
        <v>35.423266779636045</v>
      </c>
      <c r="V276" s="71">
        <f t="shared" si="60"/>
        <v>31.445777508052846</v>
      </c>
      <c r="W276" s="71">
        <f t="shared" si="60"/>
        <v>24.623287671232877</v>
      </c>
      <c r="X276" s="71">
        <f t="shared" si="60"/>
        <v>23.835797837122048</v>
      </c>
      <c r="Y276" s="71">
        <f t="shared" si="60"/>
        <v>29.610721123165284</v>
      </c>
      <c r="Z276" s="71">
        <f t="shared" si="60"/>
        <v>33.650519031141869</v>
      </c>
      <c r="AA276" s="71">
        <f t="shared" si="60"/>
        <v>29.830858270895959</v>
      </c>
      <c r="AB276" s="71">
        <f t="shared" si="60"/>
        <v>17.025281259357488</v>
      </c>
      <c r="AC276" s="71">
        <f t="shared" si="60"/>
        <v>27.622278193045176</v>
      </c>
      <c r="AD276" s="71">
        <f t="shared" si="60"/>
        <v>23.491109441522664</v>
      </c>
      <c r="AE276" s="71">
        <f t="shared" si="60"/>
        <v>42.674081237911025</v>
      </c>
      <c r="AF276" s="71">
        <f t="shared" si="60"/>
        <v>22.268615170494087</v>
      </c>
      <c r="AG276" s="71">
        <f t="shared" si="60"/>
        <v>24.169834325467974</v>
      </c>
      <c r="AH276" s="71">
        <f t="shared" si="60"/>
        <v>19.711657966691522</v>
      </c>
      <c r="AI276" s="71">
        <f t="shared" si="60"/>
        <v>14.928768107266851</v>
      </c>
      <c r="AJ276" s="71">
        <f t="shared" si="60"/>
        <v>33.121693121693127</v>
      </c>
      <c r="AK276" s="71">
        <f t="shared" si="60"/>
        <v>25.180038359931967</v>
      </c>
      <c r="AL276" s="71">
        <f t="shared" si="60"/>
        <v>26.93505421528533</v>
      </c>
      <c r="AM276" s="71">
        <f t="shared" si="60"/>
        <v>29.600647598488937</v>
      </c>
      <c r="AN276" s="71">
        <f t="shared" si="60"/>
        <v>28.053830227743269</v>
      </c>
      <c r="AO276" s="71">
        <f t="shared" si="60"/>
        <v>34.862283429586846</v>
      </c>
      <c r="AP276" s="71">
        <f t="shared" si="60"/>
        <v>24.755022511444892</v>
      </c>
      <c r="AQ276" s="71">
        <f t="shared" si="60"/>
        <v>35.835752799668185</v>
      </c>
      <c r="AR276" s="71">
        <f t="shared" si="60"/>
        <v>23.317757009345794</v>
      </c>
      <c r="AS276" s="71">
        <f t="shared" si="60"/>
        <v>29.955014554114847</v>
      </c>
      <c r="AT276" s="71">
        <f t="shared" si="60"/>
        <v>40.544107197238858</v>
      </c>
      <c r="AU276" s="71">
        <f t="shared" si="60"/>
        <v>19.121635028771745</v>
      </c>
      <c r="AV276" s="71">
        <f t="shared" si="60"/>
        <v>27.347545860188401</v>
      </c>
      <c r="AW276" s="71">
        <f t="shared" si="60"/>
        <v>28.065035886919581</v>
      </c>
      <c r="AX276" s="71">
        <f t="shared" si="60"/>
        <v>24.25353588266108</v>
      </c>
      <c r="AY276" s="71">
        <f t="shared" si="60"/>
        <v>23.361858190709047</v>
      </c>
      <c r="AZ276" s="71">
        <f t="shared" si="60"/>
        <v>19.353712661447165</v>
      </c>
      <c r="BA276" s="71">
        <f t="shared" si="60"/>
        <v>30.020215633423181</v>
      </c>
      <c r="BB276" s="71">
        <f t="shared" si="60"/>
        <v>18.265777321703439</v>
      </c>
      <c r="BC276" s="71">
        <f t="shared" si="60"/>
        <v>32.896507756605509</v>
      </c>
      <c r="BD276" s="71">
        <f t="shared" si="60"/>
        <v>49.688958009331259</v>
      </c>
      <c r="BE276" s="71">
        <f t="shared" si="60"/>
        <v>26.253602305475503</v>
      </c>
      <c r="BF276" s="71">
        <f t="shared" si="60"/>
        <v>38.115330520393812</v>
      </c>
      <c r="BG276" s="71">
        <f t="shared" si="60"/>
        <v>36.911181198494255</v>
      </c>
      <c r="BH276" s="71">
        <f t="shared" si="60"/>
        <v>29.053084648493545</v>
      </c>
      <c r="BI276" s="71">
        <f t="shared" si="60"/>
        <v>38.258638659504527</v>
      </c>
      <c r="BJ276" s="71">
        <f t="shared" si="60"/>
        <v>32.732240437158474</v>
      </c>
      <c r="BK276" s="71">
        <f t="shared" si="60"/>
        <v>37.77943368107303</v>
      </c>
      <c r="BL276" s="71">
        <f t="shared" si="60"/>
        <v>35.387942687212757</v>
      </c>
      <c r="BM276" s="71">
        <f t="shared" si="60"/>
        <v>23.029682702149437</v>
      </c>
      <c r="BN276" s="71">
        <f t="shared" si="60"/>
        <v>28.2997083130773</v>
      </c>
      <c r="BO276" s="71">
        <f t="shared" si="60"/>
        <v>31.394621638524079</v>
      </c>
      <c r="BP276" s="71">
        <f t="shared" ref="BP276:CE276" si="61">BP150/BP151*100</f>
        <v>37.509157509157511</v>
      </c>
      <c r="BQ276" s="71">
        <f t="shared" si="61"/>
        <v>23.154273617359088</v>
      </c>
      <c r="BR276" s="71">
        <f t="shared" si="61"/>
        <v>24.497731691510044</v>
      </c>
      <c r="BS276" s="71">
        <f t="shared" si="61"/>
        <v>27.012631258560344</v>
      </c>
      <c r="BT276" s="71">
        <f t="shared" si="61"/>
        <v>26.218632823766946</v>
      </c>
      <c r="BU276" s="71">
        <f t="shared" si="61"/>
        <v>30.70669168230144</v>
      </c>
      <c r="BV276" s="71">
        <f t="shared" si="61"/>
        <v>22.520661157024794</v>
      </c>
      <c r="BW276" s="71">
        <f t="shared" si="61"/>
        <v>29.874910528647874</v>
      </c>
      <c r="BX276" s="71">
        <f t="shared" si="61"/>
        <v>14.492173279941756</v>
      </c>
      <c r="BY276" s="71">
        <f t="shared" si="61"/>
        <v>26.414035087719302</v>
      </c>
      <c r="BZ276" s="71">
        <f t="shared" si="61"/>
        <v>21.564197471518533</v>
      </c>
      <c r="CA276" s="71">
        <f t="shared" si="61"/>
        <v>42.006836919364574</v>
      </c>
      <c r="CB276" s="71">
        <f t="shared" si="61"/>
        <v>36.283459693640722</v>
      </c>
      <c r="CC276" s="71">
        <f t="shared" si="61"/>
        <v>22.732626619552416</v>
      </c>
      <c r="CD276" s="71">
        <f t="shared" si="61"/>
        <v>26.914711147691765</v>
      </c>
      <c r="CE276" s="71">
        <f t="shared" si="61"/>
        <v>25.463980975127537</v>
      </c>
    </row>
    <row r="277" spans="1:85" x14ac:dyDescent="0.25">
      <c r="A277" s="71">
        <v>19</v>
      </c>
      <c r="B277" s="71" t="s">
        <v>379</v>
      </c>
      <c r="C277" s="71">
        <f>C153/SUM(C153:C154)*100</f>
        <v>48.377676833225181</v>
      </c>
      <c r="D277" s="71">
        <f>D153/SUM(D153:D154)*100</f>
        <v>57.567771084337352</v>
      </c>
      <c r="E277" s="71">
        <f t="shared" ref="E277:BP277" si="62">E153/SUM(E153:E154)*100</f>
        <v>52.733613703969638</v>
      </c>
      <c r="F277" s="71">
        <f t="shared" si="62"/>
        <v>44.473731236597573</v>
      </c>
      <c r="G277" s="71">
        <f t="shared" si="62"/>
        <v>48.762560476367696</v>
      </c>
      <c r="H277" s="71">
        <f t="shared" si="62"/>
        <v>53.816185585266517</v>
      </c>
      <c r="I277" s="71">
        <f t="shared" si="62"/>
        <v>25.310410697230179</v>
      </c>
      <c r="J277" s="71">
        <f t="shared" si="62"/>
        <v>52.981171548117153</v>
      </c>
      <c r="K277" s="71">
        <f t="shared" si="62"/>
        <v>22.815954534428386</v>
      </c>
      <c r="L277" s="71">
        <f t="shared" si="62"/>
        <v>62.942731890613032</v>
      </c>
      <c r="M277" s="71">
        <f t="shared" si="62"/>
        <v>59.58279009126467</v>
      </c>
      <c r="N277" s="71">
        <f t="shared" si="62"/>
        <v>63.52424997035456</v>
      </c>
      <c r="O277" s="71">
        <f t="shared" si="62"/>
        <v>54.60935187925422</v>
      </c>
      <c r="P277" s="71">
        <f t="shared" si="62"/>
        <v>53.123028391167196</v>
      </c>
      <c r="Q277" s="71">
        <f t="shared" si="62"/>
        <v>63.232920925228619</v>
      </c>
      <c r="R277" s="71">
        <f t="shared" si="62"/>
        <v>55.810587262200158</v>
      </c>
      <c r="S277" s="71">
        <f t="shared" si="62"/>
        <v>59.871723368655886</v>
      </c>
      <c r="T277" s="71">
        <f t="shared" si="62"/>
        <v>61.463809138697933</v>
      </c>
      <c r="U277" s="71">
        <f t="shared" si="62"/>
        <v>52.49386753883892</v>
      </c>
      <c r="V277" s="71">
        <f t="shared" si="62"/>
        <v>50.136109651845842</v>
      </c>
      <c r="W277" s="71">
        <f t="shared" si="62"/>
        <v>66.843033509700177</v>
      </c>
      <c r="X277" s="71">
        <f t="shared" si="62"/>
        <v>31.33968083679764</v>
      </c>
      <c r="Y277" s="71">
        <f t="shared" si="62"/>
        <v>59.878419452887542</v>
      </c>
      <c r="Z277" s="71">
        <f t="shared" si="62"/>
        <v>52.380952380952387</v>
      </c>
      <c r="AA277" s="71">
        <f t="shared" si="62"/>
        <v>56.141485038788332</v>
      </c>
      <c r="AB277" s="71">
        <f t="shared" si="62"/>
        <v>56.983289357959542</v>
      </c>
      <c r="AC277" s="71">
        <f t="shared" si="62"/>
        <v>50.918829831067157</v>
      </c>
      <c r="AD277" s="71">
        <f t="shared" si="62"/>
        <v>61.877192982456144</v>
      </c>
      <c r="AE277" s="71">
        <f t="shared" si="62"/>
        <v>41.929995138551291</v>
      </c>
      <c r="AF277" s="71">
        <f t="shared" si="62"/>
        <v>66.131386861313871</v>
      </c>
      <c r="AG277" s="71">
        <f t="shared" si="62"/>
        <v>56.119579695130973</v>
      </c>
      <c r="AH277" s="71">
        <f t="shared" si="62"/>
        <v>59.570112589559876</v>
      </c>
      <c r="AI277" s="71">
        <f t="shared" si="62"/>
        <v>61.782428141030863</v>
      </c>
      <c r="AJ277" s="71">
        <f t="shared" si="62"/>
        <v>48.274030801911842</v>
      </c>
      <c r="AK277" s="71">
        <f t="shared" si="62"/>
        <v>47.087971009133597</v>
      </c>
      <c r="AL277" s="71">
        <f t="shared" si="62"/>
        <v>46.462925092781944</v>
      </c>
      <c r="AM277" s="71">
        <f t="shared" si="62"/>
        <v>61.115760111576009</v>
      </c>
      <c r="AN277" s="71">
        <f t="shared" si="62"/>
        <v>60.441872698579694</v>
      </c>
      <c r="AO277" s="71">
        <f t="shared" si="62"/>
        <v>41.186271242919027</v>
      </c>
      <c r="AP277" s="71">
        <f t="shared" si="62"/>
        <v>42.639535330999728</v>
      </c>
      <c r="AQ277" s="71">
        <f t="shared" si="62"/>
        <v>45.908518673940414</v>
      </c>
      <c r="AR277" s="71">
        <f t="shared" si="62"/>
        <v>55.219713522699685</v>
      </c>
      <c r="AS277" s="71">
        <f t="shared" si="62"/>
        <v>43.276505061267983</v>
      </c>
      <c r="AT277" s="71">
        <f t="shared" si="62"/>
        <v>22.910662824207492</v>
      </c>
      <c r="AU277" s="71">
        <f t="shared" si="62"/>
        <v>59.690964057776284</v>
      </c>
      <c r="AV277" s="71">
        <f t="shared" si="62"/>
        <v>66.402877697841717</v>
      </c>
      <c r="AW277" s="71">
        <f t="shared" si="62"/>
        <v>59.649122807017541</v>
      </c>
      <c r="AX277" s="71">
        <f t="shared" si="62"/>
        <v>63.918499527729054</v>
      </c>
      <c r="AY277" s="71">
        <f t="shared" si="62"/>
        <v>43.152028394408291</v>
      </c>
      <c r="AZ277" s="71">
        <f t="shared" si="62"/>
        <v>51.996723325824291</v>
      </c>
      <c r="BA277" s="71">
        <f t="shared" si="62"/>
        <v>54.960521798832815</v>
      </c>
      <c r="BB277" s="71">
        <f t="shared" si="62"/>
        <v>61.705822760384002</v>
      </c>
      <c r="BC277" s="71">
        <f t="shared" si="62"/>
        <v>42.262289586476065</v>
      </c>
      <c r="BD277" s="71">
        <f t="shared" si="62"/>
        <v>37.854451715248857</v>
      </c>
      <c r="BE277" s="71">
        <f t="shared" si="62"/>
        <v>49.839416058394157</v>
      </c>
      <c r="BF277" s="71">
        <f t="shared" si="62"/>
        <v>48.302207130730054</v>
      </c>
      <c r="BG277" s="71">
        <f t="shared" si="62"/>
        <v>36.652779189106802</v>
      </c>
      <c r="BH277" s="71">
        <f t="shared" si="62"/>
        <v>56.560415122312826</v>
      </c>
      <c r="BI277" s="71">
        <f t="shared" si="62"/>
        <v>27.687030382228027</v>
      </c>
      <c r="BJ277" s="71">
        <f t="shared" si="62"/>
        <v>57.19738276990185</v>
      </c>
      <c r="BK277" s="71">
        <f t="shared" si="62"/>
        <v>22.912047302291207</v>
      </c>
      <c r="BL277" s="71">
        <f t="shared" si="62"/>
        <v>49.789773497897734</v>
      </c>
      <c r="BM277" s="71">
        <f t="shared" si="62"/>
        <v>54.301499605367013</v>
      </c>
      <c r="BN277" s="71">
        <f t="shared" si="62"/>
        <v>22.916666666666664</v>
      </c>
      <c r="BO277" s="71">
        <f t="shared" si="62"/>
        <v>50.573613766730396</v>
      </c>
      <c r="BP277" s="71">
        <f t="shared" si="62"/>
        <v>32.524056254626203</v>
      </c>
      <c r="BQ277" s="71">
        <f t="shared" ref="BQ277:CE277" si="63">BQ153/SUM(BQ153:BQ154)*100</f>
        <v>64.602257087806223</v>
      </c>
      <c r="BR277" s="71">
        <f t="shared" si="63"/>
        <v>55.863402061855673</v>
      </c>
      <c r="BS277" s="71">
        <f t="shared" si="63"/>
        <v>55.19440124416797</v>
      </c>
      <c r="BT277" s="71">
        <f t="shared" si="63"/>
        <v>56.62222222222222</v>
      </c>
      <c r="BU277" s="71">
        <f t="shared" si="63"/>
        <v>57.66159088488979</v>
      </c>
      <c r="BV277" s="71">
        <f t="shared" si="63"/>
        <v>59.282700421940923</v>
      </c>
      <c r="BW277" s="71">
        <f t="shared" si="63"/>
        <v>38.051655399549318</v>
      </c>
      <c r="BX277" s="71">
        <f t="shared" si="63"/>
        <v>64.289149495024233</v>
      </c>
      <c r="BY277" s="71">
        <f t="shared" si="63"/>
        <v>59.398280802292255</v>
      </c>
      <c r="BZ277" s="71">
        <f t="shared" si="63"/>
        <v>53.740398258231814</v>
      </c>
      <c r="CA277" s="71">
        <f t="shared" si="63"/>
        <v>31.637957394760985</v>
      </c>
      <c r="CB277" s="71">
        <f t="shared" si="63"/>
        <v>47.298087037830676</v>
      </c>
      <c r="CC277" s="71">
        <f t="shared" si="63"/>
        <v>59.529702970297024</v>
      </c>
      <c r="CD277" s="71">
        <f t="shared" si="63"/>
        <v>49.075450216202256</v>
      </c>
      <c r="CE277" s="71">
        <f t="shared" si="63"/>
        <v>46.541472591941734</v>
      </c>
    </row>
    <row r="278" spans="1:85" x14ac:dyDescent="0.25">
      <c r="A278" s="71">
        <v>20</v>
      </c>
      <c r="B278" s="71" t="s">
        <v>380</v>
      </c>
      <c r="C278" s="71">
        <f t="shared" ref="C278:AM278" si="64">C156/C159*100</f>
        <v>13.813708260105448</v>
      </c>
      <c r="D278" s="71">
        <f t="shared" si="64"/>
        <v>7.5130574527922862</v>
      </c>
      <c r="E278" s="71">
        <f t="shared" si="64"/>
        <v>14.753739111378952</v>
      </c>
      <c r="F278" s="71">
        <f t="shared" si="64"/>
        <v>21.528801788517338</v>
      </c>
      <c r="G278" s="71">
        <f t="shared" si="64"/>
        <v>13.956734124214934</v>
      </c>
      <c r="H278" s="71">
        <f t="shared" si="64"/>
        <v>11.823875498197001</v>
      </c>
      <c r="I278" s="71">
        <f t="shared" si="64"/>
        <v>32.026570837416969</v>
      </c>
      <c r="J278" s="71">
        <f t="shared" si="64"/>
        <v>10.951171323736945</v>
      </c>
      <c r="K278" s="71">
        <f t="shared" si="64"/>
        <v>40.452668829253909</v>
      </c>
      <c r="L278" s="71">
        <f t="shared" si="64"/>
        <v>6.8265480919925654</v>
      </c>
      <c r="M278" s="71">
        <f t="shared" si="64"/>
        <v>6.0481099656357387</v>
      </c>
      <c r="N278" s="71">
        <f t="shared" si="64"/>
        <v>6.5380220896280319</v>
      </c>
      <c r="O278" s="71">
        <f t="shared" si="64"/>
        <v>10.808659662527857</v>
      </c>
      <c r="P278" s="71">
        <f t="shared" si="64"/>
        <v>9.8885387488328664</v>
      </c>
      <c r="Q278" s="71">
        <f t="shared" si="64"/>
        <v>7.3978123200921138</v>
      </c>
      <c r="R278" s="71">
        <f t="shared" si="64"/>
        <v>13.302448709463931</v>
      </c>
      <c r="S278" s="71">
        <f t="shared" si="64"/>
        <v>8.3105853806490746</v>
      </c>
      <c r="T278" s="71">
        <f t="shared" si="64"/>
        <v>13.024786370150204</v>
      </c>
      <c r="U278" s="71">
        <f t="shared" si="64"/>
        <v>11.10843952873287</v>
      </c>
      <c r="V278" s="71">
        <f t="shared" si="64"/>
        <v>11.103122432210354</v>
      </c>
      <c r="W278" s="71">
        <f t="shared" si="64"/>
        <v>5.1704758336455603</v>
      </c>
      <c r="X278" s="71">
        <f t="shared" si="64"/>
        <v>27.790039343633051</v>
      </c>
      <c r="Y278" s="71">
        <f t="shared" si="64"/>
        <v>7.8586375261567074</v>
      </c>
      <c r="Z278" s="71">
        <f t="shared" si="64"/>
        <v>12.272024729520865</v>
      </c>
      <c r="AA278" s="71">
        <f t="shared" si="64"/>
        <v>12.566739173422977</v>
      </c>
      <c r="AB278" s="71">
        <f t="shared" si="64"/>
        <v>7.7554064131245344</v>
      </c>
      <c r="AC278" s="71">
        <f t="shared" si="64"/>
        <v>14.096779900920028</v>
      </c>
      <c r="AD278" s="71">
        <f t="shared" si="64"/>
        <v>8.1063553826199737</v>
      </c>
      <c r="AE278" s="71">
        <f t="shared" si="64"/>
        <v>20.860495436766623</v>
      </c>
      <c r="AF278" s="71">
        <f t="shared" si="64"/>
        <v>6.7381316998468606</v>
      </c>
      <c r="AG278" s="71">
        <f t="shared" si="64"/>
        <v>12.75220066993846</v>
      </c>
      <c r="AH278" s="71">
        <f t="shared" si="64"/>
        <v>8.3356108226291337</v>
      </c>
      <c r="AI278" s="71">
        <f t="shared" si="64"/>
        <v>7.8375826251180367</v>
      </c>
      <c r="AJ278" s="71">
        <f t="shared" si="64"/>
        <v>17.645390070921984</v>
      </c>
      <c r="AK278" s="71">
        <f t="shared" si="64"/>
        <v>14.298696167522717</v>
      </c>
      <c r="AL278" s="71">
        <f t="shared" si="64"/>
        <v>14.072365225837785</v>
      </c>
      <c r="AM278" s="71">
        <f t="shared" si="64"/>
        <v>8.233365621041651</v>
      </c>
      <c r="AN278" s="71">
        <f>AN156/AN159*100</f>
        <v>6.5142857142857142</v>
      </c>
      <c r="AO278" s="71">
        <f>AO156/AO159*100</f>
        <v>19.752939779071149</v>
      </c>
      <c r="AP278" s="71">
        <f t="shared" ref="AP278:CE278" si="65">AP156/AP159*100</f>
        <v>21.140307793058284</v>
      </c>
      <c r="AQ278" s="71">
        <f t="shared" si="65"/>
        <v>14.395306859205775</v>
      </c>
      <c r="AR278" s="71">
        <f t="shared" si="65"/>
        <v>12.900773032568749</v>
      </c>
      <c r="AS278" s="71">
        <f t="shared" si="65"/>
        <v>16.289253817343706</v>
      </c>
      <c r="AT278" s="71">
        <f t="shared" si="65"/>
        <v>42.051115442928314</v>
      </c>
      <c r="AU278" s="71">
        <f t="shared" si="65"/>
        <v>8.5716313063222866</v>
      </c>
      <c r="AV278" s="71">
        <f t="shared" si="65"/>
        <v>6.4562095801819579</v>
      </c>
      <c r="AW278" s="71">
        <f t="shared" si="65"/>
        <v>9.6138566661369769</v>
      </c>
      <c r="AX278" s="71">
        <f t="shared" si="65"/>
        <v>6.0755099088673514</v>
      </c>
      <c r="AY278" s="71">
        <f t="shared" si="65"/>
        <v>20.989291516095879</v>
      </c>
      <c r="AZ278" s="71">
        <f t="shared" si="65"/>
        <v>15.905775568642284</v>
      </c>
      <c r="BA278" s="71">
        <f t="shared" si="65"/>
        <v>10.820624546114741</v>
      </c>
      <c r="BB278" s="71">
        <f t="shared" si="65"/>
        <v>13.0068589872907</v>
      </c>
      <c r="BC278" s="71">
        <f t="shared" si="65"/>
        <v>17.674406524336398</v>
      </c>
      <c r="BD278" s="71">
        <f t="shared" si="65"/>
        <v>26.12555485098288</v>
      </c>
      <c r="BE278" s="71">
        <f t="shared" si="65"/>
        <v>13.711734693877551</v>
      </c>
      <c r="BF278" s="71">
        <f t="shared" si="65"/>
        <v>13.971934106162296</v>
      </c>
      <c r="BG278" s="71">
        <f t="shared" si="65"/>
        <v>23.394994559303591</v>
      </c>
      <c r="BH278" s="71">
        <f t="shared" si="65"/>
        <v>9.3097913322632433</v>
      </c>
      <c r="BI278" s="71">
        <f t="shared" si="65"/>
        <v>34.894977958336938</v>
      </c>
      <c r="BJ278" s="71">
        <f t="shared" si="65"/>
        <v>9.8004694835680759</v>
      </c>
      <c r="BK278" s="71">
        <f t="shared" si="65"/>
        <v>35.6</v>
      </c>
      <c r="BL278" s="71">
        <f t="shared" si="65"/>
        <v>13.711205012385255</v>
      </c>
      <c r="BM278" s="71">
        <f t="shared" si="65"/>
        <v>11.294452347083926</v>
      </c>
      <c r="BN278" s="71">
        <f t="shared" si="65"/>
        <v>38.188230683822091</v>
      </c>
      <c r="BO278" s="71">
        <f t="shared" si="65"/>
        <v>13.506139154160982</v>
      </c>
      <c r="BP278" s="71">
        <f t="shared" si="65"/>
        <v>26.224829554463298</v>
      </c>
      <c r="BQ278" s="71">
        <f t="shared" si="65"/>
        <v>6.4185228604923799</v>
      </c>
      <c r="BR278" s="71">
        <f t="shared" si="65"/>
        <v>9.142452161587526</v>
      </c>
      <c r="BS278" s="71">
        <f t="shared" si="65"/>
        <v>11.440536013400335</v>
      </c>
      <c r="BT278" s="71">
        <f t="shared" si="65"/>
        <v>12.454559822980876</v>
      </c>
      <c r="BU278" s="71">
        <f t="shared" si="65"/>
        <v>9.1968467953844382</v>
      </c>
      <c r="BV278" s="71">
        <f t="shared" si="65"/>
        <v>6.0919540229885056</v>
      </c>
      <c r="BW278" s="71">
        <f t="shared" si="65"/>
        <v>23.306935089926725</v>
      </c>
      <c r="BX278" s="71">
        <f t="shared" si="65"/>
        <v>7.9391629064882521</v>
      </c>
      <c r="BY278" s="71">
        <f t="shared" si="65"/>
        <v>9.6794176862319965</v>
      </c>
      <c r="BZ278" s="71">
        <f t="shared" si="65"/>
        <v>12.911903160726295</v>
      </c>
      <c r="CA278" s="71">
        <f t="shared" si="65"/>
        <v>37.199449210888673</v>
      </c>
      <c r="CB278" s="71">
        <f t="shared" si="65"/>
        <v>15.062674384708282</v>
      </c>
      <c r="CC278" s="71">
        <f t="shared" si="65"/>
        <v>6.2290689886135304</v>
      </c>
      <c r="CD278" s="71">
        <f t="shared" si="65"/>
        <v>16.123619883322888</v>
      </c>
      <c r="CE278" s="71">
        <f t="shared" si="65"/>
        <v>18.023002609887055</v>
      </c>
    </row>
    <row r="279" spans="1:85" x14ac:dyDescent="0.25">
      <c r="A279" s="71">
        <v>21</v>
      </c>
      <c r="B279" s="71" t="s">
        <v>381</v>
      </c>
      <c r="C279" s="71">
        <f>C167/C169*100</f>
        <v>19.183673469387756</v>
      </c>
      <c r="D279" s="71">
        <f t="shared" ref="D279:BO279" si="66">D167/D169*100</f>
        <v>17.062477164778954</v>
      </c>
      <c r="E279" s="71">
        <f t="shared" si="66"/>
        <v>11.872809213820732</v>
      </c>
      <c r="F279" s="71">
        <f t="shared" si="66"/>
        <v>15.144061841180603</v>
      </c>
      <c r="G279" s="71">
        <f t="shared" si="66"/>
        <v>12.744473756026562</v>
      </c>
      <c r="H279" s="71">
        <f t="shared" si="66"/>
        <v>16.101915243955283</v>
      </c>
      <c r="I279" s="71">
        <f t="shared" si="66"/>
        <v>19.933898973954221</v>
      </c>
      <c r="J279" s="71">
        <f t="shared" si="66"/>
        <v>17.872666837126054</v>
      </c>
      <c r="K279" s="71">
        <f t="shared" si="66"/>
        <v>20.371820627191937</v>
      </c>
      <c r="L279" s="71">
        <f t="shared" si="66"/>
        <v>9.9274182607515939</v>
      </c>
      <c r="M279" s="71">
        <f t="shared" si="66"/>
        <v>22.362602653190145</v>
      </c>
      <c r="N279" s="71">
        <f t="shared" si="66"/>
        <v>16.25315874109809</v>
      </c>
      <c r="O279" s="71">
        <f t="shared" si="66"/>
        <v>15.869345281109986</v>
      </c>
      <c r="P279" s="71">
        <f t="shared" si="66"/>
        <v>13.874352574940287</v>
      </c>
      <c r="Q279" s="71">
        <f t="shared" si="66"/>
        <v>10.371718221991163</v>
      </c>
      <c r="R279" s="71">
        <f t="shared" si="66"/>
        <v>19.041843541540327</v>
      </c>
      <c r="S279" s="71">
        <f t="shared" si="66"/>
        <v>22.477440525020508</v>
      </c>
      <c r="T279" s="71">
        <f t="shared" si="66"/>
        <v>11.495452512300581</v>
      </c>
      <c r="U279" s="71">
        <f t="shared" si="66"/>
        <v>13.847834000728069</v>
      </c>
      <c r="V279" s="71">
        <f t="shared" si="66"/>
        <v>13.918319719953326</v>
      </c>
      <c r="W279" s="71">
        <f t="shared" si="66"/>
        <v>16.119096509240247</v>
      </c>
      <c r="X279" s="71">
        <f t="shared" si="66"/>
        <v>19.641298655960902</v>
      </c>
      <c r="Y279" s="71">
        <f t="shared" si="66"/>
        <v>17.717028380634392</v>
      </c>
      <c r="Z279" s="71">
        <f t="shared" si="66"/>
        <v>18.8626907073509</v>
      </c>
      <c r="AA279" s="71">
        <f t="shared" si="66"/>
        <v>12.643627168271152</v>
      </c>
      <c r="AB279" s="71">
        <f t="shared" si="66"/>
        <v>10.00171998624011</v>
      </c>
      <c r="AC279" s="71">
        <f t="shared" si="66"/>
        <v>12.059208538918538</v>
      </c>
      <c r="AD279" s="71">
        <f t="shared" si="66"/>
        <v>15.929941618015011</v>
      </c>
      <c r="AE279" s="71">
        <f t="shared" si="66"/>
        <v>16.94955773368396</v>
      </c>
      <c r="AF279" s="71">
        <f t="shared" si="66"/>
        <v>15.851955307262569</v>
      </c>
      <c r="AG279" s="71">
        <f t="shared" si="66"/>
        <v>12.072072072072073</v>
      </c>
      <c r="AH279" s="71">
        <f t="shared" si="66"/>
        <v>17.906403940886701</v>
      </c>
      <c r="AI279" s="71">
        <f t="shared" si="66"/>
        <v>11.584564533471386</v>
      </c>
      <c r="AJ279" s="71">
        <f t="shared" si="66"/>
        <v>20.41720990873533</v>
      </c>
      <c r="AK279" s="71">
        <f t="shared" si="66"/>
        <v>14.61535692429533</v>
      </c>
      <c r="AL279" s="71">
        <f t="shared" si="66"/>
        <v>14.440700559114303</v>
      </c>
      <c r="AM279" s="71">
        <f t="shared" si="66"/>
        <v>10.986141795541274</v>
      </c>
      <c r="AN279" s="71">
        <f t="shared" si="66"/>
        <v>22.820512820512821</v>
      </c>
      <c r="AO279" s="71">
        <f t="shared" si="66"/>
        <v>18.362228764584014</v>
      </c>
      <c r="AP279" s="71">
        <f t="shared" si="66"/>
        <v>14.495647914390142</v>
      </c>
      <c r="AQ279" s="71">
        <f t="shared" si="66"/>
        <v>20.163934426229506</v>
      </c>
      <c r="AR279" s="71">
        <f t="shared" si="66"/>
        <v>12.533582525405912</v>
      </c>
      <c r="AS279" s="71">
        <f t="shared" si="66"/>
        <v>14.285714285714285</v>
      </c>
      <c r="AT279" s="71">
        <f t="shared" si="66"/>
        <v>22.773269211501855</v>
      </c>
      <c r="AU279" s="71">
        <f t="shared" si="66"/>
        <v>12.37757181358049</v>
      </c>
      <c r="AV279" s="71">
        <f t="shared" si="66"/>
        <v>14.354727398205657</v>
      </c>
      <c r="AW279" s="71">
        <f t="shared" si="66"/>
        <v>16.43458079489411</v>
      </c>
      <c r="AX279" s="71">
        <f t="shared" si="66"/>
        <v>13.747547416612166</v>
      </c>
      <c r="AY279" s="71">
        <f t="shared" si="66"/>
        <v>12.400073228778909</v>
      </c>
      <c r="AZ279" s="71">
        <f t="shared" si="66"/>
        <v>14.003188203646507</v>
      </c>
      <c r="BA279" s="71">
        <f t="shared" si="66"/>
        <v>15.575280522525539</v>
      </c>
      <c r="BB279" s="71">
        <f t="shared" si="66"/>
        <v>10.746086793513919</v>
      </c>
      <c r="BC279" s="71">
        <f t="shared" si="66"/>
        <v>14.580781912388129</v>
      </c>
      <c r="BD279" s="71">
        <f t="shared" si="66"/>
        <v>15.866225938168386</v>
      </c>
      <c r="BE279" s="71">
        <f t="shared" si="66"/>
        <v>26.634451392836837</v>
      </c>
      <c r="BF279" s="71">
        <f t="shared" si="66"/>
        <v>20.03315833103067</v>
      </c>
      <c r="BG279" s="71">
        <f t="shared" si="66"/>
        <v>21.346173136723845</v>
      </c>
      <c r="BH279" s="71">
        <f t="shared" si="66"/>
        <v>17.820376286829962</v>
      </c>
      <c r="BI279" s="71">
        <f t="shared" si="66"/>
        <v>22.090052690403962</v>
      </c>
      <c r="BJ279" s="71">
        <f t="shared" si="66"/>
        <v>17.981072555205046</v>
      </c>
      <c r="BK279" s="71">
        <f t="shared" si="66"/>
        <v>18.71345029239766</v>
      </c>
      <c r="BL279" s="71">
        <f t="shared" si="66"/>
        <v>19.350113197496338</v>
      </c>
      <c r="BM279" s="71">
        <f t="shared" si="66"/>
        <v>21.586345381526105</v>
      </c>
      <c r="BN279" s="71">
        <f t="shared" si="66"/>
        <v>23.258743775871377</v>
      </c>
      <c r="BO279" s="71">
        <f t="shared" si="66"/>
        <v>21.476923076923075</v>
      </c>
      <c r="BP279" s="71">
        <f t="shared" ref="BP279:CE279" si="67">BP167/BP169*100</f>
        <v>18.154202227686966</v>
      </c>
      <c r="BQ279" s="71">
        <f t="shared" si="67"/>
        <v>18.799576943416181</v>
      </c>
      <c r="BR279" s="71">
        <f t="shared" si="67"/>
        <v>27.982233502538072</v>
      </c>
      <c r="BS279" s="71">
        <f t="shared" si="67"/>
        <v>17.189384800965019</v>
      </c>
      <c r="BT279" s="71">
        <f t="shared" si="67"/>
        <v>12.960829493087559</v>
      </c>
      <c r="BU279" s="71">
        <f t="shared" si="67"/>
        <v>15.440723238134375</v>
      </c>
      <c r="BV279" s="71">
        <f t="shared" si="67"/>
        <v>28.928199791883451</v>
      </c>
      <c r="BW279" s="71">
        <f t="shared" si="67"/>
        <v>12.888361849906826</v>
      </c>
      <c r="BX279" s="71">
        <f t="shared" si="67"/>
        <v>11.494837865348263</v>
      </c>
      <c r="BY279" s="71">
        <f t="shared" si="67"/>
        <v>13.280926768721555</v>
      </c>
      <c r="BZ279" s="71">
        <f t="shared" si="67"/>
        <v>12.73952310412386</v>
      </c>
      <c r="CA279" s="71">
        <f t="shared" si="67"/>
        <v>19.535764096433553</v>
      </c>
      <c r="CB279" s="71">
        <f t="shared" si="67"/>
        <v>17.01917600151889</v>
      </c>
      <c r="CC279" s="71">
        <f t="shared" si="67"/>
        <v>17.497034400948991</v>
      </c>
      <c r="CD279" s="71">
        <f t="shared" si="67"/>
        <v>14.886980574096507</v>
      </c>
      <c r="CE279" s="71">
        <f t="shared" si="67"/>
        <v>14.684271708376286</v>
      </c>
    </row>
    <row r="280" spans="1:85" x14ac:dyDescent="0.25">
      <c r="A280" s="71">
        <v>22</v>
      </c>
      <c r="B280" s="71" t="s">
        <v>382</v>
      </c>
      <c r="C280" s="71">
        <f>C172/C173*100</f>
        <v>28.986422481844016</v>
      </c>
      <c r="D280" s="71">
        <f t="shared" ref="D280:BO280" si="68">D172/D173*100</f>
        <v>25.70664629488159</v>
      </c>
      <c r="E280" s="71">
        <f t="shared" si="68"/>
        <v>18.988291804262982</v>
      </c>
      <c r="F280" s="71">
        <f t="shared" si="68"/>
        <v>15.947516731243397</v>
      </c>
      <c r="G280" s="71">
        <f t="shared" si="68"/>
        <v>23.471904979442666</v>
      </c>
      <c r="H280" s="71">
        <f t="shared" si="68"/>
        <v>21.613407433136505</v>
      </c>
      <c r="I280" s="71">
        <f t="shared" si="68"/>
        <v>19.366825208085611</v>
      </c>
      <c r="J280" s="71">
        <f t="shared" si="68"/>
        <v>25.368121932317226</v>
      </c>
      <c r="K280" s="71">
        <f t="shared" si="68"/>
        <v>20.374483206341615</v>
      </c>
      <c r="L280" s="71">
        <f t="shared" si="68"/>
        <v>6.3808169071326972</v>
      </c>
      <c r="M280" s="71">
        <f t="shared" si="68"/>
        <v>32.446134347275027</v>
      </c>
      <c r="N280" s="71">
        <f t="shared" si="68"/>
        <v>21.803903453054627</v>
      </c>
      <c r="O280" s="71">
        <f t="shared" si="68"/>
        <v>15.522626570785212</v>
      </c>
      <c r="P280" s="71">
        <f t="shared" si="68"/>
        <v>9.9406568029859557</v>
      </c>
      <c r="Q280" s="71">
        <f t="shared" si="68"/>
        <v>19.233776387802969</v>
      </c>
      <c r="R280" s="71">
        <f t="shared" si="68"/>
        <v>24.330357142857142</v>
      </c>
      <c r="S280" s="71">
        <f t="shared" si="68"/>
        <v>26.737821565407771</v>
      </c>
      <c r="T280" s="71">
        <f t="shared" si="68"/>
        <v>9.3428699150648189</v>
      </c>
      <c r="U280" s="71">
        <f t="shared" si="68"/>
        <v>25.029188558085231</v>
      </c>
      <c r="V280" s="71">
        <f t="shared" si="68"/>
        <v>12.758008779303259</v>
      </c>
      <c r="W280" s="71">
        <f t="shared" si="68"/>
        <v>27.492344334807754</v>
      </c>
      <c r="X280" s="71">
        <f t="shared" si="68"/>
        <v>16.048735752652952</v>
      </c>
      <c r="Y280" s="71">
        <f t="shared" si="68"/>
        <v>24.418848167539267</v>
      </c>
      <c r="Z280" s="71">
        <f t="shared" si="68"/>
        <v>19.788182831661093</v>
      </c>
      <c r="AA280" s="71">
        <f t="shared" si="68"/>
        <v>19.531495885976348</v>
      </c>
      <c r="AB280" s="71">
        <f t="shared" si="68"/>
        <v>7.4737068040352002</v>
      </c>
      <c r="AC280" s="71">
        <f t="shared" si="68"/>
        <v>17.350151362260345</v>
      </c>
      <c r="AD280" s="71">
        <f t="shared" si="68"/>
        <v>19.282848545636909</v>
      </c>
      <c r="AE280" s="71">
        <f t="shared" si="68"/>
        <v>26.787849796699355</v>
      </c>
      <c r="AF280" s="71">
        <f t="shared" si="68"/>
        <v>31.837307152875177</v>
      </c>
      <c r="AG280" s="71">
        <f t="shared" si="68"/>
        <v>12.480275426768038</v>
      </c>
      <c r="AH280" s="71">
        <f t="shared" si="68"/>
        <v>28.451469498641639</v>
      </c>
      <c r="AI280" s="71">
        <f t="shared" si="68"/>
        <v>8.0033530257065308</v>
      </c>
      <c r="AJ280" s="71">
        <f t="shared" si="68"/>
        <v>28.668941979522184</v>
      </c>
      <c r="AK280" s="71">
        <f t="shared" si="68"/>
        <v>12.710186152018146</v>
      </c>
      <c r="AL280" s="71">
        <f t="shared" si="68"/>
        <v>13.716043434755216</v>
      </c>
      <c r="AM280" s="71">
        <f t="shared" si="68"/>
        <v>17.757823493935536</v>
      </c>
      <c r="AN280" s="71">
        <f t="shared" si="68"/>
        <v>28.746803069053705</v>
      </c>
      <c r="AO280" s="71">
        <f t="shared" si="68"/>
        <v>23.702573048408198</v>
      </c>
      <c r="AP280" s="71">
        <f t="shared" si="68"/>
        <v>13.888888888888889</v>
      </c>
      <c r="AQ280" s="71">
        <f t="shared" si="68"/>
        <v>26.343865408288881</v>
      </c>
      <c r="AR280" s="71">
        <f t="shared" si="68"/>
        <v>8.9473684210526319</v>
      </c>
      <c r="AS280" s="71">
        <f t="shared" si="68"/>
        <v>16.786507349053611</v>
      </c>
      <c r="AT280" s="71">
        <f t="shared" si="68"/>
        <v>20.04026170105687</v>
      </c>
      <c r="AU280" s="71">
        <f t="shared" si="68"/>
        <v>8.533543389786006</v>
      </c>
      <c r="AV280" s="71">
        <f t="shared" si="68"/>
        <v>16.779911373707534</v>
      </c>
      <c r="AW280" s="71">
        <f t="shared" si="68"/>
        <v>17.352727272727272</v>
      </c>
      <c r="AX280" s="71">
        <f t="shared" si="68"/>
        <v>21.484579194981706</v>
      </c>
      <c r="AY280" s="71">
        <f t="shared" si="68"/>
        <v>13.136253859557948</v>
      </c>
      <c r="AZ280" s="71">
        <f t="shared" si="68"/>
        <v>11.610038417402585</v>
      </c>
      <c r="BA280" s="71">
        <f t="shared" si="68"/>
        <v>18.661971830985916</v>
      </c>
      <c r="BB280" s="71">
        <f t="shared" si="68"/>
        <v>9.4409530062845892</v>
      </c>
      <c r="BC280" s="71">
        <f t="shared" si="68"/>
        <v>19.386479922661572</v>
      </c>
      <c r="BD280" s="71">
        <f t="shared" si="68"/>
        <v>30.618253189401372</v>
      </c>
      <c r="BE280" s="71">
        <f t="shared" si="68"/>
        <v>30.52300657330666</v>
      </c>
      <c r="BF280" s="71">
        <f t="shared" si="68"/>
        <v>27.280288328250624</v>
      </c>
      <c r="BG280" s="71">
        <f t="shared" si="68"/>
        <v>19.30688096433953</v>
      </c>
      <c r="BH280" s="71">
        <f t="shared" si="68"/>
        <v>27.060931899641577</v>
      </c>
      <c r="BI280" s="71">
        <f t="shared" si="68"/>
        <v>19.717860843229456</v>
      </c>
      <c r="BJ280" s="71">
        <f t="shared" si="68"/>
        <v>24.415443175638934</v>
      </c>
      <c r="BK280" s="71">
        <f t="shared" si="68"/>
        <v>35.113386978785663</v>
      </c>
      <c r="BL280" s="71">
        <f t="shared" si="68"/>
        <v>28.636485400482186</v>
      </c>
      <c r="BM280" s="71">
        <f t="shared" si="68"/>
        <v>29.21717171717172</v>
      </c>
      <c r="BN280" s="71">
        <f t="shared" si="68"/>
        <v>18.875985318009509</v>
      </c>
      <c r="BO280" s="71">
        <f t="shared" si="68"/>
        <v>29.397293972939732</v>
      </c>
      <c r="BP280" s="71">
        <f t="shared" ref="BP280:CE280" si="69">BP172/BP173*100</f>
        <v>28.419519300801166</v>
      </c>
      <c r="BQ280" s="71">
        <f t="shared" si="69"/>
        <v>23.009086050240512</v>
      </c>
      <c r="BR280" s="71">
        <f t="shared" si="69"/>
        <v>32.405063291139243</v>
      </c>
      <c r="BS280" s="71">
        <f t="shared" si="69"/>
        <v>22.471402769416017</v>
      </c>
      <c r="BT280" s="71">
        <f t="shared" si="69"/>
        <v>22.570850202429149</v>
      </c>
      <c r="BU280" s="71">
        <f t="shared" si="69"/>
        <v>22.855373180551254</v>
      </c>
      <c r="BV280" s="71">
        <f t="shared" si="69"/>
        <v>33.683105981112277</v>
      </c>
      <c r="BW280" s="71">
        <f t="shared" si="69"/>
        <v>17.413676371022344</v>
      </c>
      <c r="BX280" s="71">
        <f t="shared" si="69"/>
        <v>7.5931908097709711</v>
      </c>
      <c r="BY280" s="71">
        <f t="shared" si="69"/>
        <v>19.03176584824525</v>
      </c>
      <c r="BZ280" s="71">
        <f t="shared" si="69"/>
        <v>9.978971515962531</v>
      </c>
      <c r="CA280" s="71">
        <f t="shared" si="69"/>
        <v>20.383501448117446</v>
      </c>
      <c r="CB280" s="71">
        <f t="shared" si="69"/>
        <v>18.770251210307627</v>
      </c>
      <c r="CC280" s="71">
        <f t="shared" si="69"/>
        <v>32.700296735905042</v>
      </c>
      <c r="CD280" s="71">
        <f t="shared" si="69"/>
        <v>16.495668034655722</v>
      </c>
      <c r="CE280" s="71">
        <f t="shared" si="69"/>
        <v>13.731855316732478</v>
      </c>
    </row>
    <row r="281" spans="1:85" x14ac:dyDescent="0.25">
      <c r="A281" s="71">
        <v>23</v>
      </c>
      <c r="B281" s="71" t="s">
        <v>383</v>
      </c>
      <c r="C281" s="71">
        <f>C175</f>
        <v>477.63975155279502</v>
      </c>
      <c r="D281" s="71">
        <f t="shared" ref="D281:BO281" si="70">D175</f>
        <v>471.15732368896926</v>
      </c>
      <c r="E281" s="71">
        <f t="shared" si="70"/>
        <v>475.13927576601668</v>
      </c>
      <c r="F281" s="71">
        <f t="shared" si="70"/>
        <v>497.42320385884739</v>
      </c>
      <c r="G281" s="71">
        <f t="shared" si="70"/>
        <v>468.88504753673294</v>
      </c>
      <c r="H281" s="71">
        <f t="shared" si="70"/>
        <v>467.32484076433121</v>
      </c>
      <c r="I281" s="71">
        <f t="shared" si="70"/>
        <v>681.54620853080564</v>
      </c>
      <c r="J281" s="71">
        <f t="shared" si="70"/>
        <v>463.95781637717124</v>
      </c>
      <c r="K281" s="71">
        <f t="shared" si="70"/>
        <v>730.0626515763945</v>
      </c>
      <c r="L281" s="71">
        <f t="shared" si="70"/>
        <v>394.15567951318457</v>
      </c>
      <c r="M281" s="71">
        <f t="shared" si="70"/>
        <v>469.0159574468085</v>
      </c>
      <c r="N281" s="71">
        <f t="shared" si="70"/>
        <v>455.02604166666669</v>
      </c>
      <c r="O281" s="71">
        <f t="shared" si="70"/>
        <v>453.5060975609756</v>
      </c>
      <c r="P281" s="71">
        <f t="shared" si="70"/>
        <v>426.76400634249472</v>
      </c>
      <c r="Q281" s="71">
        <f t="shared" si="70"/>
        <v>433.80149812734084</v>
      </c>
      <c r="R281" s="71">
        <f t="shared" si="70"/>
        <v>470.625</v>
      </c>
      <c r="S281" s="71">
        <f t="shared" si="70"/>
        <v>473.58604091456078</v>
      </c>
      <c r="T281" s="71">
        <f t="shared" si="70"/>
        <v>434.85561497326205</v>
      </c>
      <c r="U281" s="71">
        <f t="shared" si="70"/>
        <v>455.8310055865922</v>
      </c>
      <c r="V281" s="71">
        <f t="shared" si="70"/>
        <v>466.7270166968417</v>
      </c>
      <c r="W281" s="71">
        <f t="shared" si="70"/>
        <v>451.09011627906978</v>
      </c>
      <c r="X281" s="71">
        <f t="shared" si="70"/>
        <v>536.95608380338433</v>
      </c>
      <c r="Y281" s="71">
        <f t="shared" si="70"/>
        <v>467.16279069767444</v>
      </c>
      <c r="Z281" s="71">
        <f t="shared" si="70"/>
        <v>453.37331334332833</v>
      </c>
      <c r="AA281" s="71">
        <f t="shared" si="70"/>
        <v>469.71802206783821</v>
      </c>
      <c r="AB281" s="71">
        <f t="shared" si="70"/>
        <v>404.83630952380952</v>
      </c>
      <c r="AC281" s="71">
        <f t="shared" si="70"/>
        <v>474.33925049309664</v>
      </c>
      <c r="AD281" s="71">
        <f t="shared" si="70"/>
        <v>458.80888548448871</v>
      </c>
      <c r="AE281" s="71">
        <f t="shared" si="70"/>
        <v>474.0605427974948</v>
      </c>
      <c r="AF281" s="71">
        <f t="shared" si="70"/>
        <v>450.1597444089457</v>
      </c>
      <c r="AG281" s="71">
        <f t="shared" si="70"/>
        <v>450.91613812544045</v>
      </c>
      <c r="AH281" s="71">
        <f t="shared" si="70"/>
        <v>483.80541871921184</v>
      </c>
      <c r="AI281" s="71">
        <f t="shared" si="70"/>
        <v>416.3217309501411</v>
      </c>
      <c r="AJ281" s="71">
        <f t="shared" si="70"/>
        <v>484.92695883134132</v>
      </c>
      <c r="AK281" s="71">
        <f t="shared" si="70"/>
        <v>466.56087709174841</v>
      </c>
      <c r="AL281" s="71">
        <f t="shared" si="70"/>
        <v>454.63709677419354</v>
      </c>
      <c r="AM281" s="71">
        <f t="shared" si="70"/>
        <v>453.49854227405245</v>
      </c>
      <c r="AN281" s="71">
        <f t="shared" si="70"/>
        <v>449.15966386554624</v>
      </c>
      <c r="AO281" s="71">
        <f t="shared" si="70"/>
        <v>497.09953856295317</v>
      </c>
      <c r="AP281" s="71">
        <f t="shared" si="70"/>
        <v>472.34449760765551</v>
      </c>
      <c r="AQ281" s="71">
        <f t="shared" si="70"/>
        <v>467.12473572938688</v>
      </c>
      <c r="AR281" s="71">
        <f t="shared" si="70"/>
        <v>426.74180327868851</v>
      </c>
      <c r="AS281" s="71">
        <f t="shared" si="70"/>
        <v>482.88498490255284</v>
      </c>
      <c r="AT281" s="71">
        <f t="shared" si="70"/>
        <v>691.93011647254571</v>
      </c>
      <c r="AU281" s="71">
        <f t="shared" si="70"/>
        <v>410.66212268743914</v>
      </c>
      <c r="AV281" s="71">
        <f t="shared" si="70"/>
        <v>454.34293429342932</v>
      </c>
      <c r="AW281" s="71">
        <f t="shared" si="70"/>
        <v>458.81924198250726</v>
      </c>
      <c r="AX281" s="71">
        <f t="shared" si="70"/>
        <v>449.70308788598572</v>
      </c>
      <c r="AY281" s="71">
        <f t="shared" si="70"/>
        <v>451.84266477675408</v>
      </c>
      <c r="AZ281" s="71">
        <f t="shared" si="70"/>
        <v>464.0103492884864</v>
      </c>
      <c r="BA281" s="71">
        <f t="shared" si="70"/>
        <v>465.42386185243328</v>
      </c>
      <c r="BB281" s="71">
        <f t="shared" si="70"/>
        <v>435.61122244488979</v>
      </c>
      <c r="BC281" s="71">
        <f t="shared" si="70"/>
        <v>507.56680369989721</v>
      </c>
      <c r="BD281" s="71">
        <f t="shared" si="70"/>
        <v>478.7962962962963</v>
      </c>
      <c r="BE281" s="71">
        <f t="shared" si="70"/>
        <v>494.765625</v>
      </c>
      <c r="BF281" s="71">
        <f t="shared" si="70"/>
        <v>472.09821428571428</v>
      </c>
      <c r="BG281" s="71">
        <f t="shared" si="70"/>
        <v>580.24379024839004</v>
      </c>
      <c r="BH281" s="71">
        <f t="shared" si="70"/>
        <v>462.26708074534162</v>
      </c>
      <c r="BI281" s="71">
        <f t="shared" si="70"/>
        <v>639.47368421052636</v>
      </c>
      <c r="BJ281" s="71">
        <f t="shared" si="70"/>
        <v>445.15011547344113</v>
      </c>
      <c r="BK281" s="71">
        <f t="shared" si="70"/>
        <v>708.56164383561645</v>
      </c>
      <c r="BL281" s="71">
        <f t="shared" si="70"/>
        <v>471.26245847176079</v>
      </c>
      <c r="BM281" s="71">
        <f t="shared" si="70"/>
        <v>477.38372093023258</v>
      </c>
      <c r="BN281" s="71">
        <f t="shared" si="70"/>
        <v>795.61688311688317</v>
      </c>
      <c r="BO281" s="71">
        <f t="shared" si="70"/>
        <v>469.42815249266863</v>
      </c>
      <c r="BP281" s="71">
        <f t="shared" ref="BP281:CE281" si="71">BP175</f>
        <v>588.46153846153845</v>
      </c>
      <c r="BQ281" s="71">
        <f t="shared" si="71"/>
        <v>454.88257107540176</v>
      </c>
      <c r="BR281" s="71">
        <f t="shared" si="71"/>
        <v>466.76829268292681</v>
      </c>
      <c r="BS281" s="71">
        <f t="shared" si="71"/>
        <v>466.36560693641616</v>
      </c>
      <c r="BT281" s="71">
        <f t="shared" si="71"/>
        <v>477.21179624664876</v>
      </c>
      <c r="BU281" s="71">
        <f t="shared" si="71"/>
        <v>453.25932923948983</v>
      </c>
      <c r="BV281" s="71">
        <f t="shared" si="71"/>
        <v>470.83333333333337</v>
      </c>
      <c r="BW281" s="71">
        <f t="shared" si="71"/>
        <v>474.03749244104011</v>
      </c>
      <c r="BX281" s="71">
        <f t="shared" si="71"/>
        <v>405.61162345571603</v>
      </c>
      <c r="BY281" s="71">
        <f t="shared" si="71"/>
        <v>473.75160051216392</v>
      </c>
      <c r="BZ281" s="71">
        <f t="shared" si="71"/>
        <v>415.63769293257513</v>
      </c>
      <c r="CA281" s="71">
        <f t="shared" si="71"/>
        <v>569.90216271884651</v>
      </c>
      <c r="CB281" s="71">
        <f t="shared" si="71"/>
        <v>475.02432379840434</v>
      </c>
      <c r="CC281" s="71">
        <f t="shared" si="71"/>
        <v>463.48167539267013</v>
      </c>
      <c r="CD281" s="71">
        <f t="shared" si="71"/>
        <v>465.87052922175673</v>
      </c>
      <c r="CE281" s="71">
        <f t="shared" si="71"/>
        <v>500.46486881944571</v>
      </c>
    </row>
    <row r="282" spans="1:85" x14ac:dyDescent="0.25">
      <c r="A282" s="71">
        <v>24</v>
      </c>
      <c r="B282" s="71" t="s">
        <v>384</v>
      </c>
      <c r="C282" s="71">
        <f t="shared" ref="C282:I282" si="72">C177/C179*100</f>
        <v>13.88975397072563</v>
      </c>
      <c r="D282" s="71">
        <f t="shared" si="72"/>
        <v>19.286256643887622</v>
      </c>
      <c r="E282" s="71">
        <f t="shared" si="72"/>
        <v>20.057080995964967</v>
      </c>
      <c r="F282" s="71">
        <f t="shared" si="72"/>
        <v>19.602608429252921</v>
      </c>
      <c r="G282" s="71">
        <f t="shared" si="72"/>
        <v>15.418736692689853</v>
      </c>
      <c r="H282" s="71">
        <f t="shared" si="72"/>
        <v>16.48059086224665</v>
      </c>
      <c r="I282" s="71">
        <f t="shared" si="72"/>
        <v>16.357661369433</v>
      </c>
      <c r="J282" s="71">
        <f>J177/J179*100</f>
        <v>16.477416098914961</v>
      </c>
      <c r="K282" s="71">
        <f t="shared" ref="K282:BV282" si="73">K177/K179*100</f>
        <v>17.805151175811869</v>
      </c>
      <c r="L282" s="71">
        <f t="shared" si="73"/>
        <v>30.051969823973181</v>
      </c>
      <c r="M282" s="71">
        <f t="shared" si="73"/>
        <v>19.288389513108616</v>
      </c>
      <c r="N282" s="71">
        <f t="shared" si="73"/>
        <v>17.888396408682805</v>
      </c>
      <c r="O282" s="71">
        <f t="shared" si="73"/>
        <v>17.941933638443935</v>
      </c>
      <c r="P282" s="71">
        <f t="shared" si="73"/>
        <v>23.163436228762862</v>
      </c>
      <c r="Q282" s="71">
        <f t="shared" si="73"/>
        <v>19.110884006131833</v>
      </c>
      <c r="R282" s="71">
        <f t="shared" si="73"/>
        <v>16.873003194888177</v>
      </c>
      <c r="S282" s="71">
        <f t="shared" si="73"/>
        <v>16.064257028112451</v>
      </c>
      <c r="T282" s="71">
        <f t="shared" si="73"/>
        <v>30.27322933824242</v>
      </c>
      <c r="U282" s="71">
        <f t="shared" si="73"/>
        <v>15.371354690418043</v>
      </c>
      <c r="V282" s="71">
        <f t="shared" si="73"/>
        <v>19.752916952642416</v>
      </c>
      <c r="W282" s="71">
        <f t="shared" si="73"/>
        <v>16.152815013404826</v>
      </c>
      <c r="X282" s="71">
        <f t="shared" si="73"/>
        <v>20.96494272821937</v>
      </c>
      <c r="Y282" s="71">
        <f t="shared" si="73"/>
        <v>17.657992565055764</v>
      </c>
      <c r="Z282" s="71">
        <f t="shared" si="73"/>
        <v>15.808317267970256</v>
      </c>
      <c r="AA282" s="71">
        <f t="shared" si="73"/>
        <v>18.566934018699872</v>
      </c>
      <c r="AB282" s="71">
        <f t="shared" si="73"/>
        <v>29.525505660857398</v>
      </c>
      <c r="AC282" s="71">
        <f t="shared" si="73"/>
        <v>18.703659411624013</v>
      </c>
      <c r="AD282" s="71">
        <f t="shared" si="73"/>
        <v>20.336051396095872</v>
      </c>
      <c r="AE282" s="71">
        <f t="shared" si="73"/>
        <v>13.825534916529508</v>
      </c>
      <c r="AF282" s="71">
        <f t="shared" si="73"/>
        <v>19.011667810569662</v>
      </c>
      <c r="AG282" s="71">
        <f t="shared" si="73"/>
        <v>25.416755338015179</v>
      </c>
      <c r="AH282" s="71">
        <f t="shared" si="73"/>
        <v>17.219512195121951</v>
      </c>
      <c r="AI282" s="71">
        <f t="shared" si="73"/>
        <v>29.738174339503242</v>
      </c>
      <c r="AJ282" s="71">
        <f t="shared" si="73"/>
        <v>16.023815687289673</v>
      </c>
      <c r="AK282" s="71">
        <f t="shared" si="73"/>
        <v>21.035921949131382</v>
      </c>
      <c r="AL282" s="71">
        <f t="shared" si="73"/>
        <v>19.200675899055945</v>
      </c>
      <c r="AM282" s="71">
        <f t="shared" si="73"/>
        <v>20.957292079862487</v>
      </c>
      <c r="AN282" s="71">
        <f t="shared" si="73"/>
        <v>16.42243557352198</v>
      </c>
      <c r="AO282" s="71">
        <f t="shared" si="73"/>
        <v>14.695727233491585</v>
      </c>
      <c r="AP282" s="71">
        <f t="shared" si="73"/>
        <v>21.268460904115752</v>
      </c>
      <c r="AQ282" s="71">
        <f t="shared" si="73"/>
        <v>12.540849673202615</v>
      </c>
      <c r="AR282" s="71">
        <f t="shared" si="73"/>
        <v>29.641131815044858</v>
      </c>
      <c r="AS282" s="71">
        <f t="shared" si="73"/>
        <v>18.657453109575517</v>
      </c>
      <c r="AT282" s="71">
        <f t="shared" si="73"/>
        <v>18.198198198198199</v>
      </c>
      <c r="AU282" s="71">
        <f t="shared" si="73"/>
        <v>25.112634671890305</v>
      </c>
      <c r="AV282" s="71">
        <f t="shared" si="73"/>
        <v>22.336204393690117</v>
      </c>
      <c r="AW282" s="71">
        <f t="shared" si="73"/>
        <v>18.762589928057555</v>
      </c>
      <c r="AX282" s="71">
        <f t="shared" si="73"/>
        <v>18.262320328542096</v>
      </c>
      <c r="AY282" s="71">
        <f t="shared" si="73"/>
        <v>23.553806568790677</v>
      </c>
      <c r="AZ282" s="71">
        <f t="shared" si="73"/>
        <v>24.9678440684674</v>
      </c>
      <c r="BA282" s="71">
        <f t="shared" si="73"/>
        <v>18.915782493368699</v>
      </c>
      <c r="BB282" s="71">
        <f t="shared" si="73"/>
        <v>33.03530065783378</v>
      </c>
      <c r="BC282" s="71">
        <f t="shared" si="73"/>
        <v>15.231649940899713</v>
      </c>
      <c r="BD282" s="71">
        <f t="shared" si="73"/>
        <v>11.539953452288595</v>
      </c>
      <c r="BE282" s="71">
        <f t="shared" si="73"/>
        <v>13.66442199775533</v>
      </c>
      <c r="BF282" s="71">
        <f t="shared" si="73"/>
        <v>13.761969904240768</v>
      </c>
      <c r="BG282" s="71">
        <f t="shared" si="73"/>
        <v>12.91</v>
      </c>
      <c r="BH282" s="71">
        <f t="shared" si="73"/>
        <v>16.525722339675827</v>
      </c>
      <c r="BI282" s="71">
        <f t="shared" si="73"/>
        <v>16.69955015389472</v>
      </c>
      <c r="BJ282" s="71">
        <f t="shared" si="73"/>
        <v>17.414529914529915</v>
      </c>
      <c r="BK282" s="71">
        <f t="shared" si="73"/>
        <v>10.159651669085632</v>
      </c>
      <c r="BL282" s="71">
        <f t="shared" si="73"/>
        <v>14.976290832455216</v>
      </c>
      <c r="BM282" s="71">
        <f t="shared" si="73"/>
        <v>16.239103362391035</v>
      </c>
      <c r="BN282" s="71">
        <f t="shared" si="73"/>
        <v>16.757208524864186</v>
      </c>
      <c r="BO282" s="71">
        <f t="shared" si="73"/>
        <v>15.873977582550742</v>
      </c>
      <c r="BP282" s="71">
        <f t="shared" si="73"/>
        <v>11.795092552733534</v>
      </c>
      <c r="BQ282" s="71">
        <f t="shared" si="73"/>
        <v>19.199581480512688</v>
      </c>
      <c r="BR282" s="71">
        <f t="shared" si="73"/>
        <v>14.614427860696516</v>
      </c>
      <c r="BS282" s="71">
        <f t="shared" si="73"/>
        <v>18.150837161060899</v>
      </c>
      <c r="BT282" s="71">
        <f t="shared" si="73"/>
        <v>17.438227776199945</v>
      </c>
      <c r="BU282" s="71">
        <f t="shared" si="73"/>
        <v>16.836422896720311</v>
      </c>
      <c r="BV282" s="71">
        <f t="shared" si="73"/>
        <v>14.140386571719226</v>
      </c>
      <c r="BW282" s="71">
        <f t="shared" ref="BW282:CE282" si="74">BW177/BW179*100</f>
        <v>20.496289580605083</v>
      </c>
      <c r="BX282" s="71">
        <f t="shared" si="74"/>
        <v>27.321518622577624</v>
      </c>
      <c r="BY282" s="71">
        <f t="shared" si="74"/>
        <v>18.867407102701218</v>
      </c>
      <c r="BZ282" s="71">
        <f t="shared" si="74"/>
        <v>22.335073564309443</v>
      </c>
      <c r="CA282" s="71">
        <f t="shared" si="74"/>
        <v>21.027064538514921</v>
      </c>
      <c r="CB282" s="71">
        <f t="shared" si="74"/>
        <v>15.448662150399272</v>
      </c>
      <c r="CC282" s="71">
        <f t="shared" si="74"/>
        <v>17.886178861788618</v>
      </c>
      <c r="CD282" s="71">
        <f t="shared" si="74"/>
        <v>20.61462415087377</v>
      </c>
      <c r="CE282" s="71">
        <f t="shared" si="74"/>
        <v>22.116718959588148</v>
      </c>
    </row>
    <row r="283" spans="1:85" x14ac:dyDescent="0.25">
      <c r="A283" s="71">
        <v>25</v>
      </c>
      <c r="B283" s="71" t="s">
        <v>385</v>
      </c>
      <c r="C283" s="71">
        <f>C188/C189*100</f>
        <v>12.595177664974619</v>
      </c>
      <c r="D283" s="71">
        <f t="shared" ref="D283:BO283" si="75">D188/D189*100</f>
        <v>13.376772709850519</v>
      </c>
      <c r="E283" s="71">
        <f t="shared" si="75"/>
        <v>15.080004025359766</v>
      </c>
      <c r="F283" s="71">
        <f t="shared" si="75"/>
        <v>15.632732414280664</v>
      </c>
      <c r="G283" s="71">
        <f t="shared" si="75"/>
        <v>14.52826725403818</v>
      </c>
      <c r="H283" s="71">
        <f t="shared" si="75"/>
        <v>14.066852367688023</v>
      </c>
      <c r="I283" s="71">
        <f t="shared" si="75"/>
        <v>15.182336889109402</v>
      </c>
      <c r="J283" s="71">
        <f t="shared" si="75"/>
        <v>14.546858908341914</v>
      </c>
      <c r="K283" s="71">
        <f t="shared" si="75"/>
        <v>16.21492128678987</v>
      </c>
      <c r="L283" s="71">
        <f t="shared" si="75"/>
        <v>13.857269443119078</v>
      </c>
      <c r="M283" s="71">
        <f t="shared" si="75"/>
        <v>15.122265122265121</v>
      </c>
      <c r="N283" s="71">
        <f t="shared" si="75"/>
        <v>14.24425354074762</v>
      </c>
      <c r="O283" s="71">
        <f t="shared" si="75"/>
        <v>14.068774184127911</v>
      </c>
      <c r="P283" s="71">
        <f t="shared" si="75"/>
        <v>13.472940922811558</v>
      </c>
      <c r="Q283" s="71">
        <f t="shared" si="75"/>
        <v>13.270390768423812</v>
      </c>
      <c r="R283" s="71">
        <f t="shared" si="75"/>
        <v>13.729090167278663</v>
      </c>
      <c r="S283" s="71">
        <f t="shared" si="75"/>
        <v>13.07459399944949</v>
      </c>
      <c r="T283" s="71">
        <f t="shared" si="75"/>
        <v>14.226588211828064</v>
      </c>
      <c r="U283" s="71">
        <f t="shared" si="75"/>
        <v>13.863852861434747</v>
      </c>
      <c r="V283" s="71">
        <f t="shared" si="75"/>
        <v>14.232754575316752</v>
      </c>
      <c r="W283" s="71">
        <f t="shared" si="75"/>
        <v>14.853195164075995</v>
      </c>
      <c r="X283" s="71">
        <f t="shared" si="75"/>
        <v>15.062486296864721</v>
      </c>
      <c r="Y283" s="71">
        <f t="shared" si="75"/>
        <v>12.874816523380165</v>
      </c>
      <c r="Z283" s="71">
        <f t="shared" si="75"/>
        <v>16.159642757465811</v>
      </c>
      <c r="AA283" s="71">
        <f t="shared" si="75"/>
        <v>15.539840547723074</v>
      </c>
      <c r="AB283" s="71">
        <f t="shared" si="75"/>
        <v>12.141776529068512</v>
      </c>
      <c r="AC283" s="71">
        <f t="shared" si="75"/>
        <v>14.342758690584779</v>
      </c>
      <c r="AD283" s="71">
        <f t="shared" si="75"/>
        <v>14.446592150600889</v>
      </c>
      <c r="AE283" s="71">
        <f t="shared" si="75"/>
        <v>14.741896758703483</v>
      </c>
      <c r="AF283" s="71">
        <f t="shared" si="75"/>
        <v>14.165497896213184</v>
      </c>
      <c r="AG283" s="71">
        <f t="shared" si="75"/>
        <v>13.751169317118803</v>
      </c>
      <c r="AH283" s="71">
        <f t="shared" si="75"/>
        <v>13.782845810609818</v>
      </c>
      <c r="AI283" s="71">
        <f t="shared" si="75"/>
        <v>13.611768006733737</v>
      </c>
      <c r="AJ283" s="71">
        <f t="shared" si="75"/>
        <v>14.690451206715634</v>
      </c>
      <c r="AK283" s="71">
        <f t="shared" si="75"/>
        <v>14.298626174981925</v>
      </c>
      <c r="AL283" s="71">
        <f t="shared" si="75"/>
        <v>14.160214413341274</v>
      </c>
      <c r="AM283" s="71">
        <f t="shared" si="75"/>
        <v>14.679084834986838</v>
      </c>
      <c r="AN283" s="71">
        <f t="shared" si="75"/>
        <v>15.337107565620176</v>
      </c>
      <c r="AO283" s="71">
        <f t="shared" si="75"/>
        <v>14.382885353812396</v>
      </c>
      <c r="AP283" s="71">
        <f t="shared" si="75"/>
        <v>14.615442731943185</v>
      </c>
      <c r="AQ283" s="71">
        <f t="shared" si="75"/>
        <v>13.903743315508022</v>
      </c>
      <c r="AR283" s="71">
        <f t="shared" si="75"/>
        <v>12.629716981132075</v>
      </c>
      <c r="AS283" s="71">
        <f t="shared" si="75"/>
        <v>15.172743193758956</v>
      </c>
      <c r="AT283" s="71">
        <f t="shared" si="75"/>
        <v>13.776075783533207</v>
      </c>
      <c r="AU283" s="71">
        <f t="shared" si="75"/>
        <v>14.205558122648359</v>
      </c>
      <c r="AV283" s="71">
        <f t="shared" si="75"/>
        <v>13.618290258449303</v>
      </c>
      <c r="AW283" s="71">
        <f t="shared" si="75"/>
        <v>13.907962016070124</v>
      </c>
      <c r="AX283" s="71">
        <f t="shared" si="75"/>
        <v>13.085344941300619</v>
      </c>
      <c r="AY283" s="71">
        <f t="shared" si="75"/>
        <v>14.389503693939487</v>
      </c>
      <c r="AZ283" s="71">
        <f t="shared" si="75"/>
        <v>15.703058517294888</v>
      </c>
      <c r="BA283" s="71">
        <f t="shared" si="75"/>
        <v>14.859640275676583</v>
      </c>
      <c r="BB283" s="71">
        <f t="shared" si="75"/>
        <v>14.584412526489288</v>
      </c>
      <c r="BC283" s="71">
        <f t="shared" si="75"/>
        <v>14.547176512371257</v>
      </c>
      <c r="BD283" s="71">
        <f t="shared" si="75"/>
        <v>13.798541297062883</v>
      </c>
      <c r="BE283" s="71">
        <f t="shared" si="75"/>
        <v>13.640287769784173</v>
      </c>
      <c r="BF283" s="71">
        <f t="shared" si="75"/>
        <v>13.93006993006993</v>
      </c>
      <c r="BG283" s="71">
        <f t="shared" si="75"/>
        <v>16.569298952457697</v>
      </c>
      <c r="BH283" s="71">
        <f t="shared" si="75"/>
        <v>14.249639249639252</v>
      </c>
      <c r="BI283" s="71">
        <f t="shared" si="75"/>
        <v>14.153280588188283</v>
      </c>
      <c r="BJ283" s="71">
        <f t="shared" si="75"/>
        <v>13.626492942453854</v>
      </c>
      <c r="BK283" s="71">
        <f t="shared" si="75"/>
        <v>15.645756457564575</v>
      </c>
      <c r="BL283" s="71">
        <f t="shared" si="75"/>
        <v>14.868137782561893</v>
      </c>
      <c r="BM283" s="71">
        <f t="shared" si="75"/>
        <v>13.673262303399289</v>
      </c>
      <c r="BN283" s="71">
        <f t="shared" si="75"/>
        <v>14.906457453228727</v>
      </c>
      <c r="BO283" s="71">
        <f t="shared" si="75"/>
        <v>13.763174209547428</v>
      </c>
      <c r="BP283" s="71">
        <f t="shared" ref="BP283:CE283" si="76">BP188/BP189*100</f>
        <v>15.538371753720456</v>
      </c>
      <c r="BQ283" s="71">
        <f t="shared" si="76"/>
        <v>13.468286099865049</v>
      </c>
      <c r="BR283" s="71">
        <f t="shared" si="76"/>
        <v>15.384615384615385</v>
      </c>
      <c r="BS283" s="71">
        <f t="shared" si="76"/>
        <v>14.673748103186647</v>
      </c>
      <c r="BT283" s="71">
        <f t="shared" si="76"/>
        <v>15.361139369277721</v>
      </c>
      <c r="BU283" s="71">
        <f t="shared" si="76"/>
        <v>14.152603789212135</v>
      </c>
      <c r="BV283" s="71">
        <f t="shared" si="76"/>
        <v>13.23529411764706</v>
      </c>
      <c r="BW283" s="71">
        <f t="shared" si="76"/>
        <v>14.952063643163118</v>
      </c>
      <c r="BX283" s="71">
        <f t="shared" si="76"/>
        <v>14.383761682242991</v>
      </c>
      <c r="BY283" s="71">
        <f t="shared" si="76"/>
        <v>15.492761692650333</v>
      </c>
      <c r="BZ283" s="71">
        <f t="shared" si="76"/>
        <v>12.776790431817089</v>
      </c>
      <c r="CA283" s="71">
        <f t="shared" si="76"/>
        <v>14.07563025210084</v>
      </c>
      <c r="CB283" s="71">
        <f t="shared" si="76"/>
        <v>15.517307178567338</v>
      </c>
      <c r="CC283" s="71">
        <f t="shared" si="76"/>
        <v>14.761904761904763</v>
      </c>
      <c r="CD283" s="71">
        <f t="shared" si="76"/>
        <v>14.429533513080345</v>
      </c>
      <c r="CE283" s="71">
        <f t="shared" si="76"/>
        <v>14.439004751731577</v>
      </c>
    </row>
    <row r="284" spans="1:85" x14ac:dyDescent="0.25">
      <c r="A284" s="71">
        <v>26</v>
      </c>
      <c r="B284" s="71" t="s">
        <v>386</v>
      </c>
      <c r="C284" s="71">
        <f>C221/C222*100</f>
        <v>3.4183082271147165</v>
      </c>
      <c r="D284" s="71">
        <f t="shared" ref="D284:BO284" si="77">D221/D222*100</f>
        <v>2.931152010906612</v>
      </c>
      <c r="E284" s="71">
        <f t="shared" si="77"/>
        <v>1.930484013179266</v>
      </c>
      <c r="F284" s="71">
        <f t="shared" si="77"/>
        <v>1.4936048468529115</v>
      </c>
      <c r="G284" s="71">
        <f t="shared" si="77"/>
        <v>3.338315894369706</v>
      </c>
      <c r="H284" s="71">
        <f t="shared" si="77"/>
        <v>2.796185550347503</v>
      </c>
      <c r="I284" s="71">
        <f t="shared" si="77"/>
        <v>1.875</v>
      </c>
      <c r="J284" s="71">
        <f t="shared" si="77"/>
        <v>3.2363213038416765</v>
      </c>
      <c r="K284" s="71">
        <f t="shared" si="77"/>
        <v>1.7194776435340478</v>
      </c>
      <c r="L284" s="71">
        <f t="shared" si="77"/>
        <v>2.5912132306526954</v>
      </c>
      <c r="M284" s="71">
        <f t="shared" si="77"/>
        <v>5.3811659192825116</v>
      </c>
      <c r="N284" s="71">
        <f t="shared" si="77"/>
        <v>3.2013304230329491</v>
      </c>
      <c r="O284" s="71">
        <f t="shared" si="77"/>
        <v>2.7820815089255642</v>
      </c>
      <c r="P284" s="71">
        <f t="shared" si="77"/>
        <v>2.2913877169491954</v>
      </c>
      <c r="Q284" s="71">
        <f t="shared" si="77"/>
        <v>3.9094159713945169</v>
      </c>
      <c r="R284" s="71">
        <f t="shared" si="77"/>
        <v>3.1994047619047619</v>
      </c>
      <c r="S284" s="71">
        <f t="shared" si="77"/>
        <v>3.1797696544817224</v>
      </c>
      <c r="T284" s="71">
        <f t="shared" si="77"/>
        <v>1.9702857142857144</v>
      </c>
      <c r="U284" s="71">
        <f t="shared" si="77"/>
        <v>3.3742942544005312</v>
      </c>
      <c r="V284" s="71">
        <f t="shared" si="77"/>
        <v>2.3172520928626912</v>
      </c>
      <c r="W284" s="71">
        <f t="shared" si="77"/>
        <v>4.122752634841909</v>
      </c>
      <c r="X284" s="71">
        <f t="shared" si="77"/>
        <v>1.9854701560307109</v>
      </c>
      <c r="Y284" s="71">
        <f t="shared" si="77"/>
        <v>3.3455104787540857</v>
      </c>
      <c r="Z284" s="71">
        <f t="shared" si="77"/>
        <v>3.051643192488263</v>
      </c>
      <c r="AA284" s="71">
        <f t="shared" si="77"/>
        <v>2.498239217798401</v>
      </c>
      <c r="AB284" s="71">
        <f t="shared" si="77"/>
        <v>2.5050261359067147</v>
      </c>
      <c r="AC284" s="71">
        <f t="shared" si="77"/>
        <v>2.2053160514698975</v>
      </c>
      <c r="AD284" s="71">
        <f t="shared" si="77"/>
        <v>3.6737804878048776</v>
      </c>
      <c r="AE284" s="71">
        <f t="shared" si="77"/>
        <v>4.6606529209621996</v>
      </c>
      <c r="AF284" s="71">
        <f t="shared" si="77"/>
        <v>2.4968789013732833</v>
      </c>
      <c r="AG284" s="71">
        <f t="shared" si="77"/>
        <v>2.0453927697743954</v>
      </c>
      <c r="AH284" s="71">
        <f t="shared" si="77"/>
        <v>2.5293170843872153</v>
      </c>
      <c r="AI284" s="71">
        <f t="shared" si="77"/>
        <v>2.5469571750563484</v>
      </c>
      <c r="AJ284" s="71">
        <f t="shared" si="77"/>
        <v>3.2218696607273611</v>
      </c>
      <c r="AK284" s="71">
        <f t="shared" si="77"/>
        <v>1.7458314863436422</v>
      </c>
      <c r="AL284" s="71">
        <f t="shared" si="77"/>
        <v>1.4384187944010691</v>
      </c>
      <c r="AM284" s="71">
        <f t="shared" si="77"/>
        <v>2.7981876071516041</v>
      </c>
      <c r="AN284" s="71">
        <f t="shared" si="77"/>
        <v>7.4468085106382977</v>
      </c>
      <c r="AO284" s="71">
        <f t="shared" si="77"/>
        <v>3.183806326925033</v>
      </c>
      <c r="AP284" s="71">
        <f t="shared" si="77"/>
        <v>1.4185929286382948</v>
      </c>
      <c r="AQ284" s="71">
        <f t="shared" si="77"/>
        <v>3.9015151515151518</v>
      </c>
      <c r="AR284" s="71">
        <f t="shared" si="77"/>
        <v>2.7280569333620877</v>
      </c>
      <c r="AS284" s="71">
        <f t="shared" si="77"/>
        <v>1.3250927070457355</v>
      </c>
      <c r="AT284" s="71">
        <f t="shared" si="77"/>
        <v>4.2605827377680043</v>
      </c>
      <c r="AU284" s="71">
        <f t="shared" si="77"/>
        <v>2.6443937619429208</v>
      </c>
      <c r="AV284" s="71">
        <f t="shared" si="77"/>
        <v>4.2894241962926483</v>
      </c>
      <c r="AW284" s="71">
        <f t="shared" si="77"/>
        <v>3.4561900904549745</v>
      </c>
      <c r="AX284" s="71">
        <f t="shared" si="77"/>
        <v>2.7020564323290293</v>
      </c>
      <c r="AY284" s="71">
        <f t="shared" si="77"/>
        <v>1.7067203914232263</v>
      </c>
      <c r="AZ284" s="71">
        <f t="shared" si="77"/>
        <v>1.7707937713634638</v>
      </c>
      <c r="BA284" s="71">
        <f t="shared" si="77"/>
        <v>2.662907268170426</v>
      </c>
      <c r="BB284" s="71">
        <f t="shared" si="77"/>
        <v>2.2491576598258436</v>
      </c>
      <c r="BC284" s="71">
        <f t="shared" si="77"/>
        <v>2.653731538076697</v>
      </c>
      <c r="BD284" s="71">
        <f t="shared" si="77"/>
        <v>3.6651033524405072</v>
      </c>
      <c r="BE284" s="71">
        <f t="shared" si="77"/>
        <v>3.2756813417190775</v>
      </c>
      <c r="BF284" s="71">
        <f t="shared" si="77"/>
        <v>4.8256695300656895</v>
      </c>
      <c r="BG284" s="71">
        <f t="shared" si="77"/>
        <v>1.5344777980243598</v>
      </c>
      <c r="BH284" s="71">
        <f t="shared" si="77"/>
        <v>3.8593215063803297</v>
      </c>
      <c r="BI284" s="71">
        <f t="shared" si="77"/>
        <v>3.3710308829926054</v>
      </c>
      <c r="BJ284" s="71">
        <f t="shared" si="77"/>
        <v>4.8302247728359635</v>
      </c>
      <c r="BK284" s="71">
        <f t="shared" si="77"/>
        <v>4.0540540540540544</v>
      </c>
      <c r="BL284" s="71">
        <f t="shared" si="77"/>
        <v>3.6562846239074234</v>
      </c>
      <c r="BM284" s="71">
        <f t="shared" si="77"/>
        <v>2.4287716020551144</v>
      </c>
      <c r="BN284" s="71">
        <f t="shared" si="77"/>
        <v>2.360611510791367</v>
      </c>
      <c r="BO284" s="71">
        <f t="shared" si="77"/>
        <v>3.9855072463768111</v>
      </c>
      <c r="BP284" s="71">
        <f t="shared" ref="BP284:CE284" si="78">BP221/BP222*100</f>
        <v>2.6679179514680249</v>
      </c>
      <c r="BQ284" s="71">
        <f t="shared" si="78"/>
        <v>4.2216358839050132</v>
      </c>
      <c r="BR284" s="71">
        <f t="shared" si="78"/>
        <v>6.0708263069139967</v>
      </c>
      <c r="BS284" s="71">
        <f t="shared" si="78"/>
        <v>3.0315672368238076</v>
      </c>
      <c r="BT284" s="71">
        <f t="shared" si="78"/>
        <v>2.0919387075283145</v>
      </c>
      <c r="BU284" s="71">
        <f t="shared" si="78"/>
        <v>3.4512102874432675</v>
      </c>
      <c r="BV284" s="71">
        <f t="shared" si="78"/>
        <v>6.592386258124419</v>
      </c>
      <c r="BW284" s="71">
        <f t="shared" si="78"/>
        <v>1.728647062575748</v>
      </c>
      <c r="BX284" s="71">
        <f t="shared" si="78"/>
        <v>2.5366613607884307</v>
      </c>
      <c r="BY284" s="71">
        <f t="shared" si="78"/>
        <v>1.8511276235171423</v>
      </c>
      <c r="BZ284" s="71">
        <f t="shared" si="78"/>
        <v>2.458575906851769</v>
      </c>
      <c r="CA284" s="71">
        <f t="shared" si="78"/>
        <v>2.4559430071241097</v>
      </c>
      <c r="CB284" s="71">
        <f t="shared" si="78"/>
        <v>2.0226918476093814</v>
      </c>
      <c r="CC284" s="71">
        <f t="shared" si="78"/>
        <v>4.1841004184100417</v>
      </c>
      <c r="CD284" s="71">
        <f t="shared" si="78"/>
        <v>2.4460826960941437</v>
      </c>
      <c r="CE284" s="71">
        <f t="shared" si="78"/>
        <v>2.1451154380435096</v>
      </c>
    </row>
    <row r="285" spans="1:85" ht="12.5" x14ac:dyDescent="0.25">
      <c r="A285" s="71">
        <v>27</v>
      </c>
      <c r="B285" s="71" t="s">
        <v>387</v>
      </c>
      <c r="C285" s="71">
        <f>C225/C227*100</f>
        <v>8.5695006747638338</v>
      </c>
      <c r="D285" s="71">
        <f t="shared" ref="D285:BO285" si="79">D225/D227*100</f>
        <v>8.4127641939494406</v>
      </c>
      <c r="E285" s="71">
        <f t="shared" si="79"/>
        <v>14.400989832696757</v>
      </c>
      <c r="F285" s="71">
        <f t="shared" si="79"/>
        <v>9.962044890117614</v>
      </c>
      <c r="G285" s="71">
        <f t="shared" si="79"/>
        <v>9.4785811203721657</v>
      </c>
      <c r="H285" s="71">
        <f t="shared" si="79"/>
        <v>8.561002994011977</v>
      </c>
      <c r="I285" s="71">
        <f t="shared" si="79"/>
        <v>8.7517322247095191</v>
      </c>
      <c r="J285" s="71">
        <f t="shared" si="79"/>
        <v>11.013698630136986</v>
      </c>
      <c r="K285" s="71">
        <f t="shared" si="79"/>
        <v>8.0619072127049485</v>
      </c>
      <c r="L285" s="71">
        <f t="shared" si="79"/>
        <v>11.125557859226202</v>
      </c>
      <c r="M285" s="71">
        <f t="shared" si="79"/>
        <v>7.2715143428952631</v>
      </c>
      <c r="N285" s="71">
        <f t="shared" si="79"/>
        <v>11.703831464826907</v>
      </c>
      <c r="O285" s="71">
        <f t="shared" si="79"/>
        <v>10.997870398539703</v>
      </c>
      <c r="P285" s="71">
        <f t="shared" si="79"/>
        <v>11.834718167527509</v>
      </c>
      <c r="Q285" s="71">
        <f t="shared" si="79"/>
        <v>12.832465039758706</v>
      </c>
      <c r="R285" s="71">
        <f t="shared" si="79"/>
        <v>9.3216630196936539</v>
      </c>
      <c r="S285" s="71">
        <f t="shared" si="79"/>
        <v>8.6621180658558306</v>
      </c>
      <c r="T285" s="71">
        <f t="shared" si="79"/>
        <v>14.160614021531964</v>
      </c>
      <c r="U285" s="71">
        <f t="shared" si="79"/>
        <v>9.1096360723277634</v>
      </c>
      <c r="V285" s="71">
        <f t="shared" si="79"/>
        <v>14.943204073638855</v>
      </c>
      <c r="W285" s="71">
        <f t="shared" si="79"/>
        <v>8.9715536105032836</v>
      </c>
      <c r="X285" s="71">
        <f t="shared" si="79"/>
        <v>12.239776951672862</v>
      </c>
      <c r="Y285" s="71">
        <f t="shared" si="79"/>
        <v>9.2766934557979344</v>
      </c>
      <c r="Z285" s="71">
        <f t="shared" si="79"/>
        <v>3.8372093023255816</v>
      </c>
      <c r="AA285" s="71">
        <f t="shared" si="79"/>
        <v>12.121502951197275</v>
      </c>
      <c r="AB285" s="71">
        <f t="shared" si="79"/>
        <v>16.30593607305936</v>
      </c>
      <c r="AC285" s="71">
        <f t="shared" si="79"/>
        <v>11.776338664812238</v>
      </c>
      <c r="AD285" s="71">
        <f t="shared" si="79"/>
        <v>13.243831640058055</v>
      </c>
      <c r="AE285" s="71">
        <f t="shared" si="79"/>
        <v>7.2594825420748545</v>
      </c>
      <c r="AF285" s="71">
        <f t="shared" si="79"/>
        <v>6.9732937685459948</v>
      </c>
      <c r="AG285" s="71">
        <f t="shared" si="79"/>
        <v>12.253233492171544</v>
      </c>
      <c r="AH285" s="71">
        <f t="shared" si="79"/>
        <v>13.236842105263158</v>
      </c>
      <c r="AI285" s="71">
        <f t="shared" si="79"/>
        <v>13.384180095952761</v>
      </c>
      <c r="AJ285" s="71">
        <f t="shared" si="79"/>
        <v>8.2468443197755974</v>
      </c>
      <c r="AK285" s="71">
        <f t="shared" si="79"/>
        <v>10.670591833613702</v>
      </c>
      <c r="AL285" s="71">
        <f t="shared" si="79"/>
        <v>8.3926254962852322</v>
      </c>
      <c r="AM285" s="71">
        <f t="shared" si="79"/>
        <v>13.281193424578175</v>
      </c>
      <c r="AN285" s="71">
        <f t="shared" si="79"/>
        <v>6.3230605738575987</v>
      </c>
      <c r="AO285" s="71">
        <f t="shared" si="79"/>
        <v>6.8187080342671917</v>
      </c>
      <c r="AP285" s="71">
        <f t="shared" si="79"/>
        <v>6.6113050106310425</v>
      </c>
      <c r="AQ285" s="71">
        <f t="shared" si="79"/>
        <v>5.9002169197396963</v>
      </c>
      <c r="AR285" s="71">
        <f t="shared" si="79"/>
        <v>21.264509755495183</v>
      </c>
      <c r="AS285" s="71">
        <f t="shared" si="79"/>
        <v>10.531639878610767</v>
      </c>
      <c r="AT285" s="71">
        <f t="shared" si="79"/>
        <v>23.976156308643336</v>
      </c>
      <c r="AU285" s="71">
        <f t="shared" si="79"/>
        <v>12.777368103506067</v>
      </c>
      <c r="AV285" s="71">
        <f t="shared" si="79"/>
        <v>15.232751454696592</v>
      </c>
      <c r="AW285" s="71">
        <f t="shared" si="79"/>
        <v>10.469203729176218</v>
      </c>
      <c r="AX285" s="71">
        <f t="shared" si="79"/>
        <v>10.015649452269171</v>
      </c>
      <c r="AY285" s="71">
        <f t="shared" si="79"/>
        <v>9.3291167833747455</v>
      </c>
      <c r="AZ285" s="71">
        <f t="shared" si="79"/>
        <v>10.545978545124619</v>
      </c>
      <c r="BA285" s="71">
        <f t="shared" si="79"/>
        <v>10.326472675656493</v>
      </c>
      <c r="BB285" s="71">
        <f t="shared" si="79"/>
        <v>10.999702174128858</v>
      </c>
      <c r="BC285" s="71">
        <f t="shared" si="79"/>
        <v>8.082408874801903</v>
      </c>
      <c r="BD285" s="71">
        <f t="shared" si="79"/>
        <v>6.7796610169491522</v>
      </c>
      <c r="BE285" s="71">
        <f t="shared" si="79"/>
        <v>7.2972972972972974</v>
      </c>
      <c r="BF285" s="71">
        <f t="shared" si="79"/>
        <v>7.6967260195290059</v>
      </c>
      <c r="BG285" s="71">
        <f t="shared" si="79"/>
        <v>3.1112068037463669</v>
      </c>
      <c r="BH285" s="71">
        <f t="shared" si="79"/>
        <v>9.6526508226691039</v>
      </c>
      <c r="BI285" s="71">
        <f t="shared" si="79"/>
        <v>21.623227778249426</v>
      </c>
      <c r="BJ285" s="71">
        <f t="shared" si="79"/>
        <v>6.6326530612244898</v>
      </c>
      <c r="BK285" s="71">
        <f t="shared" si="79"/>
        <v>5.9479553903345721</v>
      </c>
      <c r="BL285" s="71">
        <f t="shared" si="79"/>
        <v>7.5370501058574462</v>
      </c>
      <c r="BM285" s="71">
        <f t="shared" si="79"/>
        <v>9.6992684909238687</v>
      </c>
      <c r="BN285" s="71">
        <f t="shared" si="79"/>
        <v>14.399379002522803</v>
      </c>
      <c r="BO285" s="71">
        <f t="shared" si="79"/>
        <v>8.9338115422236708</v>
      </c>
      <c r="BP285" s="71">
        <f t="shared" ref="BP285:CE285" si="80">BP225/BP227*100</f>
        <v>5.8932714617169379</v>
      </c>
      <c r="BQ285" s="71">
        <f t="shared" si="80"/>
        <v>14.017141277301631</v>
      </c>
      <c r="BR285" s="71">
        <f t="shared" si="80"/>
        <v>6.8654646324549233</v>
      </c>
      <c r="BS285" s="71">
        <f t="shared" si="80"/>
        <v>10.287318361955085</v>
      </c>
      <c r="BT285" s="71">
        <f t="shared" si="80"/>
        <v>13.020753266717911</v>
      </c>
      <c r="BU285" s="71">
        <f t="shared" si="80"/>
        <v>10.299584517821998</v>
      </c>
      <c r="BV285" s="71">
        <f t="shared" si="80"/>
        <v>6.4372918978912317</v>
      </c>
      <c r="BW285" s="71">
        <f t="shared" si="80"/>
        <v>10.400627316794981</v>
      </c>
      <c r="BX285" s="71">
        <f t="shared" si="80"/>
        <v>9.4746329189980862</v>
      </c>
      <c r="BY285" s="71">
        <f t="shared" si="80"/>
        <v>15.517769607843137</v>
      </c>
      <c r="BZ285" s="71">
        <f t="shared" si="80"/>
        <v>14.463852498786997</v>
      </c>
      <c r="CA285" s="71">
        <f t="shared" si="80"/>
        <v>22.033168210208917</v>
      </c>
      <c r="CB285" s="71">
        <f t="shared" si="80"/>
        <v>5.7405327342747112</v>
      </c>
      <c r="CC285" s="71">
        <f t="shared" si="80"/>
        <v>9.5717884130982362</v>
      </c>
      <c r="CD285" s="71">
        <f t="shared" si="80"/>
        <v>11.096643925082875</v>
      </c>
      <c r="CE285" s="71">
        <f t="shared" si="80"/>
        <v>11.303421113599505</v>
      </c>
      <c r="CF285"/>
      <c r="CG285"/>
    </row>
    <row r="286" spans="1:85" x14ac:dyDescent="0.25">
      <c r="A286" s="71">
        <v>28</v>
      </c>
      <c r="B286" s="71" t="s">
        <v>388</v>
      </c>
      <c r="C286" s="71">
        <f t="shared" ref="C286:AR286" si="81">SUM(C229:C248)/C251*100</f>
        <v>5.0791753809381532</v>
      </c>
      <c r="D286" s="71">
        <f t="shared" si="81"/>
        <v>10.006973500697351</v>
      </c>
      <c r="E286" s="71">
        <f t="shared" si="81"/>
        <v>7.8294352538505416</v>
      </c>
      <c r="F286" s="71">
        <f t="shared" si="81"/>
        <v>7.1238545669524092</v>
      </c>
      <c r="G286" s="71">
        <f t="shared" si="81"/>
        <v>4.4631250541641387</v>
      </c>
      <c r="H286" s="71">
        <f t="shared" si="81"/>
        <v>4.8485361313250968</v>
      </c>
      <c r="I286" s="71">
        <f t="shared" si="81"/>
        <v>6.5427294999279431</v>
      </c>
      <c r="J286" s="71">
        <f t="shared" si="81"/>
        <v>6.2873535739899591</v>
      </c>
      <c r="K286" s="71">
        <f t="shared" si="81"/>
        <v>6.9287892852406845</v>
      </c>
      <c r="L286" s="71">
        <f t="shared" si="81"/>
        <v>4.9192782526115852</v>
      </c>
      <c r="M286" s="71">
        <f t="shared" si="81"/>
        <v>7.3678290213723283</v>
      </c>
      <c r="N286" s="71">
        <f t="shared" si="81"/>
        <v>6.4090177133655395</v>
      </c>
      <c r="O286" s="71">
        <f t="shared" si="81"/>
        <v>3.8442889797049249</v>
      </c>
      <c r="P286" s="71">
        <f t="shared" si="81"/>
        <v>4.8580618809353622</v>
      </c>
      <c r="Q286" s="71">
        <f t="shared" si="81"/>
        <v>5.2391252102859891</v>
      </c>
      <c r="R286" s="71">
        <f t="shared" si="81"/>
        <v>5.848291835552982</v>
      </c>
      <c r="S286" s="71">
        <f t="shared" si="81"/>
        <v>5.5294731351069384</v>
      </c>
      <c r="T286" s="71">
        <f t="shared" si="81"/>
        <v>5.9242473292327613</v>
      </c>
      <c r="U286" s="71">
        <f t="shared" si="81"/>
        <v>4.2740328454614165</v>
      </c>
      <c r="V286" s="71">
        <f t="shared" si="81"/>
        <v>6.7116724738675959</v>
      </c>
      <c r="W286" s="71">
        <f t="shared" si="81"/>
        <v>5.2362707535121329</v>
      </c>
      <c r="X286" s="71">
        <f t="shared" si="81"/>
        <v>6.5539465974721685</v>
      </c>
      <c r="Y286" s="71">
        <f t="shared" si="81"/>
        <v>6.6492567296102854</v>
      </c>
      <c r="Z286" s="71">
        <f t="shared" si="81"/>
        <v>3.11576685468708</v>
      </c>
      <c r="AA286" s="71">
        <f t="shared" si="81"/>
        <v>6.9841675178753837</v>
      </c>
      <c r="AB286" s="71">
        <f t="shared" si="81"/>
        <v>7.3947484820459213</v>
      </c>
      <c r="AC286" s="71">
        <f t="shared" si="81"/>
        <v>6.4222498253241209</v>
      </c>
      <c r="AD286" s="71">
        <f t="shared" si="81"/>
        <v>6.5035516969218623</v>
      </c>
      <c r="AE286" s="71">
        <f t="shared" si="81"/>
        <v>5.3868321879849264</v>
      </c>
      <c r="AF286" s="71">
        <f t="shared" si="81"/>
        <v>9.7081218274111674</v>
      </c>
      <c r="AG286" s="71">
        <f t="shared" si="81"/>
        <v>5.2306000412399483</v>
      </c>
      <c r="AH286" s="71">
        <f t="shared" si="81"/>
        <v>5.1899032790752537</v>
      </c>
      <c r="AI286" s="71">
        <f t="shared" si="81"/>
        <v>3.2618544246451222</v>
      </c>
      <c r="AJ286" s="71">
        <f t="shared" si="81"/>
        <v>4.9147442326980944</v>
      </c>
      <c r="AK286" s="71">
        <f t="shared" si="81"/>
        <v>5.6820939504246839</v>
      </c>
      <c r="AL286" s="71">
        <f t="shared" si="81"/>
        <v>6.3931806073521571</v>
      </c>
      <c r="AM286" s="71">
        <f t="shared" si="81"/>
        <v>9.1568505889646623</v>
      </c>
      <c r="AN286" s="71">
        <f t="shared" si="81"/>
        <v>5.5900621118012426</v>
      </c>
      <c r="AO286" s="71">
        <f t="shared" si="81"/>
        <v>4.5072494221475097</v>
      </c>
      <c r="AP286" s="71">
        <f t="shared" si="81"/>
        <v>6.059607498535442</v>
      </c>
      <c r="AQ286" s="71">
        <f t="shared" si="81"/>
        <v>3.6370746969104415</v>
      </c>
      <c r="AR286" s="71">
        <f t="shared" si="81"/>
        <v>7.3829141370338247</v>
      </c>
      <c r="AS286" s="71">
        <f>SUM(AS229:AS248)/AS251*100</f>
        <v>7.4775320609916189</v>
      </c>
      <c r="AT286" s="71">
        <f t="shared" ref="AT286:CE286" si="82">SUM(AT229:AT248)/AT251*100</f>
        <v>15.077003850192511</v>
      </c>
      <c r="AU286" s="71">
        <f t="shared" si="82"/>
        <v>2.7634921618439803</v>
      </c>
      <c r="AV286" s="71">
        <f t="shared" si="82"/>
        <v>6.4565373563218387</v>
      </c>
      <c r="AW286" s="71">
        <f t="shared" si="82"/>
        <v>3.380709259003726</v>
      </c>
      <c r="AX286" s="71">
        <f t="shared" si="82"/>
        <v>6.6310027369992532</v>
      </c>
      <c r="AY286" s="71">
        <f t="shared" si="82"/>
        <v>7.6019011954486526</v>
      </c>
      <c r="AZ286" s="71">
        <f t="shared" si="82"/>
        <v>5.2280906526602475</v>
      </c>
      <c r="BA286" s="71">
        <f t="shared" si="82"/>
        <v>4.6807141708219397</v>
      </c>
      <c r="BB286" s="71">
        <f t="shared" si="82"/>
        <v>7.0164627167884488</v>
      </c>
      <c r="BC286" s="71">
        <f t="shared" si="82"/>
        <v>5.1301199366372483</v>
      </c>
      <c r="BD286" s="71">
        <f t="shared" si="82"/>
        <v>5.7207837648705384</v>
      </c>
      <c r="BE286" s="71">
        <f t="shared" si="82"/>
        <v>3.651609413037598</v>
      </c>
      <c r="BF286" s="71">
        <f t="shared" si="82"/>
        <v>3.3615601744932002</v>
      </c>
      <c r="BG286" s="71">
        <f t="shared" si="82"/>
        <v>4.8698071953885913</v>
      </c>
      <c r="BH286" s="71">
        <f t="shared" si="82"/>
        <v>6.8558673469387754</v>
      </c>
      <c r="BI286" s="71">
        <f t="shared" si="82"/>
        <v>6.5647482014388485</v>
      </c>
      <c r="BJ286" s="71">
        <f t="shared" si="82"/>
        <v>6.591796875</v>
      </c>
      <c r="BK286" s="71">
        <f t="shared" si="82"/>
        <v>0.20790020790020791</v>
      </c>
      <c r="BL286" s="71">
        <f t="shared" si="82"/>
        <v>3.894456425218825</v>
      </c>
      <c r="BM286" s="71">
        <f t="shared" si="82"/>
        <v>6.0934489402697496</v>
      </c>
      <c r="BN286" s="71">
        <f t="shared" si="82"/>
        <v>7.1547325574729124</v>
      </c>
      <c r="BO286" s="71">
        <f t="shared" si="82"/>
        <v>5.3443841097456417</v>
      </c>
      <c r="BP286" s="71">
        <f t="shared" si="82"/>
        <v>5.5965474035918135</v>
      </c>
      <c r="BQ286" s="71">
        <f t="shared" si="82"/>
        <v>6.8758984187829411</v>
      </c>
      <c r="BR286" s="71">
        <f t="shared" si="82"/>
        <v>6.5088757396449708</v>
      </c>
      <c r="BS286" s="71">
        <f t="shared" si="82"/>
        <v>6.5802592223330016</v>
      </c>
      <c r="BT286" s="71">
        <f t="shared" si="82"/>
        <v>6.9675484046904828</v>
      </c>
      <c r="BU286" s="71">
        <f t="shared" si="82"/>
        <v>4.3448478324689299</v>
      </c>
      <c r="BV286" s="71">
        <f t="shared" si="82"/>
        <v>4.1785375118708457</v>
      </c>
      <c r="BW286" s="71">
        <f t="shared" si="82"/>
        <v>6.8028738212842388</v>
      </c>
      <c r="BX286" s="71">
        <f t="shared" si="82"/>
        <v>4.8973197561557065</v>
      </c>
      <c r="BY286" s="71">
        <f t="shared" si="82"/>
        <v>5.9465357337697764</v>
      </c>
      <c r="BZ286" s="71">
        <f t="shared" si="82"/>
        <v>3.9659172019985727</v>
      </c>
      <c r="CA286" s="71">
        <f t="shared" si="82"/>
        <v>9.2386735170481078</v>
      </c>
      <c r="CB286" s="71">
        <f t="shared" si="82"/>
        <v>3.2090167003669587</v>
      </c>
      <c r="CC286" s="71">
        <f t="shared" si="82"/>
        <v>7.2276159654800427</v>
      </c>
      <c r="CD286" s="71">
        <f t="shared" si="82"/>
        <v>5.9764106475649292</v>
      </c>
      <c r="CE286" s="71">
        <f t="shared" si="82"/>
        <v>5.9718462748154284</v>
      </c>
    </row>
    <row r="287" spans="1:85" x14ac:dyDescent="0.25">
      <c r="A287" s="71">
        <v>29</v>
      </c>
      <c r="B287" s="71" t="s">
        <v>389</v>
      </c>
      <c r="C287" s="71">
        <f>C253/C289*100</f>
        <v>53.673220395865407</v>
      </c>
      <c r="D287" s="71">
        <f t="shared" ref="D287:BO287" si="83">D253/D289*100</f>
        <v>56.475474978937235</v>
      </c>
      <c r="E287" s="71">
        <f t="shared" si="83"/>
        <v>57.477511192914832</v>
      </c>
      <c r="F287" s="71">
        <f t="shared" si="83"/>
        <v>45.701335831737296</v>
      </c>
      <c r="G287" s="71">
        <f t="shared" si="83"/>
        <v>54.367781711097962</v>
      </c>
      <c r="H287" s="71">
        <f t="shared" si="83"/>
        <v>54.059105833888154</v>
      </c>
      <c r="I287" s="71">
        <f t="shared" si="83"/>
        <v>29.708500279382193</v>
      </c>
      <c r="J287" s="71">
        <f t="shared" si="83"/>
        <v>57.095209856978848</v>
      </c>
      <c r="K287" s="71">
        <f t="shared" si="83"/>
        <v>26.073904938158915</v>
      </c>
      <c r="L287" s="71">
        <f t="shared" si="83"/>
        <v>64.854436121899255</v>
      </c>
      <c r="M287" s="71">
        <f t="shared" si="83"/>
        <v>52.756120108101278</v>
      </c>
      <c r="N287" s="71">
        <f t="shared" si="83"/>
        <v>58.179451428391872</v>
      </c>
      <c r="O287" s="71">
        <f t="shared" si="83"/>
        <v>58.786918249241829</v>
      </c>
      <c r="P287" s="71">
        <f t="shared" si="83"/>
        <v>56.606254044994323</v>
      </c>
      <c r="Q287" s="71">
        <f t="shared" si="83"/>
        <v>68.762883149497384</v>
      </c>
      <c r="R287" s="71">
        <f t="shared" si="83"/>
        <v>51.712512934077978</v>
      </c>
      <c r="S287" s="71">
        <f t="shared" si="83"/>
        <v>52.466489271448502</v>
      </c>
      <c r="T287" s="71">
        <f t="shared" si="83"/>
        <v>56.955915727934105</v>
      </c>
      <c r="U287" s="71">
        <f t="shared" si="83"/>
        <v>59.48416376967478</v>
      </c>
      <c r="V287" s="71">
        <f t="shared" si="83"/>
        <v>60.408952764990943</v>
      </c>
      <c r="W287" s="71">
        <f t="shared" si="83"/>
        <v>61.355343497009898</v>
      </c>
      <c r="X287" s="71">
        <f t="shared" si="83"/>
        <v>43.082330797857679</v>
      </c>
      <c r="Y287" s="71">
        <f t="shared" si="83"/>
        <v>55.166974193495186</v>
      </c>
      <c r="Z287" s="71">
        <f t="shared" si="83"/>
        <v>54.762402124196406</v>
      </c>
      <c r="AA287" s="71">
        <f t="shared" si="83"/>
        <v>58.930575273475483</v>
      </c>
      <c r="AB287" s="71">
        <f t="shared" si="83"/>
        <v>70.348991082666217</v>
      </c>
      <c r="AC287" s="71">
        <f t="shared" si="83"/>
        <v>56.556710622185712</v>
      </c>
      <c r="AD287" s="71">
        <f t="shared" si="83"/>
        <v>57.536630009465206</v>
      </c>
      <c r="AE287" s="71">
        <f t="shared" si="83"/>
        <v>50.022541295965439</v>
      </c>
      <c r="AF287" s="71">
        <f t="shared" si="83"/>
        <v>54.439951973192926</v>
      </c>
      <c r="AG287" s="71">
        <f t="shared" si="83"/>
        <v>55.655529244477222</v>
      </c>
      <c r="AH287" s="71">
        <f t="shared" si="83"/>
        <v>55.511604589408414</v>
      </c>
      <c r="AI287" s="71">
        <f t="shared" si="83"/>
        <v>61.969040624358087</v>
      </c>
      <c r="AJ287" s="71">
        <f t="shared" si="83"/>
        <v>51.578879458607616</v>
      </c>
      <c r="AK287" s="71">
        <f t="shared" si="83"/>
        <v>55.035539860251113</v>
      </c>
      <c r="AL287" s="71">
        <f t="shared" si="83"/>
        <v>54.316516784670895</v>
      </c>
      <c r="AM287" s="71">
        <f t="shared" si="83"/>
        <v>59.527303276882435</v>
      </c>
      <c r="AN287" s="71">
        <f t="shared" si="83"/>
        <v>53.822146320826604</v>
      </c>
      <c r="AO287" s="71">
        <f t="shared" si="83"/>
        <v>46.659883653409615</v>
      </c>
      <c r="AP287" s="71">
        <f t="shared" si="83"/>
        <v>42.631039467627382</v>
      </c>
      <c r="AQ287" s="71">
        <f t="shared" si="83"/>
        <v>47.93571047331902</v>
      </c>
      <c r="AR287" s="71">
        <f t="shared" si="83"/>
        <v>53.28155272857871</v>
      </c>
      <c r="AS287" s="71">
        <f t="shared" si="83"/>
        <v>54.287761482315155</v>
      </c>
      <c r="AT287" s="71">
        <f t="shared" si="83"/>
        <v>30.940581103029842</v>
      </c>
      <c r="AU287" s="71">
        <f t="shared" si="83"/>
        <v>55.337463213914532</v>
      </c>
      <c r="AV287" s="71">
        <f t="shared" si="83"/>
        <v>60.712454887825075</v>
      </c>
      <c r="AW287" s="71">
        <f t="shared" si="83"/>
        <v>58.484549251320253</v>
      </c>
      <c r="AX287" s="71">
        <f t="shared" si="83"/>
        <v>62.423163235371014</v>
      </c>
      <c r="AY287" s="71">
        <f t="shared" si="83"/>
        <v>48.354267443110253</v>
      </c>
      <c r="AZ287" s="71">
        <f t="shared" si="83"/>
        <v>49.931613720551951</v>
      </c>
      <c r="BA287" s="71">
        <f t="shared" si="83"/>
        <v>53.328469234692314</v>
      </c>
      <c r="BB287" s="71">
        <f t="shared" si="83"/>
        <v>58.138567312157484</v>
      </c>
      <c r="BC287" s="71">
        <f t="shared" si="83"/>
        <v>49.899548306572335</v>
      </c>
      <c r="BD287" s="71">
        <f t="shared" si="83"/>
        <v>54.508152317987545</v>
      </c>
      <c r="BE287" s="71">
        <f t="shared" si="83"/>
        <v>46.409313705043161</v>
      </c>
      <c r="BF287" s="71">
        <f t="shared" si="83"/>
        <v>49.440710657384159</v>
      </c>
      <c r="BG287" s="71">
        <f t="shared" si="83"/>
        <v>37.436694174996852</v>
      </c>
      <c r="BH287" s="71">
        <f t="shared" si="83"/>
        <v>57.849174204080811</v>
      </c>
      <c r="BI287" s="71">
        <f t="shared" si="83"/>
        <v>35.108996236426151</v>
      </c>
      <c r="BJ287" s="71">
        <f t="shared" si="83"/>
        <v>60.057791853820376</v>
      </c>
      <c r="BK287" s="71">
        <f t="shared" si="83"/>
        <v>32.229177798408685</v>
      </c>
      <c r="BL287" s="71">
        <f t="shared" si="83"/>
        <v>52.577999975208932</v>
      </c>
      <c r="BM287" s="71">
        <f t="shared" si="83"/>
        <v>52.19084827095508</v>
      </c>
      <c r="BN287" s="71">
        <f t="shared" si="83"/>
        <v>29.504088257732342</v>
      </c>
      <c r="BO287" s="71">
        <f t="shared" si="83"/>
        <v>53.190892812373662</v>
      </c>
      <c r="BP287" s="71">
        <f t="shared" ref="BP287:CE287" si="84">BP253/BP289*100</f>
        <v>37.373158854022037</v>
      </c>
      <c r="BQ287" s="71">
        <f t="shared" si="84"/>
        <v>56.135107290160732</v>
      </c>
      <c r="BR287" s="71">
        <f t="shared" si="84"/>
        <v>48.622832558499617</v>
      </c>
      <c r="BS287" s="71">
        <f t="shared" si="84"/>
        <v>56.438988765696116</v>
      </c>
      <c r="BT287" s="71">
        <f t="shared" si="84"/>
        <v>58.857198747690262</v>
      </c>
      <c r="BU287" s="71">
        <f t="shared" si="84"/>
        <v>57.307419948353008</v>
      </c>
      <c r="BV287" s="71">
        <f t="shared" si="84"/>
        <v>47.620776977707166</v>
      </c>
      <c r="BW287" s="71">
        <f t="shared" si="84"/>
        <v>47.063425707676828</v>
      </c>
      <c r="BX287" s="71">
        <f t="shared" si="84"/>
        <v>65.807227229538341</v>
      </c>
      <c r="BY287" s="71">
        <f t="shared" si="84"/>
        <v>60.100236226556667</v>
      </c>
      <c r="BZ287" s="71">
        <f t="shared" si="84"/>
        <v>51.607122408602791</v>
      </c>
      <c r="CA287" s="71">
        <f t="shared" si="84"/>
        <v>37.324423952287297</v>
      </c>
      <c r="CB287" s="71">
        <f t="shared" si="84"/>
        <v>54.078671292664801</v>
      </c>
      <c r="CC287" s="71">
        <f t="shared" si="84"/>
        <v>53.221604104529639</v>
      </c>
      <c r="CD287" s="71">
        <f t="shared" si="84"/>
        <v>52.517506136927707</v>
      </c>
      <c r="CE287" s="71">
        <f t="shared" si="84"/>
        <v>50.841657995505749</v>
      </c>
    </row>
    <row r="289" spans="2:83" x14ac:dyDescent="0.25">
      <c r="B289" s="59" t="s">
        <v>452</v>
      </c>
      <c r="C289" s="59">
        <v>3539.9403761999015</v>
      </c>
      <c r="D289" s="59">
        <v>2974.7425774224353</v>
      </c>
      <c r="E289" s="59">
        <v>23583.136636700623</v>
      </c>
      <c r="F289" s="59">
        <v>24769.516676006711</v>
      </c>
      <c r="G289" s="59">
        <v>13390.283309120099</v>
      </c>
      <c r="H289" s="59">
        <v>13818.20857887232</v>
      </c>
      <c r="I289" s="59">
        <v>22417.826337137805</v>
      </c>
      <c r="J289" s="59">
        <v>4553.7970812488356</v>
      </c>
      <c r="K289" s="59">
        <v>32235.29432946333</v>
      </c>
      <c r="L289" s="59">
        <v>32935.295219978667</v>
      </c>
      <c r="M289" s="59">
        <v>1848.1268106944772</v>
      </c>
      <c r="N289" s="59">
        <v>10261.354917290626</v>
      </c>
      <c r="O289" s="59">
        <v>16262.121377868443</v>
      </c>
      <c r="P289" s="59">
        <v>45887.15582443132</v>
      </c>
      <c r="Q289" s="59">
        <v>4377.3615388638646</v>
      </c>
      <c r="R289" s="59">
        <v>5675.6089261055176</v>
      </c>
      <c r="S289" s="59">
        <v>4240.8021403688863</v>
      </c>
      <c r="T289" s="59">
        <v>23237.270142790236</v>
      </c>
      <c r="U289" s="59">
        <v>16222.805177803644</v>
      </c>
      <c r="V289" s="59">
        <v>24416.910614858614</v>
      </c>
      <c r="W289" s="59">
        <v>3259.6997849053987</v>
      </c>
      <c r="X289" s="59">
        <v>24128.221030504003</v>
      </c>
      <c r="Y289" s="59">
        <v>5673.6843841057762</v>
      </c>
      <c r="Z289" s="59">
        <v>4108.6583362380525</v>
      </c>
      <c r="AA289" s="59">
        <v>25725.185830357033</v>
      </c>
      <c r="AB289" s="59">
        <v>24293.170004268795</v>
      </c>
      <c r="AC289" s="59">
        <v>57862.276005781074</v>
      </c>
      <c r="AD289" s="59">
        <v>14208.339971693078</v>
      </c>
      <c r="AE289" s="59">
        <v>5047.7243550272278</v>
      </c>
      <c r="AF289" s="59">
        <v>1616.4599124432102</v>
      </c>
      <c r="AG289" s="59">
        <v>15335.403536472419</v>
      </c>
      <c r="AH289" s="59">
        <v>4530.5842239693802</v>
      </c>
      <c r="AI289" s="59">
        <v>29885.891105308427</v>
      </c>
      <c r="AJ289" s="59">
        <v>4371.9445316947067</v>
      </c>
      <c r="AK289" s="59">
        <v>30407.623950804002</v>
      </c>
      <c r="AL289" s="59">
        <v>30515.579755802319</v>
      </c>
      <c r="AM289" s="59">
        <v>17764.957284915046</v>
      </c>
      <c r="AN289" s="59">
        <v>2341.0437638241119</v>
      </c>
      <c r="AO289" s="59">
        <v>10662.264048822715</v>
      </c>
      <c r="AP289" s="59">
        <v>28289.246874118493</v>
      </c>
      <c r="AQ289" s="59">
        <v>2920.578387545208</v>
      </c>
      <c r="AR289" s="59">
        <v>10547.740657313074</v>
      </c>
      <c r="AS289" s="59">
        <v>20925.526656133439</v>
      </c>
      <c r="AT289" s="59">
        <v>12394.725190292109</v>
      </c>
      <c r="AU289" s="59">
        <v>21052.645573877016</v>
      </c>
      <c r="AV289" s="59">
        <v>11859.181140513965</v>
      </c>
      <c r="AW289" s="59">
        <v>8079.0568799559251</v>
      </c>
      <c r="AX289" s="59">
        <v>8858.891016382393</v>
      </c>
      <c r="AY289" s="59">
        <v>34516.08489289206</v>
      </c>
      <c r="AZ289" s="59">
        <v>21759.761382452467</v>
      </c>
      <c r="BA289" s="59">
        <v>7163.1532928286961</v>
      </c>
      <c r="BB289" s="59">
        <v>23985.79917720802</v>
      </c>
      <c r="BC289" s="59">
        <v>47806.043961440082</v>
      </c>
      <c r="BD289" s="59">
        <v>6063.3132099569602</v>
      </c>
      <c r="BE289" s="59">
        <v>4040.1373136363563</v>
      </c>
      <c r="BF289" s="59">
        <v>4368.8692401054632</v>
      </c>
      <c r="BG289" s="59">
        <v>11646.327476510864</v>
      </c>
      <c r="BH289" s="59">
        <v>3405.4072976914367</v>
      </c>
      <c r="BI289" s="59">
        <v>15807.914195626548</v>
      </c>
      <c r="BJ289" s="59">
        <v>2164.5817468017763</v>
      </c>
      <c r="BK289" s="59">
        <v>1504.8475733189409</v>
      </c>
      <c r="BL289" s="59">
        <v>8663.3192630905123</v>
      </c>
      <c r="BM289" s="59">
        <v>4502.7051252351594</v>
      </c>
      <c r="BN289" s="59">
        <v>18370.335502841859</v>
      </c>
      <c r="BO289" s="59">
        <v>3835.2430127389025</v>
      </c>
      <c r="BP289" s="59">
        <v>8348.2373330726114</v>
      </c>
      <c r="BQ289" s="59">
        <v>4266.4922463233479</v>
      </c>
      <c r="BR289" s="59">
        <v>1892.1151886680395</v>
      </c>
      <c r="BS289" s="59">
        <v>7654.2831373791669</v>
      </c>
      <c r="BT289" s="59">
        <v>8070.3806859078641</v>
      </c>
      <c r="BU289" s="59">
        <v>11420.859647666097</v>
      </c>
      <c r="BV289" s="59">
        <v>1144.4584372387126</v>
      </c>
      <c r="BW289" s="59">
        <v>31733.771554933483</v>
      </c>
      <c r="BX289" s="59">
        <v>31136.397721985806</v>
      </c>
      <c r="BY289" s="59">
        <v>8277.8376797821675</v>
      </c>
      <c r="BZ289" s="59">
        <v>26750.183609731237</v>
      </c>
      <c r="CA289" s="59">
        <v>12016.260467229937</v>
      </c>
      <c r="CB289" s="59">
        <v>29882.39099393689</v>
      </c>
      <c r="CC289" s="59">
        <v>1963.4883569979827</v>
      </c>
      <c r="CD289" s="59">
        <v>1167658.2631344914</v>
      </c>
      <c r="CE289" s="59">
        <v>775348.43579421844</v>
      </c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B1:I260"/>
  <sheetViews>
    <sheetView showGridLines="0" showRowColHeaders="0" zoomScale="75" zoomScaleNormal="75" workbookViewId="0">
      <selection activeCell="G2" sqref="G2:I2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9" ht="28.5" x14ac:dyDescent="0.65">
      <c r="D1" s="115" t="s">
        <v>423</v>
      </c>
      <c r="E1" s="115"/>
      <c r="F1" s="115"/>
      <c r="G1" s="115"/>
      <c r="H1" s="115"/>
      <c r="I1" s="115"/>
    </row>
    <row r="2" spans="2:9" ht="18" x14ac:dyDescent="0.4">
      <c r="G2" s="129" t="s">
        <v>322</v>
      </c>
      <c r="H2" s="129"/>
      <c r="I2" s="129"/>
    </row>
    <row r="3" spans="2:9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9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9" x14ac:dyDescent="0.3">
      <c r="B5" s="13"/>
      <c r="C5" s="25">
        <v>126</v>
      </c>
      <c r="D5" s="26" t="s">
        <v>294</v>
      </c>
      <c r="E5" s="27">
        <f>VLOOKUP($C5,'Data Sheet 0'!$A$5:$CE$253,2+Sheet1!$D$9)</f>
        <v>7910</v>
      </c>
      <c r="F5" s="28">
        <f>E5/E7*100</f>
        <v>72.092599343784187</v>
      </c>
      <c r="G5" s="24"/>
      <c r="H5" s="27">
        <f>VLOOKUP($C5,'Data Sheet 0'!$A$5:$CE$253,2+Sheet1!$D$15)</f>
        <v>279580</v>
      </c>
      <c r="I5" s="28">
        <f>H5/H7*100</f>
        <v>88.790226024765232</v>
      </c>
    </row>
    <row r="6" spans="2:9" x14ac:dyDescent="0.3">
      <c r="B6" s="21" t="s">
        <v>326</v>
      </c>
      <c r="C6" s="25">
        <v>127</v>
      </c>
      <c r="D6" s="26" t="s">
        <v>295</v>
      </c>
      <c r="E6" s="27">
        <f>VLOOKUP($C6,'Data Sheet 0'!$A$5:$CE$253,2+Sheet1!$D$9)</f>
        <v>3068</v>
      </c>
      <c r="F6" s="28">
        <f>E6/E7*100</f>
        <v>27.962085308056871</v>
      </c>
      <c r="G6" s="24"/>
      <c r="H6" s="27">
        <f>VLOOKUP($C6,'Data Sheet 0'!$A$5:$CE$253,2+Sheet1!$D$15)</f>
        <v>35290</v>
      </c>
      <c r="I6" s="28">
        <f>H6/H7*100</f>
        <v>11.207550884948727</v>
      </c>
    </row>
    <row r="7" spans="2:9" x14ac:dyDescent="0.3">
      <c r="B7" s="32"/>
      <c r="C7" s="25">
        <v>128</v>
      </c>
      <c r="D7" s="106" t="s">
        <v>138</v>
      </c>
      <c r="E7" s="107">
        <f>VLOOKUP($C7,'Data Sheet 0'!$A$5:$CE$253,2+Sheet1!$D$9)</f>
        <v>10972</v>
      </c>
      <c r="F7" s="35">
        <f>SUM(F5:F6)</f>
        <v>100.05468465184106</v>
      </c>
      <c r="G7" s="76"/>
      <c r="H7" s="107">
        <f>VLOOKUP($C7,'Data Sheet 0'!$A$5:$CE$253,2+Sheet1!$D$15)</f>
        <v>314877</v>
      </c>
      <c r="I7" s="35">
        <f>SUM(I5:I6)</f>
        <v>99.997776909713963</v>
      </c>
    </row>
    <row r="8" spans="2:9" x14ac:dyDescent="0.3">
      <c r="B8" s="21" t="s">
        <v>327</v>
      </c>
      <c r="C8" s="25">
        <v>129</v>
      </c>
      <c r="D8" s="26" t="s">
        <v>296</v>
      </c>
      <c r="E8" s="27">
        <f>VLOOKUP($C8,'Data Sheet 0'!$A$5:$CE$253,2+Sheet1!$D$9)</f>
        <v>8528</v>
      </c>
      <c r="F8" s="28">
        <f>E8/E10*100</f>
        <v>66.886274509803926</v>
      </c>
      <c r="G8" s="24"/>
      <c r="H8" s="27">
        <f>VLOOKUP($C8,'Data Sheet 0'!$A$5:$CE$253,2+Sheet1!$D$15)</f>
        <v>324766</v>
      </c>
      <c r="I8" s="28">
        <f>H8/H10*100</f>
        <v>85.815451040700552</v>
      </c>
    </row>
    <row r="9" spans="2:9" x14ac:dyDescent="0.3">
      <c r="B9" s="37"/>
      <c r="C9" s="25">
        <v>130</v>
      </c>
      <c r="D9" s="26" t="s">
        <v>297</v>
      </c>
      <c r="E9" s="27">
        <f>VLOOKUP($C9,'Data Sheet 0'!$A$5:$CE$253,2+Sheet1!$D$9)</f>
        <v>4220</v>
      </c>
      <c r="F9" s="28">
        <f>E9/E10*100</f>
        <v>33.098039215686278</v>
      </c>
      <c r="G9" s="24"/>
      <c r="H9" s="27">
        <f>VLOOKUP($C9,'Data Sheet 0'!$A$5:$CE$253,2+Sheet1!$D$15)</f>
        <v>53693</v>
      </c>
      <c r="I9" s="28">
        <f>H9/H10*100</f>
        <v>14.187719812813949</v>
      </c>
    </row>
    <row r="10" spans="2:9" x14ac:dyDescent="0.3">
      <c r="B10" s="21" t="s">
        <v>328</v>
      </c>
      <c r="C10" s="25">
        <v>131</v>
      </c>
      <c r="D10" s="106" t="s">
        <v>141</v>
      </c>
      <c r="E10" s="107">
        <f>VLOOKUP($C10,'Data Sheet 0'!$A$5:$CE$253,2+Sheet1!$D$9)</f>
        <v>12750</v>
      </c>
      <c r="F10" s="35">
        <f>SUM(F8:F9)</f>
        <v>99.98431372549021</v>
      </c>
      <c r="G10" s="76"/>
      <c r="H10" s="107">
        <f>VLOOKUP($C10,'Data Sheet 0'!$A$5:$CE$253,2+Sheet1!$D$15)</f>
        <v>378447</v>
      </c>
      <c r="I10" s="35">
        <f>SUM(I8:I9)</f>
        <v>100.0031708535145</v>
      </c>
    </row>
    <row r="11" spans="2:9" x14ac:dyDescent="0.3">
      <c r="B11" s="37"/>
      <c r="C11" s="25">
        <v>132</v>
      </c>
      <c r="D11" s="26" t="s">
        <v>298</v>
      </c>
      <c r="E11" s="27">
        <f>VLOOKUP($C11,'Data Sheet 0'!$A$5:$CE$253,2+Sheet1!$D$9)</f>
        <v>16436</v>
      </c>
      <c r="F11" s="28">
        <f>E11/E13*100</f>
        <v>69.277133825079034</v>
      </c>
      <c r="G11" s="24"/>
      <c r="H11" s="27">
        <f>VLOOKUP($C11,'Data Sheet 0'!$A$5:$CE$253,2+Sheet1!$D$15)</f>
        <v>604374</v>
      </c>
      <c r="I11" s="28">
        <f>H11/H13*100</f>
        <v>87.172386338558994</v>
      </c>
    </row>
    <row r="12" spans="2:9" x14ac:dyDescent="0.3">
      <c r="B12" s="21" t="s">
        <v>329</v>
      </c>
      <c r="C12" s="25">
        <v>133</v>
      </c>
      <c r="D12" s="26" t="s">
        <v>299</v>
      </c>
      <c r="E12" s="27">
        <f>VLOOKUP($C12,'Data Sheet 0'!$A$5:$CE$253,2+Sheet1!$D$9)</f>
        <v>7287</v>
      </c>
      <c r="F12" s="28">
        <f>E12/E13*100</f>
        <v>30.714436248682826</v>
      </c>
      <c r="G12" s="24"/>
      <c r="H12" s="27">
        <f>VLOOKUP($C12,'Data Sheet 0'!$A$5:$CE$253,2+Sheet1!$D$15)</f>
        <v>88960</v>
      </c>
      <c r="I12" s="28">
        <f>H12/H13*100</f>
        <v>12.831219557224847</v>
      </c>
    </row>
    <row r="13" spans="2:9" x14ac:dyDescent="0.3">
      <c r="B13" s="37"/>
      <c r="C13" s="25">
        <v>134</v>
      </c>
      <c r="D13" s="106" t="s">
        <v>300</v>
      </c>
      <c r="E13" s="107">
        <f>VLOOKUP($C13,'Data Sheet 0'!$A$5:$CE$253,2+Sheet1!$D$9)</f>
        <v>23725</v>
      </c>
      <c r="F13" s="35">
        <f>SUM(F11:F12)</f>
        <v>99.991570073761864</v>
      </c>
      <c r="G13" s="76"/>
      <c r="H13" s="107">
        <f>VLOOKUP($C13,'Data Sheet 0'!$A$5:$CE$253,2+Sheet1!$D$15)</f>
        <v>693309</v>
      </c>
      <c r="I13" s="35">
        <f>SUM(I11:I12)</f>
        <v>100.00360589578383</v>
      </c>
    </row>
    <row r="14" spans="2:9" x14ac:dyDescent="0.3">
      <c r="B14" s="21" t="s">
        <v>330</v>
      </c>
      <c r="C14" s="14">
        <v>1</v>
      </c>
      <c r="D14" s="24"/>
      <c r="E14" s="24"/>
      <c r="F14" s="24"/>
      <c r="G14" s="24"/>
      <c r="H14" s="24"/>
      <c r="I14" s="24"/>
    </row>
    <row r="15" spans="2:9" x14ac:dyDescent="0.3">
      <c r="B15" s="32"/>
      <c r="C15" s="14">
        <v>1</v>
      </c>
      <c r="D15" s="24"/>
      <c r="E15" s="24"/>
      <c r="F15" s="24"/>
      <c r="G15" s="24"/>
      <c r="H15" s="24"/>
      <c r="I15" s="24"/>
    </row>
    <row r="16" spans="2:9" x14ac:dyDescent="0.3">
      <c r="B16" s="21" t="s">
        <v>331</v>
      </c>
      <c r="C16" s="14">
        <v>1</v>
      </c>
      <c r="D16" s="38"/>
      <c r="E16" s="38" t="str">
        <f>E3</f>
        <v>Greater Dandenong</v>
      </c>
      <c r="F16" s="38" t="str">
        <f>H3</f>
        <v>Metro. Melbourne</v>
      </c>
      <c r="G16" s="24"/>
      <c r="H16" s="24"/>
      <c r="I16" s="24"/>
    </row>
    <row r="17" spans="2:9" x14ac:dyDescent="0.3">
      <c r="B17" s="32"/>
      <c r="C17" s="14">
        <v>1</v>
      </c>
      <c r="D17" s="47" t="s">
        <v>298</v>
      </c>
      <c r="E17" s="40">
        <f>F11</f>
        <v>69.277133825079034</v>
      </c>
      <c r="F17" s="40">
        <f>I11</f>
        <v>87.172386338558994</v>
      </c>
      <c r="G17" s="24"/>
      <c r="H17" s="24"/>
      <c r="I17" s="24"/>
    </row>
    <row r="18" spans="2:9" x14ac:dyDescent="0.3">
      <c r="B18" s="21" t="s">
        <v>332</v>
      </c>
      <c r="C18" s="14">
        <v>1</v>
      </c>
      <c r="D18" s="47" t="s">
        <v>299</v>
      </c>
      <c r="E18" s="40">
        <f>F12</f>
        <v>30.714436248682826</v>
      </c>
      <c r="F18" s="40">
        <f>I12</f>
        <v>12.831219557224847</v>
      </c>
      <c r="G18" s="24"/>
      <c r="H18" s="24"/>
      <c r="I18" s="24"/>
    </row>
    <row r="19" spans="2:9" x14ac:dyDescent="0.3">
      <c r="B19" s="32"/>
      <c r="C19" s="14">
        <v>1</v>
      </c>
      <c r="D19" s="24"/>
      <c r="E19" s="24"/>
      <c r="F19" s="24"/>
      <c r="G19" s="24"/>
      <c r="H19" s="24"/>
      <c r="I19" s="24"/>
    </row>
    <row r="20" spans="2:9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</row>
    <row r="21" spans="2:9" x14ac:dyDescent="0.3">
      <c r="B21" s="32"/>
      <c r="C21" s="14">
        <v>1</v>
      </c>
      <c r="D21" s="24"/>
      <c r="E21" s="24"/>
      <c r="F21" s="24"/>
      <c r="G21" s="24"/>
      <c r="H21" s="24"/>
      <c r="I21" s="24"/>
    </row>
    <row r="22" spans="2:9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</row>
    <row r="23" spans="2:9" x14ac:dyDescent="0.3">
      <c r="B23" s="32"/>
      <c r="C23" s="14">
        <v>1</v>
      </c>
      <c r="D23" s="24"/>
      <c r="E23" s="24"/>
      <c r="F23" s="24"/>
      <c r="G23" s="24"/>
      <c r="H23" s="24"/>
      <c r="I23" s="24"/>
    </row>
    <row r="24" spans="2:9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</row>
    <row r="25" spans="2:9" x14ac:dyDescent="0.3">
      <c r="B25" s="32"/>
      <c r="C25" s="14">
        <v>1</v>
      </c>
      <c r="D25" s="24"/>
      <c r="E25" s="24"/>
      <c r="F25" s="24"/>
      <c r="G25" s="24"/>
      <c r="H25" s="24"/>
      <c r="I25" s="24"/>
    </row>
    <row r="26" spans="2:9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</row>
    <row r="27" spans="2:9" x14ac:dyDescent="0.3">
      <c r="B27" s="32"/>
      <c r="C27" s="14">
        <v>1</v>
      </c>
      <c r="D27" s="24"/>
      <c r="E27" s="24"/>
      <c r="F27" s="24"/>
      <c r="G27" s="24"/>
      <c r="H27" s="24"/>
      <c r="I27" s="24"/>
    </row>
    <row r="28" spans="2:9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</row>
    <row r="29" spans="2:9" x14ac:dyDescent="0.3">
      <c r="B29" s="13"/>
      <c r="C29" s="14">
        <v>1</v>
      </c>
      <c r="D29" s="24"/>
      <c r="E29" s="24"/>
      <c r="F29" s="24"/>
      <c r="G29" s="24"/>
      <c r="H29" s="24"/>
      <c r="I29" s="24"/>
    </row>
    <row r="30" spans="2:9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</row>
    <row r="31" spans="2:9" x14ac:dyDescent="0.3">
      <c r="B31" s="32"/>
      <c r="C31" s="14">
        <v>1</v>
      </c>
      <c r="D31" s="24"/>
      <c r="E31" s="24"/>
      <c r="F31" s="24"/>
      <c r="G31" s="24"/>
      <c r="H31" s="24"/>
      <c r="I31" s="24"/>
    </row>
    <row r="32" spans="2:9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</row>
    <row r="33" spans="2:9" x14ac:dyDescent="0.3">
      <c r="B33" s="32"/>
      <c r="C33" s="14">
        <v>1</v>
      </c>
      <c r="D33" s="24"/>
      <c r="E33" s="24"/>
      <c r="F33" s="24"/>
      <c r="G33" s="24"/>
      <c r="H33" s="24"/>
      <c r="I33" s="24"/>
    </row>
    <row r="34" spans="2:9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</row>
    <row r="35" spans="2:9" x14ac:dyDescent="0.3">
      <c r="B35" s="32"/>
      <c r="C35" s="14">
        <v>1</v>
      </c>
      <c r="D35" s="24"/>
      <c r="E35" s="24"/>
      <c r="F35" s="24"/>
      <c r="G35" s="24"/>
      <c r="H35" s="24"/>
      <c r="I35" s="24"/>
    </row>
    <row r="36" spans="2:9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</row>
    <row r="37" spans="2:9" x14ac:dyDescent="0.3">
      <c r="B37" s="37"/>
      <c r="C37" s="14">
        <v>1</v>
      </c>
      <c r="D37" s="24"/>
      <c r="E37" s="24"/>
      <c r="F37" s="24"/>
      <c r="G37" s="24"/>
      <c r="H37" s="24"/>
      <c r="I37" s="24"/>
    </row>
    <row r="38" spans="2:9" x14ac:dyDescent="0.3">
      <c r="B38" s="21" t="s">
        <v>340</v>
      </c>
      <c r="C38" s="14">
        <v>1</v>
      </c>
      <c r="D38" s="108" t="s">
        <v>406</v>
      </c>
      <c r="E38" s="109"/>
      <c r="F38" s="109"/>
      <c r="G38" s="109"/>
      <c r="H38" s="109"/>
      <c r="I38" s="109"/>
    </row>
    <row r="39" spans="2:9" x14ac:dyDescent="0.3">
      <c r="B39" s="37"/>
      <c r="C39" s="14">
        <v>1</v>
      </c>
      <c r="D39" s="109"/>
      <c r="E39" s="109"/>
      <c r="F39" s="109"/>
      <c r="G39" s="109"/>
      <c r="H39" s="109"/>
      <c r="I39" s="109"/>
    </row>
    <row r="40" spans="2:9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</row>
    <row r="41" spans="2:9" x14ac:dyDescent="0.3">
      <c r="B41" s="37"/>
      <c r="C41" s="14">
        <v>1</v>
      </c>
      <c r="D41" s="24"/>
      <c r="E41" s="24"/>
      <c r="F41" s="24"/>
      <c r="G41" s="24"/>
      <c r="H41" s="24"/>
      <c r="I41" s="24"/>
    </row>
    <row r="42" spans="2:9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</row>
    <row r="43" spans="2:9" x14ac:dyDescent="0.3">
      <c r="C43" s="41"/>
      <c r="D43" s="24"/>
      <c r="E43" s="24"/>
      <c r="F43" s="24"/>
      <c r="G43" s="24"/>
      <c r="H43" s="24"/>
      <c r="I43" s="24"/>
    </row>
    <row r="44" spans="2:9" x14ac:dyDescent="0.3">
      <c r="B44" s="72" t="s">
        <v>393</v>
      </c>
      <c r="C44" s="41"/>
      <c r="D44" s="24"/>
      <c r="E44" s="24"/>
      <c r="F44" s="24"/>
      <c r="G44" s="24"/>
      <c r="H44" s="24"/>
      <c r="I44" s="24"/>
    </row>
    <row r="45" spans="2:9" x14ac:dyDescent="0.3">
      <c r="C45" s="41"/>
      <c r="D45" s="24"/>
      <c r="E45" s="24"/>
      <c r="F45" s="24"/>
      <c r="G45" s="24"/>
      <c r="H45" s="24"/>
      <c r="I45" s="24"/>
    </row>
    <row r="46" spans="2:9" x14ac:dyDescent="0.3">
      <c r="C46" s="41"/>
      <c r="D46" s="24"/>
      <c r="E46" s="24"/>
      <c r="F46" s="24"/>
      <c r="G46" s="24"/>
      <c r="H46" s="24"/>
      <c r="I46" s="24"/>
    </row>
    <row r="47" spans="2:9" x14ac:dyDescent="0.3">
      <c r="C47" s="41"/>
      <c r="D47" s="24"/>
      <c r="E47" s="24"/>
      <c r="F47" s="24"/>
      <c r="G47" s="24"/>
      <c r="H47" s="24"/>
      <c r="I47" s="24"/>
    </row>
    <row r="48" spans="2:9" x14ac:dyDescent="0.3">
      <c r="C48" s="41"/>
      <c r="D48" s="24"/>
      <c r="E48" s="24"/>
      <c r="F48" s="24"/>
      <c r="G48" s="24"/>
      <c r="H48" s="24"/>
      <c r="I48" s="24"/>
    </row>
    <row r="49" spans="3:9" x14ac:dyDescent="0.3">
      <c r="C49" s="41"/>
      <c r="D49" s="24"/>
      <c r="E49" s="24"/>
      <c r="F49" s="24"/>
      <c r="G49" s="24"/>
      <c r="H49" s="24"/>
      <c r="I49" s="24"/>
    </row>
    <row r="50" spans="3:9" x14ac:dyDescent="0.3">
      <c r="C50" s="41"/>
      <c r="D50" s="24"/>
      <c r="E50" s="24"/>
      <c r="F50" s="24"/>
      <c r="G50" s="24"/>
      <c r="H50" s="24"/>
      <c r="I50" s="24"/>
    </row>
    <row r="51" spans="3:9" x14ac:dyDescent="0.3">
      <c r="C51" s="41"/>
      <c r="D51" s="24"/>
      <c r="E51" s="24"/>
      <c r="F51" s="24"/>
      <c r="G51" s="24"/>
      <c r="H51" s="24"/>
      <c r="I51" s="24"/>
    </row>
    <row r="52" spans="3:9" x14ac:dyDescent="0.3">
      <c r="C52" s="41"/>
      <c r="D52" s="24"/>
      <c r="E52" s="24"/>
      <c r="F52" s="24"/>
      <c r="G52" s="24"/>
      <c r="H52" s="24"/>
      <c r="I52" s="24"/>
    </row>
    <row r="53" spans="3:9" x14ac:dyDescent="0.3">
      <c r="C53" s="41"/>
      <c r="D53" s="24"/>
      <c r="E53" s="24"/>
      <c r="F53" s="24"/>
      <c r="G53" s="24"/>
      <c r="H53" s="24"/>
      <c r="I53" s="24"/>
    </row>
    <row r="54" spans="3:9" x14ac:dyDescent="0.3">
      <c r="C54" s="41"/>
      <c r="D54" s="24"/>
      <c r="E54" s="24"/>
      <c r="F54" s="24"/>
      <c r="G54" s="24"/>
      <c r="H54" s="24"/>
      <c r="I54" s="24"/>
    </row>
    <row r="55" spans="3:9" x14ac:dyDescent="0.3">
      <c r="C55" s="41"/>
      <c r="D55" s="24"/>
      <c r="E55" s="24"/>
      <c r="F55" s="24"/>
      <c r="G55" s="24"/>
      <c r="H55" s="24"/>
      <c r="I55" s="24"/>
    </row>
    <row r="56" spans="3:9" x14ac:dyDescent="0.3">
      <c r="C56" s="41"/>
      <c r="D56" s="24"/>
      <c r="E56" s="24"/>
      <c r="F56" s="24"/>
      <c r="G56" s="24"/>
      <c r="H56" s="24"/>
      <c r="I56" s="24"/>
    </row>
    <row r="57" spans="3:9" x14ac:dyDescent="0.3">
      <c r="C57" s="41"/>
      <c r="D57" s="24"/>
      <c r="E57" s="24"/>
      <c r="F57" s="24"/>
      <c r="G57" s="24"/>
      <c r="H57" s="24"/>
      <c r="I57" s="24"/>
    </row>
    <row r="58" spans="3:9" x14ac:dyDescent="0.3">
      <c r="C58" s="41"/>
      <c r="G58" s="24"/>
    </row>
    <row r="59" spans="3:9" x14ac:dyDescent="0.3">
      <c r="C59" s="41"/>
      <c r="G59" s="24"/>
    </row>
    <row r="60" spans="3:9" x14ac:dyDescent="0.3">
      <c r="C60" s="41"/>
      <c r="G60" s="24"/>
    </row>
    <row r="61" spans="3:9" x14ac:dyDescent="0.3">
      <c r="C61" s="41"/>
      <c r="G61" s="24"/>
    </row>
    <row r="62" spans="3:9" x14ac:dyDescent="0.3">
      <c r="C62" s="41"/>
      <c r="G62" s="24"/>
    </row>
    <row r="63" spans="3:9" x14ac:dyDescent="0.3">
      <c r="C63" s="41"/>
    </row>
    <row r="64" spans="3:9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0900-000000000000}"/>
    <hyperlink ref="B4" location="Gender!C2" display="Gender!C2" xr:uid="{00000000-0004-0000-0900-000001000000}"/>
    <hyperlink ref="B6" location="Age!C2" display="Age!C2" xr:uid="{00000000-0004-0000-0900-000002000000}"/>
    <hyperlink ref="B8" location="Indigenous!C2" display="Indigenous!C2" xr:uid="{00000000-0004-0000-0900-000003000000}"/>
    <hyperlink ref="B10" location="Birthplaces!C2" display="Birthplaces!C2" xr:uid="{00000000-0004-0000-0900-000004000000}"/>
    <hyperlink ref="B12" location="Language!C2" display="Language!C2" xr:uid="{00000000-0004-0000-0900-000005000000}"/>
    <hyperlink ref="B14" location="Fluency!C2" display="Fluency!C2" xr:uid="{00000000-0004-0000-0900-000006000000}"/>
    <hyperlink ref="B16" location="'Year of arrival'!C2" display="'Year of arrival'!C2" xr:uid="{00000000-0004-0000-0900-000007000000}"/>
    <hyperlink ref="B18" location="Religion!C2" display="Religion!C2" xr:uid="{00000000-0004-0000-0900-000008000000}"/>
    <hyperlink ref="B20" location="'School Level'!C2" display="'School Level'!C2" xr:uid="{00000000-0004-0000-0900-000009000000}"/>
    <hyperlink ref="B22" location="'Post School'!C2" display="'Post School'!C2" xr:uid="{00000000-0004-0000-0900-00000A000000}"/>
    <hyperlink ref="B24" location="'Labour force'!C2" display="'Labour force'!C2" xr:uid="{00000000-0004-0000-0900-00000B000000}"/>
    <hyperlink ref="B26" location="Volunteering!C2" display="Volunteering!C2" xr:uid="{00000000-0004-0000-0900-00000C000000}"/>
    <hyperlink ref="B28" location="Incomes!C2" display="Incomes!C2" xr:uid="{00000000-0004-0000-0900-00000D000000}"/>
    <hyperlink ref="B30" location="Disability!C2" display="Disability!C2" xr:uid="{00000000-0004-0000-0900-00000E000000}"/>
    <hyperlink ref="B32" location="Carers!C2" display="Carers!C2" xr:uid="{00000000-0004-0000-0900-00000F000000}"/>
    <hyperlink ref="B34" location="'Marital Status'!C2" display="'Marital Status'!C2" xr:uid="{00000000-0004-0000-0900-000010000000}"/>
    <hyperlink ref="B36" location="Relationship!C2" display="Relationship!C2" xr:uid="{00000000-0004-0000-0900-000011000000}"/>
    <hyperlink ref="B38" location="'Home ownership'!C2" display="'Home ownership'!C2" xr:uid="{00000000-0004-0000-0900-000012000000}"/>
    <hyperlink ref="B40" location="'Non Private Accom'!C2" display="'Non Private Accom'!C2" xr:uid="{00000000-0004-0000-0900-000013000000}"/>
    <hyperlink ref="B42" location="Pensions!C2" display="Pensions!C2" xr:uid="{00000000-0004-0000-0900-000014000000}"/>
    <hyperlink ref="B44" location="Comparison!E3" display="Comparison!E3" xr:uid="{00000000-0004-0000-0900-000015000000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B1:I260"/>
  <sheetViews>
    <sheetView showGridLines="0" showRowColHeaders="0" zoomScale="75" zoomScaleNormal="75" workbookViewId="0">
      <selection activeCell="B18" sqref="B18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9" ht="28.5" x14ac:dyDescent="0.65">
      <c r="D1" s="115" t="s">
        <v>424</v>
      </c>
      <c r="E1" s="115"/>
      <c r="F1" s="115"/>
      <c r="G1" s="115"/>
      <c r="H1" s="115"/>
      <c r="I1" s="115"/>
    </row>
    <row r="2" spans="2:9" ht="18" x14ac:dyDescent="0.4">
      <c r="G2" s="129" t="s">
        <v>322</v>
      </c>
      <c r="H2" s="129"/>
      <c r="I2" s="129"/>
    </row>
    <row r="3" spans="2:9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9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9" x14ac:dyDescent="0.3">
      <c r="B5" s="13"/>
      <c r="C5" s="25">
        <v>136</v>
      </c>
      <c r="D5" s="26" t="s">
        <v>123</v>
      </c>
      <c r="E5" s="27">
        <f>VLOOKUP($C5,'Data Sheet 0'!$A$5:$CE$253,2+Sheet1!$D$9)</f>
        <v>402</v>
      </c>
      <c r="F5" s="28">
        <f>E5/E$7*100</f>
        <v>1.6164053075995177</v>
      </c>
      <c r="G5" s="24"/>
      <c r="H5" s="27">
        <f>VLOOKUP($C5,'Data Sheet 0'!$A$5:$CE$253,2+Sheet1!$D$15)</f>
        <v>10235</v>
      </c>
      <c r="I5" s="28">
        <f>H5/H$7*100</f>
        <v>1.406306463513664</v>
      </c>
    </row>
    <row r="6" spans="2:9" x14ac:dyDescent="0.3">
      <c r="B6" s="21" t="s">
        <v>326</v>
      </c>
      <c r="C6" s="25">
        <v>137</v>
      </c>
      <c r="D6" s="26" t="s">
        <v>124</v>
      </c>
      <c r="E6" s="27">
        <f>VLOOKUP($C6,'Data Sheet 0'!$A$5:$CE$253,2+Sheet1!$D$9)</f>
        <v>24468</v>
      </c>
      <c r="F6" s="28">
        <f t="shared" ref="F6:F7" si="0">E6/E$7*100</f>
        <v>98.383594692400479</v>
      </c>
      <c r="G6" s="24"/>
      <c r="H6" s="27">
        <f>VLOOKUP($C6,'Data Sheet 0'!$A$5:$CE$253,2+Sheet1!$D$15)</f>
        <v>717558</v>
      </c>
      <c r="I6" s="28">
        <f t="shared" ref="I6:I7" si="1">H6/H$7*100</f>
        <v>98.593693536486342</v>
      </c>
    </row>
    <row r="7" spans="2:9" x14ac:dyDescent="0.3">
      <c r="B7" s="32"/>
      <c r="C7" s="25">
        <v>138</v>
      </c>
      <c r="D7" s="106" t="s">
        <v>14</v>
      </c>
      <c r="E7" s="107">
        <f>VLOOKUP($C7,'Data Sheet 0'!$A$5:$CE$253,2+Sheet1!$D$9)</f>
        <v>24870</v>
      </c>
      <c r="F7" s="35">
        <f t="shared" si="0"/>
        <v>100</v>
      </c>
      <c r="G7" s="76"/>
      <c r="H7" s="107">
        <f>VLOOKUP($C7,'Data Sheet 0'!$A$5:$CE$253,2+Sheet1!$D$15)</f>
        <v>727793</v>
      </c>
      <c r="I7" s="35">
        <f t="shared" si="1"/>
        <v>100</v>
      </c>
    </row>
    <row r="8" spans="2:9" x14ac:dyDescent="0.3">
      <c r="B8" s="21" t="s">
        <v>327</v>
      </c>
      <c r="C8" s="14">
        <v>1</v>
      </c>
      <c r="D8" s="24"/>
      <c r="E8" s="24"/>
      <c r="F8" s="24"/>
      <c r="G8" s="24"/>
      <c r="H8" s="24"/>
      <c r="I8" s="24"/>
    </row>
    <row r="9" spans="2:9" x14ac:dyDescent="0.3">
      <c r="B9" s="37"/>
      <c r="C9" s="14">
        <v>1</v>
      </c>
      <c r="D9" s="38"/>
      <c r="E9" s="38"/>
      <c r="F9" s="24"/>
      <c r="G9" s="24"/>
      <c r="H9" s="24"/>
      <c r="I9" s="24"/>
    </row>
    <row r="10" spans="2:9" x14ac:dyDescent="0.3">
      <c r="B10" s="21" t="s">
        <v>328</v>
      </c>
      <c r="C10" s="14">
        <v>1</v>
      </c>
      <c r="D10" s="38" t="str">
        <f>E3</f>
        <v>Greater Dandenong</v>
      </c>
      <c r="E10" s="40">
        <f>F5</f>
        <v>1.6164053075995177</v>
      </c>
      <c r="F10" s="24"/>
      <c r="G10" s="24"/>
      <c r="H10" s="24"/>
      <c r="I10" s="24"/>
    </row>
    <row r="11" spans="2:9" x14ac:dyDescent="0.3">
      <c r="B11" s="37"/>
      <c r="C11" s="14">
        <v>1</v>
      </c>
      <c r="D11" s="52" t="str">
        <f>H3</f>
        <v>Metro. Melbourne</v>
      </c>
      <c r="E11" s="40">
        <f>I5</f>
        <v>1.406306463513664</v>
      </c>
      <c r="F11" s="24"/>
      <c r="G11" s="24"/>
      <c r="H11" s="24"/>
      <c r="I11" s="24"/>
    </row>
    <row r="12" spans="2:9" x14ac:dyDescent="0.3">
      <c r="B12" s="21" t="s">
        <v>329</v>
      </c>
      <c r="C12" s="14">
        <v>1</v>
      </c>
      <c r="D12" s="53"/>
      <c r="E12" s="54"/>
      <c r="F12" s="24"/>
      <c r="G12" s="24"/>
      <c r="H12" s="24"/>
      <c r="I12" s="24"/>
    </row>
    <row r="13" spans="2:9" x14ac:dyDescent="0.3">
      <c r="B13" s="37"/>
      <c r="C13" s="14">
        <v>1</v>
      </c>
      <c r="D13" s="50"/>
      <c r="E13" s="50"/>
      <c r="F13" s="24"/>
      <c r="G13" s="24"/>
      <c r="H13" s="24"/>
      <c r="I13" s="24"/>
    </row>
    <row r="14" spans="2:9" x14ac:dyDescent="0.3">
      <c r="B14" s="21" t="s">
        <v>330</v>
      </c>
      <c r="C14" s="14">
        <v>1</v>
      </c>
      <c r="D14" s="50"/>
      <c r="E14" s="24"/>
      <c r="F14" s="24"/>
      <c r="G14" s="24"/>
      <c r="H14" s="24"/>
      <c r="I14" s="24"/>
    </row>
    <row r="15" spans="2:9" x14ac:dyDescent="0.3">
      <c r="B15" s="32"/>
      <c r="C15" s="14">
        <v>1</v>
      </c>
      <c r="D15" s="24"/>
      <c r="E15" s="24"/>
      <c r="F15" s="24"/>
      <c r="G15" s="24"/>
      <c r="H15" s="24"/>
      <c r="I15" s="24"/>
    </row>
    <row r="16" spans="2:9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</row>
    <row r="17" spans="2:9" x14ac:dyDescent="0.3">
      <c r="B17" s="32"/>
      <c r="C17" s="14">
        <v>1</v>
      </c>
      <c r="D17" s="24"/>
      <c r="E17" s="24"/>
      <c r="F17" s="24"/>
      <c r="G17" s="24"/>
      <c r="H17" s="24"/>
      <c r="I17" s="24"/>
    </row>
    <row r="18" spans="2:9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</row>
    <row r="19" spans="2:9" x14ac:dyDescent="0.3">
      <c r="B19" s="32"/>
      <c r="C19" s="14">
        <v>1</v>
      </c>
      <c r="D19" s="24"/>
      <c r="E19" s="24"/>
      <c r="F19" s="24"/>
      <c r="G19" s="24"/>
      <c r="H19" s="24"/>
      <c r="I19" s="24"/>
    </row>
    <row r="20" spans="2:9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</row>
    <row r="21" spans="2:9" x14ac:dyDescent="0.3">
      <c r="B21" s="32"/>
      <c r="C21" s="14">
        <v>1</v>
      </c>
      <c r="D21" s="24"/>
      <c r="E21" s="24"/>
      <c r="F21" s="24"/>
      <c r="G21" s="24"/>
      <c r="H21" s="24"/>
      <c r="I21" s="24"/>
    </row>
    <row r="22" spans="2:9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</row>
    <row r="23" spans="2:9" x14ac:dyDescent="0.3">
      <c r="B23" s="32"/>
      <c r="C23" s="14">
        <v>1</v>
      </c>
      <c r="D23" s="24"/>
      <c r="E23" s="24"/>
      <c r="F23" s="24"/>
      <c r="G23" s="24"/>
      <c r="H23" s="24"/>
      <c r="I23" s="24"/>
    </row>
    <row r="24" spans="2:9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</row>
    <row r="25" spans="2:9" x14ac:dyDescent="0.3">
      <c r="B25" s="32"/>
      <c r="C25" s="14">
        <v>1</v>
      </c>
      <c r="D25" s="24"/>
      <c r="E25" s="24"/>
      <c r="F25" s="24"/>
      <c r="G25" s="24"/>
      <c r="H25" s="24"/>
      <c r="I25" s="24"/>
    </row>
    <row r="26" spans="2:9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</row>
    <row r="27" spans="2:9" x14ac:dyDescent="0.3">
      <c r="B27" s="32"/>
      <c r="C27" s="14">
        <v>1</v>
      </c>
      <c r="D27" s="24"/>
      <c r="E27" s="24"/>
      <c r="F27" s="24"/>
      <c r="G27" s="24"/>
      <c r="H27" s="24"/>
      <c r="I27" s="24"/>
    </row>
    <row r="28" spans="2:9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</row>
    <row r="29" spans="2:9" x14ac:dyDescent="0.3">
      <c r="B29" s="13"/>
      <c r="C29" s="14">
        <v>1</v>
      </c>
      <c r="D29" s="24"/>
      <c r="E29" s="24"/>
      <c r="F29" s="24"/>
      <c r="G29" s="24"/>
      <c r="H29" s="24"/>
      <c r="I29" s="24"/>
    </row>
    <row r="30" spans="2:9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</row>
    <row r="31" spans="2:9" x14ac:dyDescent="0.3">
      <c r="B31" s="32"/>
      <c r="C31" s="14">
        <v>1</v>
      </c>
      <c r="D31" s="24"/>
      <c r="E31" s="24"/>
      <c r="F31" s="24"/>
      <c r="G31" s="24"/>
      <c r="H31" s="24"/>
      <c r="I31" s="24"/>
    </row>
    <row r="32" spans="2:9" x14ac:dyDescent="0.3">
      <c r="B32" s="21" t="s">
        <v>338</v>
      </c>
      <c r="C32" s="14">
        <v>1</v>
      </c>
      <c r="D32" s="108" t="s">
        <v>407</v>
      </c>
      <c r="E32" s="24"/>
      <c r="F32" s="24"/>
      <c r="G32" s="24"/>
      <c r="H32" s="24"/>
      <c r="I32" s="24"/>
    </row>
    <row r="33" spans="2:9" x14ac:dyDescent="0.3">
      <c r="B33" s="32"/>
      <c r="C33" s="14">
        <v>1</v>
      </c>
      <c r="D33" s="24"/>
      <c r="E33" s="24"/>
      <c r="F33" s="24"/>
      <c r="G33" s="24"/>
      <c r="H33" s="24"/>
      <c r="I33" s="24"/>
    </row>
    <row r="34" spans="2:9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</row>
    <row r="35" spans="2:9" x14ac:dyDescent="0.3">
      <c r="B35" s="32"/>
      <c r="C35" s="14">
        <v>1</v>
      </c>
      <c r="D35" s="24"/>
      <c r="E35" s="24"/>
      <c r="F35" s="24"/>
      <c r="G35" s="24"/>
      <c r="H35" s="24"/>
      <c r="I35" s="24"/>
    </row>
    <row r="36" spans="2:9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</row>
    <row r="37" spans="2:9" x14ac:dyDescent="0.3">
      <c r="B37" s="37"/>
      <c r="C37" s="14">
        <v>1</v>
      </c>
      <c r="D37" s="24"/>
      <c r="E37" s="24"/>
      <c r="F37" s="24"/>
      <c r="G37" s="24"/>
      <c r="H37" s="24"/>
      <c r="I37" s="24"/>
    </row>
    <row r="38" spans="2:9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</row>
    <row r="39" spans="2:9" x14ac:dyDescent="0.3">
      <c r="B39" s="37"/>
      <c r="C39" s="14">
        <v>1</v>
      </c>
      <c r="D39" s="24"/>
      <c r="E39" s="24"/>
      <c r="F39" s="24"/>
      <c r="G39" s="24"/>
      <c r="H39" s="24"/>
      <c r="I39" s="24"/>
    </row>
    <row r="40" spans="2:9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</row>
    <row r="41" spans="2:9" x14ac:dyDescent="0.3">
      <c r="B41" s="37"/>
      <c r="C41" s="14">
        <v>1</v>
      </c>
      <c r="D41" s="24"/>
      <c r="E41" s="24"/>
      <c r="F41" s="24"/>
      <c r="G41" s="24"/>
      <c r="H41" s="24"/>
      <c r="I41" s="24"/>
    </row>
    <row r="42" spans="2:9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</row>
    <row r="43" spans="2:9" x14ac:dyDescent="0.3">
      <c r="C43" s="41"/>
      <c r="D43" s="24"/>
      <c r="E43" s="24"/>
      <c r="F43" s="24"/>
      <c r="G43" s="24"/>
      <c r="H43" s="24"/>
      <c r="I43" s="24"/>
    </row>
    <row r="44" spans="2:9" x14ac:dyDescent="0.3">
      <c r="B44" s="72" t="s">
        <v>393</v>
      </c>
      <c r="C44" s="41"/>
      <c r="D44" s="24"/>
      <c r="E44" s="24"/>
      <c r="F44" s="24"/>
      <c r="G44" s="24"/>
      <c r="H44" s="24"/>
      <c r="I44" s="24"/>
    </row>
    <row r="45" spans="2:9" x14ac:dyDescent="0.3">
      <c r="C45" s="41"/>
      <c r="D45" s="24"/>
      <c r="E45" s="24"/>
      <c r="F45" s="24"/>
      <c r="G45" s="24"/>
      <c r="H45" s="24"/>
      <c r="I45" s="24"/>
    </row>
    <row r="46" spans="2:9" x14ac:dyDescent="0.3">
      <c r="C46" s="41"/>
      <c r="D46" s="24"/>
      <c r="E46" s="24"/>
      <c r="F46" s="24"/>
      <c r="G46" s="24"/>
      <c r="H46" s="24"/>
      <c r="I46" s="24"/>
    </row>
    <row r="47" spans="2:9" x14ac:dyDescent="0.3">
      <c r="C47" s="41"/>
      <c r="D47" s="24"/>
      <c r="E47" s="24"/>
      <c r="F47" s="24"/>
      <c r="G47" s="24"/>
      <c r="H47" s="24"/>
      <c r="I47" s="24"/>
    </row>
    <row r="48" spans="2:9" x14ac:dyDescent="0.3">
      <c r="C48" s="41"/>
      <c r="D48" s="24"/>
      <c r="E48" s="24"/>
      <c r="F48" s="24"/>
      <c r="G48" s="24"/>
      <c r="H48" s="24"/>
      <c r="I48" s="24"/>
    </row>
    <row r="49" spans="3:9" x14ac:dyDescent="0.3">
      <c r="C49" s="41"/>
      <c r="D49" s="24"/>
      <c r="E49" s="24"/>
      <c r="F49" s="24"/>
      <c r="G49" s="24"/>
      <c r="H49" s="24"/>
      <c r="I49" s="24"/>
    </row>
    <row r="50" spans="3:9" x14ac:dyDescent="0.3">
      <c r="C50" s="41"/>
      <c r="D50" s="24"/>
      <c r="E50" s="24"/>
      <c r="F50" s="24"/>
      <c r="G50" s="24"/>
      <c r="H50" s="24"/>
      <c r="I50" s="24"/>
    </row>
    <row r="51" spans="3:9" x14ac:dyDescent="0.3">
      <c r="C51" s="41"/>
      <c r="D51" s="24"/>
      <c r="E51" s="24"/>
      <c r="F51" s="24"/>
      <c r="G51" s="24"/>
      <c r="H51" s="24"/>
      <c r="I51" s="24"/>
    </row>
    <row r="52" spans="3:9" x14ac:dyDescent="0.3">
      <c r="C52" s="41"/>
      <c r="D52" s="24"/>
      <c r="E52" s="24"/>
      <c r="F52" s="24"/>
      <c r="G52" s="24"/>
      <c r="H52" s="24"/>
      <c r="I52" s="24"/>
    </row>
    <row r="53" spans="3:9" x14ac:dyDescent="0.3">
      <c r="C53" s="41"/>
      <c r="D53" s="24"/>
      <c r="E53" s="24"/>
      <c r="F53" s="24"/>
      <c r="G53" s="24"/>
      <c r="H53" s="24"/>
      <c r="I53" s="24"/>
    </row>
    <row r="54" spans="3:9" x14ac:dyDescent="0.3">
      <c r="C54" s="41"/>
      <c r="D54" s="24"/>
      <c r="E54" s="24"/>
      <c r="F54" s="24"/>
      <c r="G54" s="24"/>
      <c r="H54" s="24"/>
      <c r="I54" s="24"/>
    </row>
    <row r="55" spans="3:9" x14ac:dyDescent="0.3">
      <c r="C55" s="41"/>
      <c r="D55" s="24"/>
      <c r="E55" s="24"/>
      <c r="F55" s="24"/>
      <c r="G55" s="24"/>
      <c r="H55" s="24"/>
      <c r="I55" s="24"/>
    </row>
    <row r="56" spans="3:9" x14ac:dyDescent="0.3">
      <c r="C56" s="41"/>
      <c r="D56" s="24"/>
      <c r="E56" s="24"/>
      <c r="F56" s="24"/>
      <c r="G56" s="24"/>
      <c r="H56" s="24"/>
      <c r="I56" s="24"/>
    </row>
    <row r="57" spans="3:9" x14ac:dyDescent="0.3">
      <c r="C57" s="41"/>
      <c r="D57" s="24"/>
      <c r="E57" s="24"/>
      <c r="F57" s="24"/>
      <c r="G57" s="24"/>
      <c r="H57" s="24"/>
      <c r="I57" s="24"/>
    </row>
    <row r="58" spans="3:9" x14ac:dyDescent="0.3">
      <c r="C58" s="41"/>
      <c r="D58" s="24"/>
      <c r="E58" s="24"/>
      <c r="F58" s="24"/>
      <c r="G58" s="24"/>
      <c r="H58" s="24"/>
      <c r="I58" s="24"/>
    </row>
    <row r="59" spans="3:9" x14ac:dyDescent="0.3">
      <c r="C59" s="41"/>
      <c r="G59" s="24"/>
    </row>
    <row r="60" spans="3:9" x14ac:dyDescent="0.3">
      <c r="C60" s="41"/>
      <c r="G60" s="24"/>
    </row>
    <row r="61" spans="3:9" x14ac:dyDescent="0.3">
      <c r="C61" s="41"/>
      <c r="G61" s="24"/>
    </row>
    <row r="62" spans="3:9" x14ac:dyDescent="0.3">
      <c r="C62" s="41"/>
      <c r="G62" s="24"/>
    </row>
    <row r="63" spans="3:9" x14ac:dyDescent="0.3">
      <c r="C63" s="41"/>
    </row>
    <row r="64" spans="3:9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0A00-000000000000}"/>
    <hyperlink ref="B4" location="Gender!C2" display="Gender!C2" xr:uid="{00000000-0004-0000-0A00-000001000000}"/>
    <hyperlink ref="B6" location="Age!C2" display="Age!C2" xr:uid="{00000000-0004-0000-0A00-000002000000}"/>
    <hyperlink ref="B8" location="Indigenous!C2" display="Indigenous!C2" xr:uid="{00000000-0004-0000-0A00-000003000000}"/>
    <hyperlink ref="B10" location="Birthplaces!C2" display="Birthplaces!C2" xr:uid="{00000000-0004-0000-0A00-000004000000}"/>
    <hyperlink ref="B12" location="Language!C2" display="Language!C2" xr:uid="{00000000-0004-0000-0A00-000005000000}"/>
    <hyperlink ref="B14" location="Fluency!C2" display="Fluency!C2" xr:uid="{00000000-0004-0000-0A00-000006000000}"/>
    <hyperlink ref="B16" location="'Year of arrival'!C2" display="'Year of arrival'!C2" xr:uid="{00000000-0004-0000-0A00-000007000000}"/>
    <hyperlink ref="B18" location="Religion!C2" display="Religion!C2" xr:uid="{00000000-0004-0000-0A00-000008000000}"/>
    <hyperlink ref="B20" location="'School Level'!C2" display="'School Level'!C2" xr:uid="{00000000-0004-0000-0A00-000009000000}"/>
    <hyperlink ref="B22" location="'Post School'!C2" display="'Post School'!C2" xr:uid="{00000000-0004-0000-0A00-00000A000000}"/>
    <hyperlink ref="B24" location="'Labour force'!C2" display="'Labour force'!C2" xr:uid="{00000000-0004-0000-0A00-00000B000000}"/>
    <hyperlink ref="B26" location="Volunteering!C2" display="Volunteering!C2" xr:uid="{00000000-0004-0000-0A00-00000C000000}"/>
    <hyperlink ref="B28" location="Incomes!C2" display="Incomes!C2" xr:uid="{00000000-0004-0000-0A00-00000D000000}"/>
    <hyperlink ref="B30" location="Disability!C2" display="Disability!C2" xr:uid="{00000000-0004-0000-0A00-00000E000000}"/>
    <hyperlink ref="B32" location="Carers!C2" display="Carers!C2" xr:uid="{00000000-0004-0000-0A00-00000F000000}"/>
    <hyperlink ref="B34" location="'Marital Status'!C2" display="'Marital Status'!C2" xr:uid="{00000000-0004-0000-0A00-000010000000}"/>
    <hyperlink ref="B36" location="Relationship!C2" display="Relationship!C2" xr:uid="{00000000-0004-0000-0A00-000011000000}"/>
    <hyperlink ref="B38" location="'Home ownership'!C2" display="'Home ownership'!C2" xr:uid="{00000000-0004-0000-0A00-000012000000}"/>
    <hyperlink ref="B40" location="'Non Private Accom'!C2" display="'Non Private Accom'!C2" xr:uid="{00000000-0004-0000-0A00-000013000000}"/>
    <hyperlink ref="B42" location="Pensions!C2" display="Pensions!C2" xr:uid="{00000000-0004-0000-0A00-000014000000}"/>
    <hyperlink ref="B44" location="Comparison!E3" display="Comparison!E3" xr:uid="{00000000-0004-0000-0A00-000015000000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B1:T260"/>
  <sheetViews>
    <sheetView showGridLines="0" showRowColHeaders="0" zoomScale="75" zoomScaleNormal="75" workbookViewId="0">
      <selection activeCell="B20" sqref="B20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1" width="9.08984375" style="16"/>
    <col min="12" max="12" width="12.6328125" style="16" customWidth="1"/>
    <col min="13" max="16384" width="9.08984375" style="16"/>
  </cols>
  <sheetData>
    <row r="1" spans="2:20" ht="28.5" x14ac:dyDescent="0.65">
      <c r="D1" s="115" t="s">
        <v>425</v>
      </c>
      <c r="E1" s="115"/>
      <c r="F1" s="115"/>
      <c r="G1" s="115"/>
      <c r="H1" s="115"/>
      <c r="I1" s="115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2:20" ht="18" x14ac:dyDescent="0.4">
      <c r="G2" s="129" t="s">
        <v>322</v>
      </c>
      <c r="H2" s="129"/>
      <c r="I2" s="129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2:2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2:20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  <c r="K4" s="17"/>
      <c r="L4" s="17"/>
      <c r="M4" s="17"/>
      <c r="N4" s="17"/>
      <c r="O4" s="17"/>
      <c r="P4" s="17"/>
      <c r="Q4" s="17" t="str">
        <f>E3</f>
        <v>Greater Dandenong</v>
      </c>
      <c r="R4" s="17" t="str">
        <f>H3</f>
        <v>Metro. Melbourne</v>
      </c>
      <c r="S4" s="17"/>
      <c r="T4" s="17"/>
    </row>
    <row r="5" spans="2:20" x14ac:dyDescent="0.3">
      <c r="B5" s="13"/>
      <c r="C5" s="25">
        <v>140</v>
      </c>
      <c r="D5" s="26" t="s">
        <v>125</v>
      </c>
      <c r="E5" s="27">
        <f>VLOOKUP($C5,'Data Sheet 0'!$A$5:$CE$253,2+Sheet1!$D$9)</f>
        <v>3100</v>
      </c>
      <c r="F5" s="28">
        <f>E5/E$12*100</f>
        <v>13.260897463318647</v>
      </c>
      <c r="G5" s="41">
        <v>1</v>
      </c>
      <c r="H5" s="27">
        <f>VLOOKUP($C5,'Data Sheet 0'!$A$5:$CE$253,2+Sheet1!$D$15)</f>
        <v>22121</v>
      </c>
      <c r="I5" s="28">
        <f>H5/H$12*100</f>
        <v>3.2492989792785769</v>
      </c>
      <c r="K5" s="17">
        <v>1</v>
      </c>
      <c r="L5" s="52" t="s">
        <v>125</v>
      </c>
      <c r="M5" s="49">
        <f>F5</f>
        <v>13.260897463318647</v>
      </c>
      <c r="N5" s="17">
        <f>M5+K5*0.0001</f>
        <v>13.260997463318647</v>
      </c>
      <c r="O5" s="17">
        <f>RANK(N5,N$5:N$11)</f>
        <v>3</v>
      </c>
      <c r="P5" s="17" t="str">
        <f>VLOOKUP(MATCH(K5,O$5:O$11,0),$K$5:$M$11,2)</f>
        <v>Christianity</v>
      </c>
      <c r="Q5" s="17">
        <f>VLOOKUP(MATCH(K5,O$5:O$11,0),$K$5:$M$11,3)</f>
        <v>62.689823330624115</v>
      </c>
      <c r="R5" s="17">
        <f>VLOOKUP(MATCH(P5,$D$5:$D$11,0),$G$5:$I$11,3)</f>
        <v>66.073241058589034</v>
      </c>
      <c r="S5" s="17"/>
      <c r="T5" s="17"/>
    </row>
    <row r="6" spans="2:20" x14ac:dyDescent="0.3">
      <c r="B6" s="21" t="s">
        <v>326</v>
      </c>
      <c r="C6" s="25">
        <v>141</v>
      </c>
      <c r="D6" s="26" t="s">
        <v>126</v>
      </c>
      <c r="E6" s="27">
        <f>VLOOKUP($C6,'Data Sheet 0'!$A$5:$CE$253,2+Sheet1!$D$9)</f>
        <v>14655</v>
      </c>
      <c r="F6" s="28">
        <f t="shared" ref="F6:F12" si="0">E6/E$12*100</f>
        <v>62.689823330624115</v>
      </c>
      <c r="G6" s="41">
        <v>2</v>
      </c>
      <c r="H6" s="27">
        <f>VLOOKUP($C6,'Data Sheet 0'!$A$5:$CE$253,2+Sheet1!$D$15)</f>
        <v>449822</v>
      </c>
      <c r="I6" s="28">
        <f t="shared" ref="I6:I12" si="1">H6/H$12*100</f>
        <v>66.073241058589034</v>
      </c>
      <c r="K6" s="17">
        <v>2</v>
      </c>
      <c r="L6" s="52" t="s">
        <v>126</v>
      </c>
      <c r="M6" s="49">
        <f t="shared" ref="M6:M11" si="2">F6</f>
        <v>62.689823330624115</v>
      </c>
      <c r="N6" s="17">
        <f t="shared" ref="N6:N11" si="3">M6+K6*0.0001</f>
        <v>62.690023330624115</v>
      </c>
      <c r="O6" s="17">
        <f t="shared" ref="O6:O11" si="4">RANK(N6,N$5:N$11)</f>
        <v>1</v>
      </c>
      <c r="P6" s="17" t="str">
        <f t="shared" ref="P6:P11" si="5">VLOOKUP(MATCH(K6,O$5:O$11,0),$K$5:$M$11,2)</f>
        <v>Atheism</v>
      </c>
      <c r="Q6" s="17">
        <f t="shared" ref="Q6:Q11" si="6">VLOOKUP(MATCH(K6,O$5:O$11,0),$K$5:$M$11,3)</f>
        <v>17.025281259357488</v>
      </c>
      <c r="R6" s="17">
        <f t="shared" ref="R6:R11" si="7">VLOOKUP(MATCH(P6,$D$5:$D$11,0),$G$5:$I$11,3)</f>
        <v>25.463980975127537</v>
      </c>
      <c r="S6" s="17"/>
      <c r="T6" s="17"/>
    </row>
    <row r="7" spans="2:20" x14ac:dyDescent="0.3">
      <c r="B7" s="32"/>
      <c r="C7" s="25">
        <v>142</v>
      </c>
      <c r="D7" s="26" t="s">
        <v>127</v>
      </c>
      <c r="E7" s="27">
        <f>VLOOKUP($C7,'Data Sheet 0'!$A$5:$CE$253,2+Sheet1!$D$9)</f>
        <v>363</v>
      </c>
      <c r="F7" s="28">
        <f t="shared" si="0"/>
        <v>1.5528083158660222</v>
      </c>
      <c r="G7" s="41">
        <v>3</v>
      </c>
      <c r="H7" s="27">
        <f>VLOOKUP($C7,'Data Sheet 0'!$A$5:$CE$253,2+Sheet1!$D$15)</f>
        <v>7335</v>
      </c>
      <c r="I7" s="28">
        <f t="shared" si="1"/>
        <v>1.0774200087251189</v>
      </c>
      <c r="K7" s="17">
        <v>3</v>
      </c>
      <c r="L7" s="52" t="s">
        <v>127</v>
      </c>
      <c r="M7" s="49">
        <f t="shared" si="2"/>
        <v>1.5528083158660222</v>
      </c>
      <c r="N7" s="17">
        <f t="shared" si="3"/>
        <v>1.5531083158660222</v>
      </c>
      <c r="O7" s="17">
        <f t="shared" si="4"/>
        <v>5</v>
      </c>
      <c r="P7" s="17" t="str">
        <f t="shared" si="5"/>
        <v>Buddhism</v>
      </c>
      <c r="Q7" s="17">
        <f t="shared" si="6"/>
        <v>13.260897463318647</v>
      </c>
      <c r="R7" s="17">
        <f t="shared" si="7"/>
        <v>3.2492989792785769</v>
      </c>
      <c r="S7" s="17"/>
      <c r="T7" s="17"/>
    </row>
    <row r="8" spans="2:20" x14ac:dyDescent="0.3">
      <c r="B8" s="21" t="s">
        <v>327</v>
      </c>
      <c r="C8" s="25">
        <v>143</v>
      </c>
      <c r="D8" s="26" t="s">
        <v>128</v>
      </c>
      <c r="E8" s="27">
        <f>VLOOKUP($C8,'Data Sheet 0'!$A$5:$CE$253,2+Sheet1!$D$9)</f>
        <v>1067</v>
      </c>
      <c r="F8" s="28">
        <f t="shared" si="0"/>
        <v>4.5643153526970952</v>
      </c>
      <c r="G8" s="41">
        <v>4</v>
      </c>
      <c r="H8" s="27">
        <f>VLOOKUP($C8,'Data Sheet 0'!$A$5:$CE$253,2+Sheet1!$D$15)</f>
        <v>12226</v>
      </c>
      <c r="I8" s="28">
        <f t="shared" si="1"/>
        <v>1.795846902068617</v>
      </c>
      <c r="K8" s="17">
        <v>4</v>
      </c>
      <c r="L8" s="52" t="s">
        <v>128</v>
      </c>
      <c r="M8" s="49">
        <f t="shared" si="2"/>
        <v>4.5643153526970952</v>
      </c>
      <c r="N8" s="17">
        <f t="shared" si="3"/>
        <v>4.5647153526970952</v>
      </c>
      <c r="O8" s="17">
        <f t="shared" si="4"/>
        <v>4</v>
      </c>
      <c r="P8" s="17" t="str">
        <f t="shared" si="5"/>
        <v>Islam</v>
      </c>
      <c r="Q8" s="17">
        <f t="shared" si="6"/>
        <v>4.5643153526970952</v>
      </c>
      <c r="R8" s="17">
        <f t="shared" si="7"/>
        <v>1.795846902068617</v>
      </c>
      <c r="S8" s="17"/>
      <c r="T8" s="17"/>
    </row>
    <row r="9" spans="2:20" x14ac:dyDescent="0.3">
      <c r="B9" s="37"/>
      <c r="C9" s="25">
        <v>144</v>
      </c>
      <c r="D9" s="26" t="s">
        <v>129</v>
      </c>
      <c r="E9" s="27">
        <f>VLOOKUP($C9,'Data Sheet 0'!$A$5:$CE$253,2+Sheet1!$D$9)</f>
        <v>48</v>
      </c>
      <c r="F9" s="28">
        <f t="shared" si="0"/>
        <v>0.20533002523848229</v>
      </c>
      <c r="G9" s="41">
        <v>5</v>
      </c>
      <c r="H9" s="27">
        <f>VLOOKUP($C9,'Data Sheet 0'!$A$5:$CE$253,2+Sheet1!$D$15)</f>
        <v>11445</v>
      </c>
      <c r="I9" s="28">
        <f t="shared" si="1"/>
        <v>1.6811277436753904</v>
      </c>
      <c r="K9" s="17">
        <v>5</v>
      </c>
      <c r="L9" s="52" t="s">
        <v>129</v>
      </c>
      <c r="M9" s="49">
        <f t="shared" si="2"/>
        <v>0.20533002523848229</v>
      </c>
      <c r="N9" s="17">
        <f t="shared" si="3"/>
        <v>0.20583002523848229</v>
      </c>
      <c r="O9" s="17">
        <f t="shared" si="4"/>
        <v>7</v>
      </c>
      <c r="P9" s="17" t="str">
        <f t="shared" si="5"/>
        <v>Hinduism</v>
      </c>
      <c r="Q9" s="17">
        <f t="shared" si="6"/>
        <v>1.5528083158660222</v>
      </c>
      <c r="R9" s="17">
        <f t="shared" si="7"/>
        <v>1.0774200087251189</v>
      </c>
      <c r="S9" s="17"/>
      <c r="T9" s="17"/>
    </row>
    <row r="10" spans="2:20" x14ac:dyDescent="0.3">
      <c r="B10" s="21" t="s">
        <v>328</v>
      </c>
      <c r="C10" s="25">
        <v>145</v>
      </c>
      <c r="D10" s="26" t="s">
        <v>130</v>
      </c>
      <c r="E10" s="27">
        <f>VLOOKUP($C10,'Data Sheet 0'!$A$5:$CE$253,2+Sheet1!$D$9)</f>
        <v>156</v>
      </c>
      <c r="F10" s="28">
        <f t="shared" si="0"/>
        <v>0.66732258202506733</v>
      </c>
      <c r="G10" s="41">
        <v>6</v>
      </c>
      <c r="H10" s="27">
        <f>VLOOKUP($C10,'Data Sheet 0'!$A$5:$CE$253,2+Sheet1!$D$15)</f>
        <v>4514</v>
      </c>
      <c r="I10" s="28">
        <f t="shared" si="1"/>
        <v>0.66305029575803509</v>
      </c>
      <c r="K10" s="17">
        <v>6</v>
      </c>
      <c r="L10" s="52" t="s">
        <v>130</v>
      </c>
      <c r="M10" s="49">
        <f t="shared" si="2"/>
        <v>0.66732258202506733</v>
      </c>
      <c r="N10" s="17">
        <f t="shared" si="3"/>
        <v>0.66792258202506738</v>
      </c>
      <c r="O10" s="17">
        <f t="shared" si="4"/>
        <v>6</v>
      </c>
      <c r="P10" s="17" t="str">
        <f t="shared" si="5"/>
        <v>Other Religions</v>
      </c>
      <c r="Q10" s="17">
        <f t="shared" si="6"/>
        <v>0.66732258202506733</v>
      </c>
      <c r="R10" s="17">
        <f t="shared" si="7"/>
        <v>0.66305029575803509</v>
      </c>
      <c r="S10" s="17"/>
      <c r="T10" s="17"/>
    </row>
    <row r="11" spans="2:20" x14ac:dyDescent="0.3">
      <c r="B11" s="37"/>
      <c r="C11" s="25">
        <v>146</v>
      </c>
      <c r="D11" s="26" t="s">
        <v>131</v>
      </c>
      <c r="E11" s="27">
        <f>VLOOKUP($C11,'Data Sheet 0'!$A$5:$CE$253,2+Sheet1!$D$9)</f>
        <v>3980</v>
      </c>
      <c r="F11" s="28">
        <f t="shared" si="0"/>
        <v>17.025281259357488</v>
      </c>
      <c r="G11" s="41">
        <v>7</v>
      </c>
      <c r="H11" s="27">
        <f>VLOOKUP($C11,'Data Sheet 0'!$A$5:$CE$253,2+Sheet1!$D$15)</f>
        <v>173357</v>
      </c>
      <c r="I11" s="28">
        <f t="shared" si="1"/>
        <v>25.463980975127537</v>
      </c>
      <c r="K11" s="17">
        <v>7</v>
      </c>
      <c r="L11" s="52" t="s">
        <v>131</v>
      </c>
      <c r="M11" s="49">
        <f t="shared" si="2"/>
        <v>17.025281259357488</v>
      </c>
      <c r="N11" s="17">
        <f t="shared" si="3"/>
        <v>17.025981259357486</v>
      </c>
      <c r="O11" s="17">
        <f t="shared" si="4"/>
        <v>2</v>
      </c>
      <c r="P11" s="17" t="str">
        <f t="shared" si="5"/>
        <v>Judaism</v>
      </c>
      <c r="Q11" s="17">
        <f t="shared" si="6"/>
        <v>0.20533002523848229</v>
      </c>
      <c r="R11" s="17">
        <f t="shared" si="7"/>
        <v>1.6811277436753904</v>
      </c>
      <c r="S11" s="17"/>
      <c r="T11" s="17"/>
    </row>
    <row r="12" spans="2:20" x14ac:dyDescent="0.3">
      <c r="B12" s="21" t="s">
        <v>329</v>
      </c>
      <c r="C12" s="25">
        <v>147</v>
      </c>
      <c r="D12" s="106" t="s">
        <v>14</v>
      </c>
      <c r="E12" s="107">
        <f>VLOOKUP($C12,'Data Sheet 0'!$A$5:$CE$253,2+Sheet1!$D$9)</f>
        <v>23377</v>
      </c>
      <c r="F12" s="35">
        <f t="shared" si="0"/>
        <v>100</v>
      </c>
      <c r="G12" s="76"/>
      <c r="H12" s="107">
        <f>VLOOKUP($C12,'Data Sheet 0'!$A$5:$CE$253,2+Sheet1!$D$15)</f>
        <v>680793</v>
      </c>
      <c r="I12" s="35">
        <f t="shared" si="1"/>
        <v>100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2:20" x14ac:dyDescent="0.3">
      <c r="B13" s="37"/>
      <c r="C13" s="41"/>
      <c r="D13" s="24"/>
      <c r="E13" s="24"/>
      <c r="F13" s="24"/>
      <c r="G13" s="24"/>
      <c r="H13" s="24"/>
      <c r="I13" s="24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2:20" x14ac:dyDescent="0.3">
      <c r="B14" s="21" t="s">
        <v>330</v>
      </c>
      <c r="C14" s="14">
        <v>1</v>
      </c>
      <c r="D14" s="24"/>
      <c r="E14" s="24"/>
      <c r="F14" s="24"/>
      <c r="G14" s="24"/>
      <c r="H14" s="24"/>
      <c r="I14" s="24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2:20" x14ac:dyDescent="0.3">
      <c r="B15" s="32"/>
      <c r="C15" s="14">
        <v>1</v>
      </c>
      <c r="D15" s="24"/>
      <c r="E15" s="24"/>
      <c r="F15" s="24"/>
      <c r="G15" s="24"/>
      <c r="H15" s="24"/>
      <c r="I15" s="24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2:20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  <c r="K16" s="17">
        <v>1</v>
      </c>
      <c r="L16" s="52" t="s">
        <v>125</v>
      </c>
      <c r="M16" s="49">
        <f>I5</f>
        <v>3.2492989792785769</v>
      </c>
      <c r="N16" s="17">
        <f>M16+K16*0.0001</f>
        <v>3.2493989792785771</v>
      </c>
      <c r="O16" s="17">
        <f>RANK(N16,N$16:N$22)</f>
        <v>3</v>
      </c>
      <c r="P16" s="17" t="str">
        <f>VLOOKUP(MATCH(K16,O$16:O$22,0),$K$16:$M$22,2)</f>
        <v>Christianity</v>
      </c>
      <c r="Q16" s="17">
        <f>VLOOKUP(MATCH(K16,O$16:O$22,0),$K$16:$M$22,3)</f>
        <v>66.073241058589034</v>
      </c>
      <c r="R16" s="17"/>
      <c r="S16" s="17"/>
      <c r="T16" s="17"/>
    </row>
    <row r="17" spans="2:20" x14ac:dyDescent="0.3">
      <c r="B17" s="32"/>
      <c r="C17" s="14">
        <v>1</v>
      </c>
      <c r="D17" s="24"/>
      <c r="E17" s="24"/>
      <c r="F17" s="24"/>
      <c r="G17" s="24"/>
      <c r="H17" s="24"/>
      <c r="I17" s="24"/>
      <c r="K17" s="17">
        <v>2</v>
      </c>
      <c r="L17" s="52" t="s">
        <v>126</v>
      </c>
      <c r="M17" s="49">
        <f t="shared" ref="M17:M22" si="8">I6</f>
        <v>66.073241058589034</v>
      </c>
      <c r="N17" s="17">
        <f t="shared" ref="N17:N22" si="9">M17+K17*0.0001</f>
        <v>66.07344105858904</v>
      </c>
      <c r="O17" s="17">
        <f t="shared" ref="O17:O22" si="10">RANK(N17,N$16:N$22)</f>
        <v>1</v>
      </c>
      <c r="P17" s="17" t="str">
        <f t="shared" ref="P17:P22" si="11">VLOOKUP(MATCH(K17,O$16:O$22,0),$K$16:$M$22,2)</f>
        <v>Atheism</v>
      </c>
      <c r="Q17" s="17">
        <f t="shared" ref="Q17:Q22" si="12">VLOOKUP(MATCH(K17,O$16:O$22,0),$K$16:$M$22,3)</f>
        <v>25.463980975127537</v>
      </c>
      <c r="R17" s="17"/>
      <c r="S17" s="17"/>
      <c r="T17" s="17"/>
    </row>
    <row r="18" spans="2:20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  <c r="K18" s="17">
        <v>3</v>
      </c>
      <c r="L18" s="52" t="s">
        <v>127</v>
      </c>
      <c r="M18" s="49">
        <f t="shared" si="8"/>
        <v>1.0774200087251189</v>
      </c>
      <c r="N18" s="17">
        <f t="shared" si="9"/>
        <v>1.0777200087251189</v>
      </c>
      <c r="O18" s="17">
        <f t="shared" si="10"/>
        <v>6</v>
      </c>
      <c r="P18" s="17" t="str">
        <f t="shared" si="11"/>
        <v>Buddhism</v>
      </c>
      <c r="Q18" s="17">
        <f t="shared" si="12"/>
        <v>3.2492989792785769</v>
      </c>
      <c r="R18" s="17"/>
      <c r="S18" s="17"/>
      <c r="T18" s="17"/>
    </row>
    <row r="19" spans="2:20" x14ac:dyDescent="0.3">
      <c r="B19" s="32"/>
      <c r="C19" s="14">
        <v>1</v>
      </c>
      <c r="D19" s="24"/>
      <c r="E19" s="24"/>
      <c r="F19" s="24"/>
      <c r="G19" s="24"/>
      <c r="H19" s="24"/>
      <c r="I19" s="24"/>
      <c r="K19" s="17">
        <v>4</v>
      </c>
      <c r="L19" s="52" t="s">
        <v>128</v>
      </c>
      <c r="M19" s="49">
        <f t="shared" si="8"/>
        <v>1.795846902068617</v>
      </c>
      <c r="N19" s="17">
        <f t="shared" si="9"/>
        <v>1.7962469020686169</v>
      </c>
      <c r="O19" s="17">
        <f t="shared" si="10"/>
        <v>4</v>
      </c>
      <c r="P19" s="17" t="str">
        <f t="shared" si="11"/>
        <v>Islam</v>
      </c>
      <c r="Q19" s="17">
        <f t="shared" si="12"/>
        <v>1.795846902068617</v>
      </c>
      <c r="R19" s="17"/>
      <c r="S19" s="17"/>
      <c r="T19" s="17"/>
    </row>
    <row r="20" spans="2:20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  <c r="K20" s="17">
        <v>5</v>
      </c>
      <c r="L20" s="52" t="s">
        <v>129</v>
      </c>
      <c r="M20" s="49">
        <f t="shared" si="8"/>
        <v>1.6811277436753904</v>
      </c>
      <c r="N20" s="17">
        <f t="shared" si="9"/>
        <v>1.6816277436753904</v>
      </c>
      <c r="O20" s="17">
        <f t="shared" si="10"/>
        <v>5</v>
      </c>
      <c r="P20" s="17" t="str">
        <f t="shared" si="11"/>
        <v>Judaism</v>
      </c>
      <c r="Q20" s="17">
        <f t="shared" si="12"/>
        <v>1.6811277436753904</v>
      </c>
      <c r="R20" s="17"/>
      <c r="S20" s="17"/>
      <c r="T20" s="17"/>
    </row>
    <row r="21" spans="2:20" x14ac:dyDescent="0.3">
      <c r="B21" s="32"/>
      <c r="C21" s="14">
        <v>1</v>
      </c>
      <c r="D21" s="24"/>
      <c r="E21" s="24"/>
      <c r="F21" s="24"/>
      <c r="G21" s="24"/>
      <c r="H21" s="24"/>
      <c r="I21" s="24"/>
      <c r="K21" s="17">
        <v>6</v>
      </c>
      <c r="L21" s="52" t="s">
        <v>130</v>
      </c>
      <c r="M21" s="49">
        <f t="shared" si="8"/>
        <v>0.66305029575803509</v>
      </c>
      <c r="N21" s="17">
        <f t="shared" si="9"/>
        <v>0.66365029575803514</v>
      </c>
      <c r="O21" s="17">
        <f t="shared" si="10"/>
        <v>7</v>
      </c>
      <c r="P21" s="17" t="str">
        <f t="shared" si="11"/>
        <v>Hinduism</v>
      </c>
      <c r="Q21" s="17">
        <f t="shared" si="12"/>
        <v>1.0774200087251189</v>
      </c>
      <c r="R21" s="17"/>
      <c r="S21" s="17"/>
      <c r="T21" s="17"/>
    </row>
    <row r="22" spans="2:20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K22" s="17">
        <v>7</v>
      </c>
      <c r="L22" s="52" t="s">
        <v>131</v>
      </c>
      <c r="M22" s="49">
        <f t="shared" si="8"/>
        <v>25.463980975127537</v>
      </c>
      <c r="N22" s="17">
        <f t="shared" si="9"/>
        <v>25.464680975127536</v>
      </c>
      <c r="O22" s="17">
        <f t="shared" si="10"/>
        <v>2</v>
      </c>
      <c r="P22" s="17" t="str">
        <f t="shared" si="11"/>
        <v>Other Religions</v>
      </c>
      <c r="Q22" s="17">
        <f t="shared" si="12"/>
        <v>0.66305029575803509</v>
      </c>
      <c r="R22" s="17"/>
      <c r="S22" s="17"/>
      <c r="T22" s="17"/>
    </row>
    <row r="23" spans="2:20" x14ac:dyDescent="0.3">
      <c r="B23" s="32"/>
      <c r="C23" s="14">
        <v>1</v>
      </c>
      <c r="D23" s="24"/>
      <c r="E23" s="24"/>
      <c r="F23" s="24"/>
      <c r="G23" s="24"/>
      <c r="H23" s="24"/>
      <c r="I23" s="24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2:20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2:20" x14ac:dyDescent="0.3">
      <c r="B25" s="32"/>
      <c r="C25" s="14">
        <v>1</v>
      </c>
      <c r="D25" s="24"/>
      <c r="E25" s="24"/>
      <c r="F25" s="24"/>
      <c r="G25" s="24"/>
      <c r="H25" s="24"/>
      <c r="I25" s="24"/>
      <c r="K25" s="48"/>
      <c r="L25" s="48"/>
      <c r="M25" s="48"/>
      <c r="N25" s="48"/>
      <c r="O25" s="48"/>
      <c r="P25" s="48"/>
      <c r="Q25" s="48"/>
      <c r="R25" s="48"/>
      <c r="S25" s="48"/>
      <c r="T25" s="48"/>
    </row>
    <row r="26" spans="2:20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</row>
    <row r="27" spans="2:20" x14ac:dyDescent="0.3">
      <c r="B27" s="32"/>
      <c r="C27" s="14">
        <v>1</v>
      </c>
      <c r="D27" s="24"/>
      <c r="E27" s="24"/>
      <c r="F27" s="24"/>
      <c r="G27" s="24"/>
      <c r="H27" s="24"/>
      <c r="I27" s="24"/>
    </row>
    <row r="28" spans="2:20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</row>
    <row r="29" spans="2:20" x14ac:dyDescent="0.3">
      <c r="B29" s="13"/>
      <c r="C29" s="14">
        <v>1</v>
      </c>
      <c r="D29" s="24"/>
      <c r="E29" s="24"/>
      <c r="F29" s="24"/>
      <c r="G29" s="24"/>
      <c r="H29" s="24"/>
      <c r="I29" s="24"/>
    </row>
    <row r="30" spans="2:20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</row>
    <row r="31" spans="2:20" x14ac:dyDescent="0.3">
      <c r="B31" s="32"/>
      <c r="C31" s="14">
        <v>1</v>
      </c>
      <c r="D31" s="24"/>
      <c r="E31" s="24"/>
      <c r="F31" s="24"/>
      <c r="G31" s="24"/>
      <c r="H31" s="24"/>
      <c r="I31" s="24"/>
    </row>
    <row r="32" spans="2:20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</row>
    <row r="33" spans="2:9" x14ac:dyDescent="0.3">
      <c r="B33" s="32"/>
      <c r="C33" s="14">
        <v>1</v>
      </c>
      <c r="D33" s="24"/>
      <c r="E33" s="24"/>
      <c r="F33" s="24"/>
      <c r="G33" s="24"/>
      <c r="H33" s="24"/>
      <c r="I33" s="24"/>
    </row>
    <row r="34" spans="2:9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</row>
    <row r="35" spans="2:9" x14ac:dyDescent="0.3">
      <c r="B35" s="32"/>
      <c r="C35" s="14">
        <v>1</v>
      </c>
      <c r="D35" s="24"/>
      <c r="E35" s="24"/>
      <c r="F35" s="24"/>
      <c r="G35" s="24"/>
      <c r="H35" s="24"/>
      <c r="I35" s="24"/>
    </row>
    <row r="36" spans="2:9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</row>
    <row r="37" spans="2:9" x14ac:dyDescent="0.3">
      <c r="B37" s="37"/>
      <c r="C37" s="14">
        <v>1</v>
      </c>
      <c r="D37" s="24"/>
      <c r="E37" s="24"/>
      <c r="F37" s="24"/>
      <c r="G37" s="24"/>
      <c r="H37" s="24"/>
      <c r="I37" s="24"/>
    </row>
    <row r="38" spans="2:9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</row>
    <row r="39" spans="2:9" ht="14.5" x14ac:dyDescent="0.35">
      <c r="B39" s="37"/>
      <c r="C39" s="14">
        <v>1</v>
      </c>
      <c r="D39" s="105" t="s">
        <v>408</v>
      </c>
      <c r="E39" s="24"/>
      <c r="F39" s="24"/>
      <c r="G39" s="24"/>
      <c r="H39" s="24"/>
      <c r="I39" s="24"/>
    </row>
    <row r="40" spans="2:9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</row>
    <row r="41" spans="2:9" x14ac:dyDescent="0.3">
      <c r="B41" s="37"/>
      <c r="C41" s="14">
        <v>1</v>
      </c>
      <c r="D41" s="24"/>
      <c r="E41" s="24"/>
      <c r="F41" s="24"/>
      <c r="G41" s="24"/>
      <c r="H41" s="24"/>
      <c r="I41" s="24"/>
    </row>
    <row r="42" spans="2:9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</row>
    <row r="43" spans="2:9" x14ac:dyDescent="0.3">
      <c r="C43" s="41"/>
      <c r="D43" s="24"/>
      <c r="E43" s="24"/>
      <c r="F43" s="24"/>
      <c r="G43" s="24"/>
      <c r="H43" s="24"/>
      <c r="I43" s="24"/>
    </row>
    <row r="44" spans="2:9" x14ac:dyDescent="0.3">
      <c r="B44" s="72" t="s">
        <v>393</v>
      </c>
      <c r="C44" s="41"/>
      <c r="D44" s="24"/>
      <c r="E44" s="24"/>
      <c r="F44" s="24"/>
      <c r="G44" s="24"/>
      <c r="H44" s="24"/>
      <c r="I44" s="24"/>
    </row>
    <row r="45" spans="2:9" x14ac:dyDescent="0.3">
      <c r="C45" s="41"/>
      <c r="D45" s="24"/>
      <c r="E45" s="24"/>
      <c r="F45" s="24"/>
      <c r="G45" s="24"/>
      <c r="H45" s="24"/>
      <c r="I45" s="24"/>
    </row>
    <row r="46" spans="2:9" x14ac:dyDescent="0.3">
      <c r="C46" s="41"/>
      <c r="D46" s="24"/>
      <c r="E46" s="24"/>
      <c r="F46" s="24"/>
      <c r="G46" s="24"/>
      <c r="H46" s="24"/>
      <c r="I46" s="24"/>
    </row>
    <row r="47" spans="2:9" x14ac:dyDescent="0.3">
      <c r="C47" s="41"/>
      <c r="D47" s="24"/>
      <c r="E47" s="24"/>
      <c r="F47" s="24"/>
      <c r="G47" s="24"/>
      <c r="H47" s="24"/>
      <c r="I47" s="24"/>
    </row>
    <row r="48" spans="2:9" x14ac:dyDescent="0.3">
      <c r="C48" s="41"/>
      <c r="D48" s="24"/>
      <c r="E48" s="24"/>
      <c r="F48" s="24"/>
      <c r="G48" s="24"/>
      <c r="H48" s="24"/>
      <c r="I48" s="24"/>
    </row>
    <row r="49" spans="3:9" x14ac:dyDescent="0.3">
      <c r="C49" s="41"/>
      <c r="D49" s="24"/>
      <c r="E49" s="24"/>
      <c r="F49" s="24"/>
      <c r="G49" s="24"/>
      <c r="H49" s="24"/>
      <c r="I49" s="24"/>
    </row>
    <row r="50" spans="3:9" x14ac:dyDescent="0.3">
      <c r="C50" s="41"/>
      <c r="D50" s="24"/>
      <c r="E50" s="24"/>
      <c r="F50" s="24"/>
      <c r="G50" s="24"/>
      <c r="H50" s="24"/>
      <c r="I50" s="24"/>
    </row>
    <row r="51" spans="3:9" x14ac:dyDescent="0.3">
      <c r="C51" s="41"/>
      <c r="D51" s="24"/>
      <c r="E51" s="24"/>
      <c r="F51" s="24"/>
      <c r="G51" s="24"/>
      <c r="H51" s="24"/>
      <c r="I51" s="24"/>
    </row>
    <row r="52" spans="3:9" x14ac:dyDescent="0.3">
      <c r="C52" s="41"/>
      <c r="D52" s="24"/>
      <c r="E52" s="24"/>
      <c r="F52" s="24"/>
      <c r="G52" s="24"/>
      <c r="H52" s="24"/>
      <c r="I52" s="24"/>
    </row>
    <row r="53" spans="3:9" x14ac:dyDescent="0.3">
      <c r="C53" s="41"/>
      <c r="D53" s="24"/>
      <c r="E53" s="24"/>
      <c r="F53" s="24"/>
      <c r="G53" s="24"/>
      <c r="H53" s="24"/>
      <c r="I53" s="24"/>
    </row>
    <row r="54" spans="3:9" x14ac:dyDescent="0.3">
      <c r="C54" s="41"/>
      <c r="D54" s="24"/>
      <c r="E54" s="24"/>
      <c r="F54" s="24"/>
      <c r="G54" s="24"/>
      <c r="H54" s="24"/>
      <c r="I54" s="24"/>
    </row>
    <row r="55" spans="3:9" x14ac:dyDescent="0.3">
      <c r="C55" s="41"/>
      <c r="D55" s="24"/>
      <c r="E55" s="24"/>
      <c r="F55" s="24"/>
      <c r="G55" s="24"/>
      <c r="H55" s="24"/>
      <c r="I55" s="24"/>
    </row>
    <row r="56" spans="3:9" x14ac:dyDescent="0.3">
      <c r="C56" s="41"/>
      <c r="D56" s="24"/>
      <c r="E56" s="24"/>
      <c r="F56" s="24"/>
      <c r="G56" s="24"/>
      <c r="H56" s="24"/>
      <c r="I56" s="24"/>
    </row>
    <row r="57" spans="3:9" x14ac:dyDescent="0.3">
      <c r="C57" s="41"/>
      <c r="D57" s="24"/>
      <c r="E57" s="24"/>
      <c r="F57" s="24"/>
      <c r="G57" s="24"/>
      <c r="H57" s="24"/>
      <c r="I57" s="24"/>
    </row>
    <row r="58" spans="3:9" x14ac:dyDescent="0.3">
      <c r="C58" s="41"/>
      <c r="D58" s="24"/>
      <c r="E58" s="24"/>
      <c r="F58" s="24"/>
      <c r="G58" s="24"/>
      <c r="H58" s="24"/>
      <c r="I58" s="24"/>
    </row>
    <row r="59" spans="3:9" x14ac:dyDescent="0.3">
      <c r="C59" s="41"/>
      <c r="D59" s="24"/>
      <c r="E59" s="24"/>
      <c r="F59" s="24"/>
      <c r="G59" s="24"/>
      <c r="H59" s="24"/>
      <c r="I59" s="24"/>
    </row>
    <row r="60" spans="3:9" x14ac:dyDescent="0.3">
      <c r="C60" s="41"/>
      <c r="D60" s="24"/>
      <c r="E60" s="24"/>
      <c r="F60" s="24"/>
      <c r="G60" s="24"/>
      <c r="H60" s="24"/>
      <c r="I60" s="24"/>
    </row>
    <row r="61" spans="3:9" x14ac:dyDescent="0.3">
      <c r="C61" s="41"/>
      <c r="G61" s="24"/>
    </row>
    <row r="62" spans="3:9" x14ac:dyDescent="0.3">
      <c r="C62" s="41"/>
      <c r="G62" s="24"/>
    </row>
    <row r="63" spans="3:9" x14ac:dyDescent="0.3">
      <c r="C63" s="41"/>
    </row>
    <row r="64" spans="3:9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0B00-000000000000}"/>
    <hyperlink ref="B4" location="Gender!C2" display="Gender!C2" xr:uid="{00000000-0004-0000-0B00-000001000000}"/>
    <hyperlink ref="B6" location="Age!C2" display="Age!C2" xr:uid="{00000000-0004-0000-0B00-000002000000}"/>
    <hyperlink ref="B8" location="Indigenous!C2" display="Indigenous!C2" xr:uid="{00000000-0004-0000-0B00-000003000000}"/>
    <hyperlink ref="B10" location="Birthplaces!C2" display="Birthplaces!C2" xr:uid="{00000000-0004-0000-0B00-000004000000}"/>
    <hyperlink ref="B12" location="Language!C2" display="Language!C2" xr:uid="{00000000-0004-0000-0B00-000005000000}"/>
    <hyperlink ref="B14" location="Fluency!C2" display="Fluency!C2" xr:uid="{00000000-0004-0000-0B00-000006000000}"/>
    <hyperlink ref="B16" location="'Year of arrival'!C2" display="'Year of arrival'!C2" xr:uid="{00000000-0004-0000-0B00-000007000000}"/>
    <hyperlink ref="B18" location="Religion!C2" display="Religion!C2" xr:uid="{00000000-0004-0000-0B00-000008000000}"/>
    <hyperlink ref="B20" location="'School Level'!C2" display="'School Level'!C2" xr:uid="{00000000-0004-0000-0B00-000009000000}"/>
    <hyperlink ref="B22" location="'Post School'!C2" display="'Post School'!C2" xr:uid="{00000000-0004-0000-0B00-00000A000000}"/>
    <hyperlink ref="B24" location="'Labour force'!C2" display="'Labour force'!C2" xr:uid="{00000000-0004-0000-0B00-00000B000000}"/>
    <hyperlink ref="B26" location="Volunteering!C2" display="Volunteering!C2" xr:uid="{00000000-0004-0000-0B00-00000C000000}"/>
    <hyperlink ref="B28" location="Incomes!C2" display="Incomes!C2" xr:uid="{00000000-0004-0000-0B00-00000D000000}"/>
    <hyperlink ref="B30" location="Disability!C2" display="Disability!C2" xr:uid="{00000000-0004-0000-0B00-00000E000000}"/>
    <hyperlink ref="B32" location="Carers!C2" display="Carers!C2" xr:uid="{00000000-0004-0000-0B00-00000F000000}"/>
    <hyperlink ref="B34" location="'Marital Status'!C2" display="'Marital Status'!C2" xr:uid="{00000000-0004-0000-0B00-000010000000}"/>
    <hyperlink ref="B36" location="Relationship!C2" display="Relationship!C2" xr:uid="{00000000-0004-0000-0B00-000011000000}"/>
    <hyperlink ref="B38" location="'Home ownership'!C2" display="'Home ownership'!C2" xr:uid="{00000000-0004-0000-0B00-000012000000}"/>
    <hyperlink ref="B40" location="'Non Private Accom'!C2" display="'Non Private Accom'!C2" xr:uid="{00000000-0004-0000-0B00-000013000000}"/>
    <hyperlink ref="B42" location="Pensions!C2" display="Pensions!C2" xr:uid="{00000000-0004-0000-0B00-000014000000}"/>
    <hyperlink ref="B44" location="Comparison!E3" display="Comparison!E3" xr:uid="{00000000-0004-0000-0B00-000015000000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autoPageBreaks="0"/>
  </sheetPr>
  <dimension ref="B1:J260"/>
  <sheetViews>
    <sheetView showGridLines="0" showRowColHeaders="0" zoomScale="75" zoomScaleNormal="75" workbookViewId="0">
      <selection activeCell="B24" sqref="B24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10" ht="28.5" x14ac:dyDescent="0.65">
      <c r="D1" s="115" t="s">
        <v>426</v>
      </c>
      <c r="E1" s="115"/>
      <c r="F1" s="115"/>
      <c r="G1" s="115"/>
      <c r="H1" s="115"/>
      <c r="I1" s="115"/>
    </row>
    <row r="2" spans="2:10" ht="18" x14ac:dyDescent="0.4">
      <c r="G2" s="129" t="s">
        <v>322</v>
      </c>
      <c r="H2" s="129"/>
      <c r="I2" s="129"/>
    </row>
    <row r="3" spans="2:1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10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10" x14ac:dyDescent="0.3">
      <c r="B5" s="13"/>
      <c r="C5" s="25">
        <v>149</v>
      </c>
      <c r="D5" s="26" t="s">
        <v>132</v>
      </c>
      <c r="E5" s="27">
        <f>VLOOKUP($C5,'Data Sheet 0'!$A$5:$CE$253,2+Sheet1!$D$9)</f>
        <v>12958</v>
      </c>
      <c r="F5" s="28">
        <f>E5/E$7*100</f>
        <v>56.983289357959542</v>
      </c>
      <c r="G5" s="24"/>
      <c r="H5" s="27">
        <f>VLOOKUP($C5,'Data Sheet 0'!$A$5:$CE$253,2+Sheet1!$D$15)</f>
        <v>311456</v>
      </c>
      <c r="I5" s="28">
        <f>H5/H$7*100</f>
        <v>46.541472591941734</v>
      </c>
    </row>
    <row r="6" spans="2:10" x14ac:dyDescent="0.3">
      <c r="B6" s="21" t="s">
        <v>326</v>
      </c>
      <c r="C6" s="25">
        <v>150</v>
      </c>
      <c r="D6" s="26" t="s">
        <v>133</v>
      </c>
      <c r="E6" s="27">
        <f>VLOOKUP($C6,'Data Sheet 0'!$A$5:$CE$253,2+Sheet1!$D$9)</f>
        <v>9782</v>
      </c>
      <c r="F6" s="28">
        <f t="shared" ref="F6:F7" si="0">E6/E$7*100</f>
        <v>43.016710642040458</v>
      </c>
      <c r="G6" s="24"/>
      <c r="H6" s="27">
        <f>VLOOKUP($C6,'Data Sheet 0'!$A$5:$CE$253,2+Sheet1!$D$15)</f>
        <v>357745</v>
      </c>
      <c r="I6" s="28">
        <f t="shared" ref="I6:I7" si="1">H6/H$7*100</f>
        <v>53.458527408058266</v>
      </c>
    </row>
    <row r="7" spans="2:10" x14ac:dyDescent="0.3">
      <c r="B7" s="32"/>
      <c r="C7" s="25"/>
      <c r="D7" s="106" t="s">
        <v>14</v>
      </c>
      <c r="E7" s="107">
        <f>SUM(E5:E6)</f>
        <v>22740</v>
      </c>
      <c r="F7" s="35">
        <f t="shared" si="0"/>
        <v>100</v>
      </c>
      <c r="G7" s="76"/>
      <c r="H7" s="107">
        <f>SUM(H5:H6)</f>
        <v>669201</v>
      </c>
      <c r="I7" s="35">
        <f t="shared" si="1"/>
        <v>100</v>
      </c>
    </row>
    <row r="8" spans="2:10" x14ac:dyDescent="0.3">
      <c r="B8" s="21" t="s">
        <v>327</v>
      </c>
      <c r="C8" s="14">
        <v>1</v>
      </c>
      <c r="D8" s="24"/>
      <c r="E8" s="24"/>
      <c r="F8" s="24"/>
      <c r="G8" s="24"/>
      <c r="H8" s="24"/>
      <c r="I8" s="24"/>
      <c r="J8" s="24"/>
    </row>
    <row r="9" spans="2:10" x14ac:dyDescent="0.3">
      <c r="B9" s="37"/>
      <c r="C9" s="14">
        <v>1</v>
      </c>
      <c r="D9" s="55"/>
      <c r="E9" s="56"/>
      <c r="G9" s="24"/>
      <c r="H9" s="24"/>
      <c r="I9" s="24"/>
      <c r="J9" s="24"/>
    </row>
    <row r="10" spans="2:10" x14ac:dyDescent="0.3">
      <c r="B10" s="21" t="s">
        <v>328</v>
      </c>
      <c r="C10" s="14">
        <v>1</v>
      </c>
      <c r="D10" s="55" t="str">
        <f>E3</f>
        <v>Greater Dandenong</v>
      </c>
      <c r="E10" s="57">
        <f>F5</f>
        <v>56.983289357959542</v>
      </c>
      <c r="G10" s="24"/>
      <c r="H10" s="24"/>
      <c r="I10" s="24"/>
      <c r="J10" s="24"/>
    </row>
    <row r="11" spans="2:10" x14ac:dyDescent="0.3">
      <c r="B11" s="37"/>
      <c r="C11" s="14">
        <v>1</v>
      </c>
      <c r="D11" s="55" t="str">
        <f>H3</f>
        <v>Metro. Melbourne</v>
      </c>
      <c r="E11" s="57">
        <f>I5</f>
        <v>46.541472591941734</v>
      </c>
      <c r="F11" s="24"/>
      <c r="G11" s="24"/>
      <c r="H11" s="24"/>
      <c r="I11" s="24"/>
      <c r="J11" s="24"/>
    </row>
    <row r="12" spans="2:10" x14ac:dyDescent="0.3">
      <c r="B12" s="21" t="s">
        <v>329</v>
      </c>
      <c r="C12" s="14">
        <v>1</v>
      </c>
      <c r="D12" s="55"/>
      <c r="E12" s="55"/>
      <c r="F12" s="24"/>
      <c r="G12" s="24"/>
      <c r="H12" s="24"/>
      <c r="I12" s="24"/>
      <c r="J12" s="24"/>
    </row>
    <row r="13" spans="2:10" x14ac:dyDescent="0.3">
      <c r="B13" s="37"/>
      <c r="C13" s="14">
        <v>1</v>
      </c>
      <c r="D13" s="24"/>
      <c r="E13" s="24"/>
      <c r="F13" s="24"/>
      <c r="G13" s="24"/>
      <c r="H13" s="24"/>
      <c r="I13" s="24"/>
      <c r="J13" s="24"/>
    </row>
    <row r="14" spans="2:10" x14ac:dyDescent="0.3">
      <c r="B14" s="21" t="s">
        <v>330</v>
      </c>
      <c r="C14" s="14">
        <v>1</v>
      </c>
      <c r="D14" s="24"/>
      <c r="E14" s="24"/>
      <c r="F14" s="24"/>
      <c r="G14" s="24"/>
      <c r="H14" s="24"/>
      <c r="I14" s="24"/>
      <c r="J14" s="24"/>
    </row>
    <row r="15" spans="2:10" x14ac:dyDescent="0.3">
      <c r="B15" s="32"/>
      <c r="C15" s="14">
        <v>1</v>
      </c>
      <c r="D15" s="24"/>
      <c r="E15" s="24"/>
      <c r="F15" s="24"/>
      <c r="G15" s="24"/>
      <c r="H15" s="24"/>
      <c r="I15" s="24"/>
      <c r="J15" s="24"/>
    </row>
    <row r="16" spans="2:10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  <c r="J16" s="24"/>
    </row>
    <row r="17" spans="2:10" x14ac:dyDescent="0.3">
      <c r="B17" s="32"/>
      <c r="C17" s="14">
        <v>1</v>
      </c>
      <c r="D17" s="24"/>
      <c r="E17" s="24"/>
      <c r="F17" s="24"/>
      <c r="G17" s="24"/>
      <c r="H17" s="24"/>
      <c r="I17" s="24"/>
      <c r="J17" s="24"/>
    </row>
    <row r="18" spans="2:10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  <c r="J18" s="24"/>
    </row>
    <row r="19" spans="2:10" x14ac:dyDescent="0.3">
      <c r="B19" s="32"/>
      <c r="C19" s="14">
        <v>1</v>
      </c>
      <c r="D19" s="24"/>
      <c r="E19" s="24"/>
      <c r="F19" s="24"/>
      <c r="G19" s="24"/>
      <c r="H19" s="24"/>
      <c r="I19" s="24"/>
      <c r="J19" s="24"/>
    </row>
    <row r="20" spans="2:10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  <c r="J20" s="24"/>
    </row>
    <row r="21" spans="2:10" x14ac:dyDescent="0.3">
      <c r="B21" s="32"/>
      <c r="C21" s="14">
        <v>1</v>
      </c>
      <c r="D21" s="24"/>
      <c r="E21" s="24"/>
      <c r="F21" s="24"/>
      <c r="G21" s="24"/>
      <c r="H21" s="24"/>
      <c r="I21" s="24"/>
      <c r="J21" s="24"/>
    </row>
    <row r="22" spans="2:10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J22" s="24"/>
    </row>
    <row r="23" spans="2:10" x14ac:dyDescent="0.3">
      <c r="B23" s="32"/>
      <c r="C23" s="14">
        <v>1</v>
      </c>
      <c r="D23" s="24"/>
      <c r="E23" s="24"/>
      <c r="F23" s="24"/>
      <c r="G23" s="24"/>
      <c r="H23" s="24"/>
      <c r="I23" s="24"/>
      <c r="J23" s="24"/>
    </row>
    <row r="24" spans="2:10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J24" s="24"/>
    </row>
    <row r="25" spans="2:10" x14ac:dyDescent="0.3">
      <c r="B25" s="32"/>
      <c r="C25" s="14">
        <v>1</v>
      </c>
      <c r="D25" s="24"/>
      <c r="E25" s="24"/>
      <c r="F25" s="24"/>
      <c r="G25" s="24"/>
      <c r="H25" s="24"/>
      <c r="I25" s="24"/>
      <c r="J25" s="24"/>
    </row>
    <row r="26" spans="2:10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  <c r="J26" s="24"/>
    </row>
    <row r="27" spans="2:10" x14ac:dyDescent="0.3">
      <c r="B27" s="32"/>
      <c r="C27" s="14">
        <v>1</v>
      </c>
      <c r="D27" s="24"/>
      <c r="E27" s="24"/>
      <c r="F27" s="24"/>
      <c r="G27" s="24"/>
      <c r="H27" s="24"/>
      <c r="I27" s="24"/>
      <c r="J27" s="24"/>
    </row>
    <row r="28" spans="2:10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24"/>
    </row>
    <row r="29" spans="2:10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24"/>
    </row>
    <row r="30" spans="2:10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24"/>
    </row>
    <row r="31" spans="2:10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24"/>
    </row>
    <row r="32" spans="2:10" ht="14.5" x14ac:dyDescent="0.35">
      <c r="B32" s="21" t="s">
        <v>338</v>
      </c>
      <c r="C32" s="14">
        <v>1</v>
      </c>
      <c r="D32" s="105" t="s">
        <v>409</v>
      </c>
      <c r="E32" s="24"/>
      <c r="F32" s="24"/>
      <c r="G32" s="24"/>
      <c r="H32" s="24"/>
      <c r="I32" s="24"/>
      <c r="J32" s="24"/>
    </row>
    <row r="33" spans="2:10" x14ac:dyDescent="0.3">
      <c r="B33" s="32"/>
      <c r="C33" s="14">
        <v>1</v>
      </c>
      <c r="D33" s="24"/>
      <c r="E33" s="24"/>
      <c r="F33" s="24"/>
      <c r="G33" s="24"/>
      <c r="H33" s="24"/>
      <c r="I33" s="24"/>
      <c r="J33" s="24"/>
    </row>
    <row r="34" spans="2:10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24"/>
    </row>
    <row r="35" spans="2:10" x14ac:dyDescent="0.3">
      <c r="B35" s="32"/>
      <c r="C35" s="14">
        <v>1</v>
      </c>
      <c r="D35" s="24"/>
      <c r="E35" s="24"/>
      <c r="F35" s="24"/>
      <c r="G35" s="24"/>
      <c r="H35" s="24"/>
      <c r="I35" s="24"/>
      <c r="J35" s="24"/>
    </row>
    <row r="36" spans="2:10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  <c r="J36" s="24"/>
    </row>
    <row r="37" spans="2:10" x14ac:dyDescent="0.3">
      <c r="B37" s="37"/>
      <c r="C37" s="14">
        <v>1</v>
      </c>
      <c r="D37" s="24"/>
      <c r="E37" s="24"/>
      <c r="F37" s="24"/>
      <c r="G37" s="24"/>
      <c r="H37" s="24"/>
      <c r="I37" s="24"/>
      <c r="J37" s="24"/>
    </row>
    <row r="38" spans="2:10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  <c r="J38" s="24"/>
    </row>
    <row r="39" spans="2:10" x14ac:dyDescent="0.3">
      <c r="B39" s="37"/>
      <c r="C39" s="14">
        <v>1</v>
      </c>
      <c r="D39" s="24"/>
      <c r="E39" s="24"/>
      <c r="F39" s="24"/>
      <c r="G39" s="24"/>
      <c r="H39" s="24"/>
      <c r="I39" s="24"/>
      <c r="J39" s="24"/>
    </row>
    <row r="40" spans="2:10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  <c r="J40" s="24"/>
    </row>
    <row r="41" spans="2:10" x14ac:dyDescent="0.3">
      <c r="B41" s="37"/>
      <c r="C41" s="14">
        <v>1</v>
      </c>
      <c r="D41" s="24"/>
      <c r="E41" s="24"/>
      <c r="F41" s="24"/>
      <c r="G41" s="24"/>
      <c r="H41" s="24"/>
      <c r="I41" s="24"/>
      <c r="J41" s="24"/>
    </row>
    <row r="42" spans="2:10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  <c r="J42" s="24"/>
    </row>
    <row r="43" spans="2:10" x14ac:dyDescent="0.3">
      <c r="C43" s="41"/>
      <c r="D43" s="24"/>
      <c r="E43" s="24"/>
      <c r="F43" s="24"/>
      <c r="G43" s="24"/>
      <c r="H43" s="24"/>
      <c r="I43" s="24"/>
      <c r="J43" s="24"/>
    </row>
    <row r="44" spans="2:10" x14ac:dyDescent="0.3">
      <c r="B44" s="72" t="s">
        <v>393</v>
      </c>
      <c r="C44" s="41"/>
      <c r="D44" s="24"/>
      <c r="E44" s="24"/>
      <c r="F44" s="24"/>
      <c r="G44" s="24"/>
      <c r="H44" s="24"/>
      <c r="I44" s="24"/>
      <c r="J44" s="24"/>
    </row>
    <row r="45" spans="2:10" x14ac:dyDescent="0.3">
      <c r="C45" s="41"/>
      <c r="D45" s="24"/>
      <c r="E45" s="24"/>
      <c r="F45" s="24"/>
      <c r="G45" s="24"/>
      <c r="H45" s="24"/>
      <c r="I45" s="24"/>
      <c r="J45" s="24"/>
    </row>
    <row r="46" spans="2:10" x14ac:dyDescent="0.3">
      <c r="C46" s="41"/>
      <c r="D46" s="24"/>
      <c r="E46" s="24"/>
      <c r="F46" s="24"/>
      <c r="G46" s="24"/>
      <c r="H46" s="24"/>
      <c r="I46" s="24"/>
      <c r="J46" s="24"/>
    </row>
    <row r="47" spans="2:10" x14ac:dyDescent="0.3">
      <c r="C47" s="41"/>
      <c r="D47" s="24"/>
      <c r="E47" s="24"/>
      <c r="F47" s="24"/>
      <c r="G47" s="24"/>
      <c r="H47" s="24"/>
      <c r="I47" s="24"/>
      <c r="J47" s="24"/>
    </row>
    <row r="48" spans="2:10" x14ac:dyDescent="0.3">
      <c r="C48" s="41"/>
      <c r="D48" s="24"/>
      <c r="E48" s="24"/>
      <c r="F48" s="24"/>
      <c r="G48" s="24"/>
      <c r="H48" s="24"/>
      <c r="I48" s="24"/>
      <c r="J48" s="24"/>
    </row>
    <row r="49" spans="3:10" x14ac:dyDescent="0.3">
      <c r="C49" s="41"/>
      <c r="D49" s="24"/>
      <c r="E49" s="24"/>
      <c r="F49" s="24"/>
      <c r="G49" s="24"/>
      <c r="H49" s="24"/>
      <c r="I49" s="24"/>
      <c r="J49" s="24"/>
    </row>
    <row r="50" spans="3:10" x14ac:dyDescent="0.3">
      <c r="C50" s="41"/>
      <c r="D50" s="24"/>
      <c r="E50" s="24"/>
      <c r="F50" s="24"/>
      <c r="G50" s="24"/>
      <c r="H50" s="24"/>
      <c r="I50" s="24"/>
      <c r="J50" s="24"/>
    </row>
    <row r="51" spans="3:10" x14ac:dyDescent="0.3">
      <c r="C51" s="41"/>
      <c r="D51" s="24"/>
      <c r="E51" s="24"/>
      <c r="F51" s="24"/>
      <c r="G51" s="24"/>
      <c r="H51" s="24"/>
      <c r="I51" s="24"/>
      <c r="J51" s="24"/>
    </row>
    <row r="52" spans="3:10" x14ac:dyDescent="0.3">
      <c r="C52" s="41"/>
      <c r="D52" s="24"/>
      <c r="E52" s="24"/>
      <c r="F52" s="24"/>
      <c r="G52" s="24"/>
      <c r="H52" s="24"/>
      <c r="I52" s="24"/>
      <c r="J52" s="24"/>
    </row>
    <row r="53" spans="3:10" x14ac:dyDescent="0.3">
      <c r="C53" s="41"/>
      <c r="D53" s="24"/>
      <c r="E53" s="24"/>
      <c r="F53" s="24"/>
      <c r="G53" s="24"/>
      <c r="H53" s="24"/>
      <c r="I53" s="24"/>
      <c r="J53" s="24"/>
    </row>
    <row r="54" spans="3:10" x14ac:dyDescent="0.3">
      <c r="C54" s="41"/>
      <c r="D54" s="24"/>
      <c r="E54" s="24"/>
      <c r="F54" s="24"/>
      <c r="G54" s="24"/>
      <c r="H54" s="24"/>
      <c r="I54" s="24"/>
      <c r="J54" s="24"/>
    </row>
    <row r="55" spans="3:10" x14ac:dyDescent="0.3">
      <c r="C55" s="41"/>
      <c r="D55" s="24"/>
      <c r="E55" s="24"/>
      <c r="F55" s="24"/>
      <c r="G55" s="24"/>
      <c r="H55" s="24"/>
      <c r="I55" s="24"/>
      <c r="J55" s="24"/>
    </row>
    <row r="56" spans="3:10" x14ac:dyDescent="0.3">
      <c r="C56" s="41"/>
      <c r="D56" s="24"/>
      <c r="E56" s="24"/>
      <c r="F56" s="24"/>
      <c r="G56" s="24"/>
      <c r="H56" s="24"/>
      <c r="I56" s="24"/>
      <c r="J56" s="24"/>
    </row>
    <row r="57" spans="3:10" x14ac:dyDescent="0.3">
      <c r="C57" s="41"/>
      <c r="D57" s="24"/>
      <c r="E57" s="24"/>
      <c r="F57" s="24"/>
      <c r="G57" s="24"/>
      <c r="H57" s="24"/>
      <c r="I57" s="24"/>
      <c r="J57" s="24"/>
    </row>
    <row r="58" spans="3:10" x14ac:dyDescent="0.3">
      <c r="C58" s="41"/>
      <c r="G58" s="24"/>
    </row>
    <row r="59" spans="3:10" x14ac:dyDescent="0.3">
      <c r="C59" s="41"/>
      <c r="G59" s="24"/>
    </row>
    <row r="60" spans="3:10" x14ac:dyDescent="0.3">
      <c r="C60" s="41"/>
      <c r="G60" s="24"/>
    </row>
    <row r="61" spans="3:10" x14ac:dyDescent="0.3">
      <c r="C61" s="41"/>
      <c r="G61" s="24"/>
    </row>
    <row r="62" spans="3:10" x14ac:dyDescent="0.3">
      <c r="C62" s="41"/>
      <c r="G62" s="24"/>
    </row>
    <row r="63" spans="3:10" x14ac:dyDescent="0.3">
      <c r="C63" s="41"/>
    </row>
    <row r="64" spans="3:10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0C00-000000000000}"/>
    <hyperlink ref="B4" location="Gender!C2" display="Gender!C2" xr:uid="{00000000-0004-0000-0C00-000001000000}"/>
    <hyperlink ref="B6" location="Age!C2" display="Age!C2" xr:uid="{00000000-0004-0000-0C00-000002000000}"/>
    <hyperlink ref="B8" location="Indigenous!C2" display="Indigenous!C2" xr:uid="{00000000-0004-0000-0C00-000003000000}"/>
    <hyperlink ref="B10" location="Birthplaces!C2" display="Birthplaces!C2" xr:uid="{00000000-0004-0000-0C00-000004000000}"/>
    <hyperlink ref="B12" location="Language!C2" display="Language!C2" xr:uid="{00000000-0004-0000-0C00-000005000000}"/>
    <hyperlink ref="B14" location="Fluency!C2" display="Fluency!C2" xr:uid="{00000000-0004-0000-0C00-000006000000}"/>
    <hyperlink ref="B16" location="'Year of arrival'!C2" display="'Year of arrival'!C2" xr:uid="{00000000-0004-0000-0C00-000007000000}"/>
    <hyperlink ref="B18" location="Religion!C2" display="Religion!C2" xr:uid="{00000000-0004-0000-0C00-000008000000}"/>
    <hyperlink ref="B20" location="'School Level'!C2" display="'School Level'!C2" xr:uid="{00000000-0004-0000-0C00-000009000000}"/>
    <hyperlink ref="B22" location="'Post School'!C2" display="'Post School'!C2" xr:uid="{00000000-0004-0000-0C00-00000A000000}"/>
    <hyperlink ref="B24" location="'Labour force'!C2" display="'Labour force'!C2" xr:uid="{00000000-0004-0000-0C00-00000B000000}"/>
    <hyperlink ref="B26" location="Volunteering!C2" display="Volunteering!C2" xr:uid="{00000000-0004-0000-0C00-00000C000000}"/>
    <hyperlink ref="B28" location="Incomes!C2" display="Incomes!C2" xr:uid="{00000000-0004-0000-0C00-00000D000000}"/>
    <hyperlink ref="B30" location="Disability!C2" display="Disability!C2" xr:uid="{00000000-0004-0000-0C00-00000E000000}"/>
    <hyperlink ref="B32" location="Carers!C2" display="Carers!C2" xr:uid="{00000000-0004-0000-0C00-00000F000000}"/>
    <hyperlink ref="B34" location="'Marital Status'!C2" display="'Marital Status'!C2" xr:uid="{00000000-0004-0000-0C00-000010000000}"/>
    <hyperlink ref="B36" location="Relationship!C2" display="Relationship!C2" xr:uid="{00000000-0004-0000-0C00-000011000000}"/>
    <hyperlink ref="B38" location="'Home ownership'!C2" display="'Home ownership'!C2" xr:uid="{00000000-0004-0000-0C00-000012000000}"/>
    <hyperlink ref="B40" location="'Non Private Accom'!C2" display="'Non Private Accom'!C2" xr:uid="{00000000-0004-0000-0C00-000013000000}"/>
    <hyperlink ref="B42" location="Pensions!C2" display="Pensions!C2" xr:uid="{00000000-0004-0000-0C00-000014000000}"/>
    <hyperlink ref="B44" location="Comparison!E3" display="Comparison!E3" xr:uid="{00000000-0004-0000-0C00-000015000000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B1:I260"/>
  <sheetViews>
    <sheetView showGridLines="0" showRowColHeaders="0" zoomScale="75" zoomScaleNormal="75" workbookViewId="0">
      <selection activeCell="G2" sqref="G2:I2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9" ht="28.5" x14ac:dyDescent="0.65">
      <c r="D1" s="115" t="s">
        <v>427</v>
      </c>
      <c r="E1" s="115"/>
      <c r="F1" s="115"/>
      <c r="G1" s="115"/>
      <c r="H1" s="115"/>
      <c r="I1" s="115"/>
    </row>
    <row r="2" spans="2:9" ht="18" x14ac:dyDescent="0.4">
      <c r="G2" s="129" t="s">
        <v>322</v>
      </c>
      <c r="H2" s="129"/>
      <c r="I2" s="129"/>
    </row>
    <row r="3" spans="2:9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9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9" x14ac:dyDescent="0.3">
      <c r="B5" s="13"/>
      <c r="C5" s="25">
        <v>152</v>
      </c>
      <c r="D5" s="26" t="s">
        <v>134</v>
      </c>
      <c r="E5" s="27">
        <f>VLOOKUP($C5,'Data Sheet 0'!$A$5:$CE$253,2+Sheet1!$D$9)</f>
        <v>1664</v>
      </c>
      <c r="F5" s="28">
        <f>E5/E$8*100</f>
        <v>7.7554064131245344</v>
      </c>
      <c r="G5" s="24"/>
      <c r="H5" s="27">
        <f>VLOOKUP($C5,'Data Sheet 0'!$A$5:$CE$253,2+Sheet1!$D$15)</f>
        <v>113391</v>
      </c>
      <c r="I5" s="28">
        <f>H5/H$8*100</f>
        <v>18.023002609887055</v>
      </c>
    </row>
    <row r="6" spans="2:9" x14ac:dyDescent="0.3">
      <c r="B6" s="21" t="s">
        <v>326</v>
      </c>
      <c r="C6" s="25">
        <v>153</v>
      </c>
      <c r="D6" s="26" t="s">
        <v>135</v>
      </c>
      <c r="E6" s="27">
        <f>VLOOKUP($C6,'Data Sheet 0'!$A$5:$CE$253,2+Sheet1!$D$9)</f>
        <v>3904</v>
      </c>
      <c r="F6" s="28">
        <f t="shared" ref="F6:F8" si="0">E6/E$8*100</f>
        <v>18.195376584638328</v>
      </c>
      <c r="G6" s="24"/>
      <c r="H6" s="27">
        <f>VLOOKUP($C6,'Data Sheet 0'!$A$5:$CE$253,2+Sheet1!$D$15)</f>
        <v>156242</v>
      </c>
      <c r="I6" s="28">
        <f t="shared" ref="I6:I8" si="1">H6/H$8*100</f>
        <v>24.833981301637458</v>
      </c>
    </row>
    <row r="7" spans="2:9" x14ac:dyDescent="0.3">
      <c r="B7" s="32"/>
      <c r="C7" s="25">
        <v>154</v>
      </c>
      <c r="D7" s="26" t="s">
        <v>451</v>
      </c>
      <c r="E7" s="27">
        <f>VLOOKUP($C7,'Data Sheet 0'!$A$5:$CE$253,2+Sheet1!$D$9)</f>
        <v>15888</v>
      </c>
      <c r="F7" s="28">
        <f t="shared" si="0"/>
        <v>74.049217002237128</v>
      </c>
      <c r="G7" s="24"/>
      <c r="H7" s="27">
        <f>VLOOKUP($C7,'Data Sheet 0'!$A$5:$CE$253,2+Sheet1!$D$15)</f>
        <v>359513</v>
      </c>
      <c r="I7" s="28">
        <f t="shared" si="1"/>
        <v>57.143016088475484</v>
      </c>
    </row>
    <row r="8" spans="2:9" x14ac:dyDescent="0.3">
      <c r="B8" s="21" t="s">
        <v>327</v>
      </c>
      <c r="C8" s="25">
        <v>155</v>
      </c>
      <c r="D8" s="106" t="s">
        <v>14</v>
      </c>
      <c r="E8" s="107">
        <f>VLOOKUP($C8,'Data Sheet 0'!$A$5:$CE$253,2+Sheet1!$D$9)</f>
        <v>21456</v>
      </c>
      <c r="F8" s="35">
        <f t="shared" si="0"/>
        <v>100</v>
      </c>
      <c r="G8" s="76"/>
      <c r="H8" s="107">
        <f>VLOOKUP($C8,'Data Sheet 0'!$A$5:$CE$253,2+Sheet1!$D$15)</f>
        <v>629146</v>
      </c>
      <c r="I8" s="35">
        <f t="shared" si="1"/>
        <v>100</v>
      </c>
    </row>
    <row r="9" spans="2:9" x14ac:dyDescent="0.3">
      <c r="B9" s="37"/>
      <c r="C9" s="41"/>
      <c r="D9" s="24"/>
      <c r="E9" s="24"/>
      <c r="F9" s="24"/>
      <c r="G9" s="24"/>
      <c r="H9" s="24"/>
      <c r="I9" s="24"/>
    </row>
    <row r="10" spans="2:9" x14ac:dyDescent="0.3">
      <c r="B10" s="21" t="s">
        <v>328</v>
      </c>
      <c r="C10" s="14">
        <v>1</v>
      </c>
      <c r="D10" s="38"/>
      <c r="E10" s="38"/>
      <c r="F10" s="38"/>
      <c r="G10" s="24"/>
      <c r="H10" s="24"/>
      <c r="I10" s="24"/>
    </row>
    <row r="11" spans="2:9" x14ac:dyDescent="0.3">
      <c r="B11" s="37"/>
      <c r="C11" s="14">
        <v>1</v>
      </c>
      <c r="D11" s="38"/>
      <c r="E11" s="38" t="str">
        <f>E3</f>
        <v>Greater Dandenong</v>
      </c>
      <c r="F11" s="38" t="str">
        <f>H3</f>
        <v>Metro. Melbourne</v>
      </c>
      <c r="G11" s="24"/>
      <c r="H11" s="24"/>
      <c r="I11" s="24"/>
    </row>
    <row r="12" spans="2:9" x14ac:dyDescent="0.3">
      <c r="B12" s="21" t="s">
        <v>329</v>
      </c>
      <c r="C12" s="14">
        <v>1</v>
      </c>
      <c r="D12" s="47" t="s">
        <v>134</v>
      </c>
      <c r="E12" s="40">
        <f>F5</f>
        <v>7.7554064131245344</v>
      </c>
      <c r="F12" s="40">
        <f>I5</f>
        <v>18.023002609887055</v>
      </c>
      <c r="G12" s="24"/>
      <c r="H12" s="24"/>
      <c r="I12" s="24"/>
    </row>
    <row r="13" spans="2:9" x14ac:dyDescent="0.3">
      <c r="B13" s="37"/>
      <c r="C13" s="14">
        <v>1</v>
      </c>
      <c r="D13" s="47" t="s">
        <v>135</v>
      </c>
      <c r="E13" s="40">
        <f>F6</f>
        <v>18.195376584638328</v>
      </c>
      <c r="F13" s="40">
        <f>I6</f>
        <v>24.833981301637458</v>
      </c>
      <c r="G13" s="24"/>
      <c r="H13" s="24"/>
      <c r="I13" s="24"/>
    </row>
    <row r="14" spans="2:9" x14ac:dyDescent="0.3">
      <c r="B14" s="21" t="s">
        <v>330</v>
      </c>
      <c r="C14" s="14">
        <v>1</v>
      </c>
      <c r="D14" s="38"/>
      <c r="E14" s="38"/>
      <c r="F14" s="38"/>
      <c r="G14" s="24"/>
      <c r="H14" s="24"/>
      <c r="I14" s="24"/>
    </row>
    <row r="15" spans="2:9" x14ac:dyDescent="0.3">
      <c r="B15" s="32"/>
      <c r="C15" s="14">
        <v>1</v>
      </c>
      <c r="D15" s="24"/>
      <c r="E15" s="24"/>
      <c r="F15" s="24"/>
      <c r="G15" s="24"/>
      <c r="H15" s="24"/>
      <c r="I15" s="24"/>
    </row>
    <row r="16" spans="2:9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</row>
    <row r="17" spans="2:9" x14ac:dyDescent="0.3">
      <c r="B17" s="32"/>
      <c r="C17" s="14">
        <v>1</v>
      </c>
      <c r="D17" s="24"/>
      <c r="E17" s="24"/>
      <c r="F17" s="24"/>
      <c r="G17" s="24"/>
      <c r="H17" s="24"/>
      <c r="I17" s="24"/>
    </row>
    <row r="18" spans="2:9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</row>
    <row r="19" spans="2:9" x14ac:dyDescent="0.3">
      <c r="B19" s="32"/>
      <c r="C19" s="14">
        <v>1</v>
      </c>
      <c r="D19" s="24"/>
      <c r="E19" s="24"/>
      <c r="F19" s="24"/>
      <c r="G19" s="24"/>
      <c r="H19" s="24"/>
      <c r="I19" s="24"/>
    </row>
    <row r="20" spans="2:9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</row>
    <row r="21" spans="2:9" x14ac:dyDescent="0.3">
      <c r="B21" s="32"/>
      <c r="C21" s="14">
        <v>1</v>
      </c>
      <c r="D21" s="24"/>
      <c r="E21" s="24"/>
      <c r="F21" s="24"/>
      <c r="G21" s="24"/>
      <c r="H21" s="24"/>
      <c r="I21" s="24"/>
    </row>
    <row r="22" spans="2:9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</row>
    <row r="23" spans="2:9" x14ac:dyDescent="0.3">
      <c r="B23" s="32"/>
      <c r="C23" s="14">
        <v>1</v>
      </c>
      <c r="D23" s="24"/>
      <c r="E23" s="24"/>
      <c r="F23" s="24"/>
      <c r="G23" s="24"/>
      <c r="H23" s="24"/>
      <c r="I23" s="24"/>
    </row>
    <row r="24" spans="2:9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</row>
    <row r="25" spans="2:9" x14ac:dyDescent="0.3">
      <c r="B25" s="32"/>
      <c r="C25" s="14">
        <v>1</v>
      </c>
      <c r="D25" s="24"/>
      <c r="E25" s="24"/>
      <c r="F25" s="24"/>
      <c r="G25" s="24"/>
      <c r="H25" s="24"/>
      <c r="I25" s="24"/>
    </row>
    <row r="26" spans="2:9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</row>
    <row r="27" spans="2:9" x14ac:dyDescent="0.3">
      <c r="B27" s="32"/>
      <c r="C27" s="14">
        <v>1</v>
      </c>
      <c r="D27" s="24"/>
      <c r="E27" s="24"/>
      <c r="F27" s="24"/>
      <c r="G27" s="24"/>
      <c r="H27" s="24"/>
      <c r="I27" s="24"/>
    </row>
    <row r="28" spans="2:9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</row>
    <row r="29" spans="2:9" x14ac:dyDescent="0.3">
      <c r="B29" s="13"/>
      <c r="C29" s="14">
        <v>1</v>
      </c>
      <c r="D29" s="24"/>
      <c r="E29" s="24"/>
      <c r="F29" s="24"/>
      <c r="G29" s="24"/>
      <c r="H29" s="24"/>
      <c r="I29" s="24"/>
    </row>
    <row r="30" spans="2:9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</row>
    <row r="31" spans="2:9" x14ac:dyDescent="0.3">
      <c r="B31" s="32"/>
      <c r="C31" s="14">
        <v>1</v>
      </c>
      <c r="D31" s="24"/>
      <c r="E31" s="24"/>
      <c r="F31" s="24"/>
      <c r="G31" s="24"/>
      <c r="H31" s="24"/>
      <c r="I31" s="24"/>
    </row>
    <row r="32" spans="2:9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</row>
    <row r="33" spans="2:9" x14ac:dyDescent="0.3">
      <c r="B33" s="32"/>
      <c r="C33" s="14">
        <v>1</v>
      </c>
      <c r="D33" s="24"/>
      <c r="E33" s="24"/>
      <c r="F33" s="24"/>
      <c r="G33" s="24"/>
      <c r="H33" s="24"/>
      <c r="I33" s="24"/>
    </row>
    <row r="34" spans="2:9" ht="14.5" x14ac:dyDescent="0.35">
      <c r="B34" s="21" t="s">
        <v>339</v>
      </c>
      <c r="C34" s="14">
        <v>1</v>
      </c>
      <c r="D34" s="105"/>
      <c r="E34" s="24"/>
      <c r="F34" s="24"/>
      <c r="G34" s="24"/>
      <c r="H34" s="24"/>
      <c r="I34" s="24"/>
    </row>
    <row r="35" spans="2:9" x14ac:dyDescent="0.3">
      <c r="B35" s="32"/>
      <c r="C35" s="14">
        <v>1</v>
      </c>
      <c r="D35" s="24"/>
      <c r="E35" s="24"/>
      <c r="F35" s="24"/>
      <c r="G35" s="24"/>
      <c r="H35" s="24"/>
      <c r="I35" s="24"/>
    </row>
    <row r="36" spans="2:9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</row>
    <row r="37" spans="2:9" x14ac:dyDescent="0.3">
      <c r="B37" s="37"/>
      <c r="C37" s="14">
        <v>1</v>
      </c>
      <c r="D37" s="24"/>
      <c r="E37" s="24"/>
      <c r="F37" s="24"/>
      <c r="G37" s="24"/>
      <c r="H37" s="24"/>
      <c r="I37" s="24"/>
    </row>
    <row r="38" spans="2:9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</row>
    <row r="39" spans="2:9" x14ac:dyDescent="0.3">
      <c r="B39" s="37"/>
      <c r="C39" s="14">
        <v>1</v>
      </c>
      <c r="D39" s="24"/>
      <c r="E39" s="24"/>
      <c r="F39" s="24"/>
      <c r="G39" s="24"/>
      <c r="H39" s="24"/>
      <c r="I39" s="24"/>
    </row>
    <row r="40" spans="2:9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</row>
    <row r="41" spans="2:9" x14ac:dyDescent="0.3">
      <c r="B41" s="37"/>
      <c r="C41" s="14">
        <v>1</v>
      </c>
      <c r="D41" s="24"/>
      <c r="E41" s="24"/>
      <c r="F41" s="24"/>
      <c r="G41" s="24"/>
      <c r="H41" s="24"/>
      <c r="I41" s="24"/>
    </row>
    <row r="42" spans="2:9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</row>
    <row r="43" spans="2:9" x14ac:dyDescent="0.3">
      <c r="C43" s="41"/>
      <c r="D43" s="24"/>
      <c r="E43" s="24"/>
      <c r="F43" s="24"/>
      <c r="G43" s="24"/>
      <c r="H43" s="24"/>
      <c r="I43" s="24"/>
    </row>
    <row r="44" spans="2:9" x14ac:dyDescent="0.3">
      <c r="B44" s="72" t="s">
        <v>393</v>
      </c>
      <c r="C44" s="41"/>
      <c r="D44" s="24"/>
      <c r="E44" s="24"/>
      <c r="F44" s="24"/>
      <c r="G44" s="24"/>
      <c r="H44" s="24"/>
      <c r="I44" s="24"/>
    </row>
    <row r="45" spans="2:9" x14ac:dyDescent="0.3">
      <c r="C45" s="41"/>
      <c r="D45" s="24"/>
      <c r="E45" s="24"/>
      <c r="F45" s="24"/>
      <c r="G45" s="24"/>
      <c r="H45" s="24"/>
      <c r="I45" s="24"/>
    </row>
    <row r="46" spans="2:9" x14ac:dyDescent="0.3">
      <c r="C46" s="41"/>
      <c r="D46" s="24"/>
      <c r="E46" s="24"/>
      <c r="F46" s="24"/>
      <c r="G46" s="24"/>
      <c r="H46" s="24"/>
      <c r="I46" s="24"/>
    </row>
    <row r="47" spans="2:9" x14ac:dyDescent="0.3">
      <c r="C47" s="41"/>
      <c r="D47" s="24"/>
      <c r="E47" s="24"/>
      <c r="F47" s="24"/>
      <c r="G47" s="24"/>
      <c r="H47" s="24"/>
      <c r="I47" s="24"/>
    </row>
    <row r="48" spans="2:9" x14ac:dyDescent="0.3">
      <c r="C48" s="41"/>
      <c r="D48" s="24"/>
      <c r="E48" s="24"/>
      <c r="F48" s="24"/>
      <c r="G48" s="24"/>
      <c r="H48" s="24"/>
      <c r="I48" s="24"/>
    </row>
    <row r="49" spans="3:9" x14ac:dyDescent="0.3">
      <c r="C49" s="41"/>
      <c r="D49" s="24"/>
      <c r="E49" s="24"/>
      <c r="F49" s="24"/>
      <c r="G49" s="24"/>
      <c r="H49" s="24"/>
      <c r="I49" s="24"/>
    </row>
    <row r="50" spans="3:9" x14ac:dyDescent="0.3">
      <c r="C50" s="41"/>
      <c r="D50" s="24"/>
      <c r="E50" s="24"/>
      <c r="F50" s="24"/>
      <c r="G50" s="24"/>
      <c r="H50" s="24"/>
      <c r="I50" s="24"/>
    </row>
    <row r="51" spans="3:9" x14ac:dyDescent="0.3">
      <c r="C51" s="41"/>
      <c r="D51" s="24"/>
      <c r="E51" s="24"/>
      <c r="F51" s="24"/>
      <c r="G51" s="24"/>
      <c r="H51" s="24"/>
      <c r="I51" s="24"/>
    </row>
    <row r="52" spans="3:9" x14ac:dyDescent="0.3">
      <c r="C52" s="41"/>
      <c r="D52" s="24"/>
      <c r="E52" s="24"/>
      <c r="F52" s="24"/>
      <c r="G52" s="24"/>
      <c r="H52" s="24"/>
      <c r="I52" s="24"/>
    </row>
    <row r="53" spans="3:9" x14ac:dyDescent="0.3">
      <c r="C53" s="41"/>
      <c r="D53" s="24"/>
      <c r="E53" s="24"/>
      <c r="F53" s="24"/>
      <c r="G53" s="24"/>
      <c r="H53" s="24"/>
      <c r="I53" s="24"/>
    </row>
    <row r="54" spans="3:9" x14ac:dyDescent="0.3">
      <c r="C54" s="41"/>
      <c r="D54" s="24"/>
      <c r="E54" s="24"/>
      <c r="F54" s="24"/>
      <c r="G54" s="24"/>
      <c r="H54" s="24"/>
      <c r="I54" s="24"/>
    </row>
    <row r="55" spans="3:9" x14ac:dyDescent="0.3">
      <c r="C55" s="41"/>
      <c r="D55" s="24"/>
      <c r="E55" s="24"/>
      <c r="F55" s="24"/>
      <c r="G55" s="24"/>
      <c r="H55" s="24"/>
      <c r="I55" s="24"/>
    </row>
    <row r="56" spans="3:9" x14ac:dyDescent="0.3">
      <c r="C56" s="41"/>
      <c r="D56" s="24"/>
      <c r="E56" s="24"/>
      <c r="F56" s="24"/>
      <c r="G56" s="24"/>
      <c r="H56" s="24"/>
      <c r="I56" s="24"/>
    </row>
    <row r="57" spans="3:9" x14ac:dyDescent="0.3">
      <c r="C57" s="41"/>
      <c r="D57" s="24"/>
      <c r="E57" s="24"/>
      <c r="F57" s="24"/>
      <c r="G57" s="24"/>
      <c r="H57" s="24"/>
      <c r="I57" s="24"/>
    </row>
    <row r="58" spans="3:9" x14ac:dyDescent="0.3">
      <c r="C58" s="41"/>
      <c r="G58" s="24"/>
    </row>
    <row r="59" spans="3:9" x14ac:dyDescent="0.3">
      <c r="C59" s="41"/>
      <c r="G59" s="24"/>
    </row>
    <row r="60" spans="3:9" x14ac:dyDescent="0.3">
      <c r="C60" s="41"/>
      <c r="G60" s="24"/>
    </row>
    <row r="61" spans="3:9" x14ac:dyDescent="0.3">
      <c r="C61" s="41"/>
      <c r="G61" s="24"/>
    </row>
    <row r="62" spans="3:9" x14ac:dyDescent="0.3">
      <c r="C62" s="41"/>
      <c r="G62" s="24"/>
    </row>
    <row r="63" spans="3:9" x14ac:dyDescent="0.3">
      <c r="C63" s="41"/>
    </row>
    <row r="64" spans="3:9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0D00-000000000000}"/>
    <hyperlink ref="B4" location="Gender!C2" display="Gender!C2" xr:uid="{00000000-0004-0000-0D00-000001000000}"/>
    <hyperlink ref="B6" location="Age!C2" display="Age!C2" xr:uid="{00000000-0004-0000-0D00-000002000000}"/>
    <hyperlink ref="B8" location="Indigenous!C2" display="Indigenous!C2" xr:uid="{00000000-0004-0000-0D00-000003000000}"/>
    <hyperlink ref="B10" location="Birthplaces!C2" display="Birthplaces!C2" xr:uid="{00000000-0004-0000-0D00-000004000000}"/>
    <hyperlink ref="B12" location="Language!C2" display="Language!C2" xr:uid="{00000000-0004-0000-0D00-000005000000}"/>
    <hyperlink ref="B14" location="Fluency!C2" display="Fluency!C2" xr:uid="{00000000-0004-0000-0D00-000006000000}"/>
    <hyperlink ref="B16" location="'Year of arrival'!C2" display="'Year of arrival'!C2" xr:uid="{00000000-0004-0000-0D00-000007000000}"/>
    <hyperlink ref="B18" location="Religion!C2" display="Religion!C2" xr:uid="{00000000-0004-0000-0D00-000008000000}"/>
    <hyperlink ref="B20" location="'School Level'!C2" display="'School Level'!C2" xr:uid="{00000000-0004-0000-0D00-000009000000}"/>
    <hyperlink ref="B22" location="'Post School'!C2" display="'Post School'!C2" xr:uid="{00000000-0004-0000-0D00-00000A000000}"/>
    <hyperlink ref="B24" location="'Labour force'!C2" display="'Labour force'!C2" xr:uid="{00000000-0004-0000-0D00-00000B000000}"/>
    <hyperlink ref="B26" location="Volunteering!C2" display="Volunteering!C2" xr:uid="{00000000-0004-0000-0D00-00000C000000}"/>
    <hyperlink ref="B28" location="Incomes!C2" display="Incomes!C2" xr:uid="{00000000-0004-0000-0D00-00000D000000}"/>
    <hyperlink ref="B30" location="Disability!C2" display="Disability!C2" xr:uid="{00000000-0004-0000-0D00-00000E000000}"/>
    <hyperlink ref="B32" location="Carers!C2" display="Carers!C2" xr:uid="{00000000-0004-0000-0D00-00000F000000}"/>
    <hyperlink ref="B34" location="'Marital Status'!C2" display="'Marital Status'!C2" xr:uid="{00000000-0004-0000-0D00-000010000000}"/>
    <hyperlink ref="B36" location="Relationship!C2" display="Relationship!C2" xr:uid="{00000000-0004-0000-0D00-000011000000}"/>
    <hyperlink ref="B38" location="'Home ownership'!C2" display="'Home ownership'!C2" xr:uid="{00000000-0004-0000-0D00-000012000000}"/>
    <hyperlink ref="B40" location="'Non Private Accom'!C2" display="'Non Private Accom'!C2" xr:uid="{00000000-0004-0000-0D00-000013000000}"/>
    <hyperlink ref="B42" location="Pensions!C2" display="Pensions!C2" xr:uid="{00000000-0004-0000-0D00-000014000000}"/>
    <hyperlink ref="B44" location="Comparison!E3" display="Comparison!E3" xr:uid="{00000000-0004-0000-0D00-000015000000}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B1:J260"/>
  <sheetViews>
    <sheetView showGridLines="0" showRowColHeaders="0" zoomScale="75" zoomScaleNormal="75" workbookViewId="0">
      <selection activeCell="B28" sqref="B28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10" ht="28.5" x14ac:dyDescent="0.65">
      <c r="D1" s="115" t="s">
        <v>428</v>
      </c>
      <c r="E1" s="115"/>
      <c r="F1" s="115"/>
      <c r="G1" s="115"/>
      <c r="H1" s="115"/>
      <c r="I1" s="115"/>
    </row>
    <row r="2" spans="2:10" ht="18" x14ac:dyDescent="0.4">
      <c r="G2" s="129" t="s">
        <v>322</v>
      </c>
      <c r="H2" s="129"/>
      <c r="I2" s="129"/>
    </row>
    <row r="3" spans="2:1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10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10" x14ac:dyDescent="0.3">
      <c r="B5" s="13"/>
      <c r="C5" s="25">
        <v>157</v>
      </c>
      <c r="D5" s="26" t="s">
        <v>136</v>
      </c>
      <c r="E5" s="27">
        <f>VLOOKUP($C5,'Data Sheet 0'!$A$5:$CE$253,2+Sheet1!$D$9)</f>
        <v>1475</v>
      </c>
      <c r="F5" s="28">
        <f>E5/E7*100</f>
        <v>13.68909512761021</v>
      </c>
      <c r="G5" s="24"/>
      <c r="H5" s="27">
        <f>VLOOKUP($C5,'Data Sheet 0'!$A$5:$CE$253,2+Sheet1!$D$15)</f>
        <v>59683</v>
      </c>
      <c r="I5" s="28">
        <f>H5/H7*100</f>
        <v>19.175261044176708</v>
      </c>
    </row>
    <row r="6" spans="2:10" x14ac:dyDescent="0.3">
      <c r="B6" s="21" t="s">
        <v>326</v>
      </c>
      <c r="C6" s="25">
        <v>158</v>
      </c>
      <c r="D6" s="26" t="s">
        <v>137</v>
      </c>
      <c r="E6" s="27">
        <f>VLOOKUP($C6,'Data Sheet 0'!$A$5:$CE$253,2+Sheet1!$D$9)</f>
        <v>9299</v>
      </c>
      <c r="F6" s="28">
        <f>E6/E7*100</f>
        <v>86.301624129930403</v>
      </c>
      <c r="G6" s="24"/>
      <c r="H6" s="27">
        <f>VLOOKUP($C6,'Data Sheet 0'!$A$5:$CE$253,2+Sheet1!$D$15)</f>
        <v>251551</v>
      </c>
      <c r="I6" s="28">
        <f>H6/H7*100</f>
        <v>80.819598393574296</v>
      </c>
    </row>
    <row r="7" spans="2:10" x14ac:dyDescent="0.3">
      <c r="B7" s="32"/>
      <c r="C7" s="25">
        <v>159</v>
      </c>
      <c r="D7" s="106" t="s">
        <v>138</v>
      </c>
      <c r="E7" s="107">
        <f>VLOOKUP($C7,'Data Sheet 0'!$A$5:$CE$253,2+Sheet1!$D$9)</f>
        <v>10775</v>
      </c>
      <c r="F7" s="35">
        <f>SUM(F5:F6)</f>
        <v>99.990719257540619</v>
      </c>
      <c r="G7" s="76"/>
      <c r="H7" s="107">
        <f>VLOOKUP($C7,'Data Sheet 0'!$A$5:$CE$253,2+Sheet1!$D$15)</f>
        <v>311250</v>
      </c>
      <c r="I7" s="35">
        <f>SUM(I5:I6)</f>
        <v>99.994859437751003</v>
      </c>
    </row>
    <row r="8" spans="2:10" x14ac:dyDescent="0.3">
      <c r="B8" s="21" t="s">
        <v>327</v>
      </c>
      <c r="C8" s="25">
        <v>160</v>
      </c>
      <c r="D8" s="26" t="s">
        <v>139</v>
      </c>
      <c r="E8" s="27">
        <f>VLOOKUP($C8,'Data Sheet 0'!$A$5:$CE$253,2+Sheet1!$D$9)</f>
        <v>851</v>
      </c>
      <c r="F8" s="28">
        <f>E8/E10*100</f>
        <v>6.8167254085229096</v>
      </c>
      <c r="G8" s="24"/>
      <c r="H8" s="27">
        <f>VLOOKUP($C8,'Data Sheet 0'!$A$5:$CE$253,2+Sheet1!$D$15)</f>
        <v>40773</v>
      </c>
      <c r="I8" s="28">
        <f>H8/H10*100</f>
        <v>10.940426422526443</v>
      </c>
    </row>
    <row r="9" spans="2:10" x14ac:dyDescent="0.3">
      <c r="B9" s="37"/>
      <c r="C9" s="25">
        <v>161</v>
      </c>
      <c r="D9" s="26" t="s">
        <v>140</v>
      </c>
      <c r="E9" s="27">
        <f>VLOOKUP($C9,'Data Sheet 0'!$A$5:$CE$253,2+Sheet1!$D$9)</f>
        <v>11634</v>
      </c>
      <c r="F9" s="28">
        <f>E9/E10*100</f>
        <v>93.191284844601086</v>
      </c>
      <c r="G9" s="24"/>
      <c r="H9" s="27">
        <f>VLOOKUP($C9,'Data Sheet 0'!$A$5:$CE$253,2+Sheet1!$D$15)</f>
        <v>331948</v>
      </c>
      <c r="I9" s="28">
        <f>H9/H10*100</f>
        <v>89.070038263184159</v>
      </c>
    </row>
    <row r="10" spans="2:10" x14ac:dyDescent="0.3">
      <c r="B10" s="21" t="s">
        <v>328</v>
      </c>
      <c r="C10" s="25">
        <v>162</v>
      </c>
      <c r="D10" s="106" t="s">
        <v>141</v>
      </c>
      <c r="E10" s="107">
        <f>VLOOKUP($C10,'Data Sheet 0'!$A$5:$CE$253,2+Sheet1!$D$9)</f>
        <v>12484</v>
      </c>
      <c r="F10" s="35">
        <f>SUM(F8:F9)</f>
        <v>100.008010253124</v>
      </c>
      <c r="G10" s="76"/>
      <c r="H10" s="107">
        <f>VLOOKUP($C10,'Data Sheet 0'!$A$5:$CE$253,2+Sheet1!$D$15)</f>
        <v>372682</v>
      </c>
      <c r="I10" s="35">
        <f>SUM(I8:I9)</f>
        <v>100.0104646857106</v>
      </c>
    </row>
    <row r="11" spans="2:10" x14ac:dyDescent="0.3">
      <c r="B11" s="37"/>
      <c r="C11" s="25">
        <v>163</v>
      </c>
      <c r="D11" s="26" t="s">
        <v>142</v>
      </c>
      <c r="E11" s="27">
        <f>VLOOKUP($C11,'Data Sheet 0'!$A$5:$CE$253,2+Sheet1!$D$9)</f>
        <v>2326</v>
      </c>
      <c r="F11" s="28">
        <f>E11/E13*100</f>
        <v>10.00171998624011</v>
      </c>
      <c r="G11" s="24"/>
      <c r="H11" s="27">
        <f>VLOOKUP($C11,'Data Sheet 0'!$A$5:$CE$253,2+Sheet1!$D$15)</f>
        <v>100425</v>
      </c>
      <c r="I11" s="28">
        <f>H11/H13*100</f>
        <v>14.684271708376286</v>
      </c>
    </row>
    <row r="12" spans="2:10" x14ac:dyDescent="0.3">
      <c r="B12" s="21" t="s">
        <v>329</v>
      </c>
      <c r="C12" s="25">
        <v>164</v>
      </c>
      <c r="D12" s="26" t="s">
        <v>143</v>
      </c>
      <c r="E12" s="27">
        <f>VLOOKUP($C12,'Data Sheet 0'!$A$5:$CE$253,2+Sheet1!$D$9)</f>
        <v>20933</v>
      </c>
      <c r="F12" s="28">
        <f>E12/E13*100</f>
        <v>90.011179910560713</v>
      </c>
      <c r="G12" s="24"/>
      <c r="H12" s="27">
        <f>VLOOKUP($C12,'Data Sheet 0'!$A$5:$CE$253,2+Sheet1!$D$15)</f>
        <v>583479</v>
      </c>
      <c r="I12" s="28">
        <f>H12/H13*100</f>
        <v>85.317044283113646</v>
      </c>
    </row>
    <row r="13" spans="2:10" x14ac:dyDescent="0.3">
      <c r="B13" s="37"/>
      <c r="C13" s="25">
        <v>165</v>
      </c>
      <c r="D13" s="106" t="s">
        <v>144</v>
      </c>
      <c r="E13" s="107">
        <f>VLOOKUP($C13,'Data Sheet 0'!$A$5:$CE$253,2+Sheet1!$D$9)</f>
        <v>23256</v>
      </c>
      <c r="F13" s="35">
        <f>SUM(F11:F12)</f>
        <v>100.01289989680082</v>
      </c>
      <c r="G13" s="76"/>
      <c r="H13" s="107">
        <f>VLOOKUP($C13,'Data Sheet 0'!$A$5:$CE$253,2+Sheet1!$D$15)</f>
        <v>683895</v>
      </c>
      <c r="I13" s="35">
        <f>SUM(I11:I12)</f>
        <v>100.00131599148993</v>
      </c>
    </row>
    <row r="14" spans="2:10" x14ac:dyDescent="0.3">
      <c r="B14" s="21" t="s">
        <v>330</v>
      </c>
      <c r="C14" s="15"/>
      <c r="D14" s="24"/>
      <c r="E14" s="24"/>
      <c r="F14" s="24"/>
      <c r="G14" s="24"/>
      <c r="H14" s="24"/>
      <c r="I14" s="24"/>
      <c r="J14" s="24"/>
    </row>
    <row r="15" spans="2:10" x14ac:dyDescent="0.3">
      <c r="B15" s="32"/>
      <c r="C15" s="14">
        <v>1</v>
      </c>
      <c r="D15" s="38"/>
      <c r="E15" s="39"/>
      <c r="F15" s="46"/>
      <c r="G15" s="38"/>
      <c r="H15" s="24"/>
      <c r="I15" s="24"/>
      <c r="J15" s="24"/>
    </row>
    <row r="16" spans="2:10" x14ac:dyDescent="0.3">
      <c r="B16" s="21" t="s">
        <v>331</v>
      </c>
      <c r="C16" s="14">
        <v>1</v>
      </c>
      <c r="D16" s="38"/>
      <c r="E16" s="38" t="str">
        <f>E3</f>
        <v>Greater Dandenong</v>
      </c>
      <c r="F16" s="38" t="str">
        <f>H3</f>
        <v>Metro. Melbourne</v>
      </c>
      <c r="G16" s="38"/>
      <c r="I16" s="24"/>
      <c r="J16" s="24"/>
    </row>
    <row r="17" spans="2:10" x14ac:dyDescent="0.3">
      <c r="B17" s="32"/>
      <c r="C17" s="14">
        <v>1</v>
      </c>
      <c r="D17" s="38" t="s">
        <v>15</v>
      </c>
      <c r="E17" s="40">
        <f>F5</f>
        <v>13.68909512761021</v>
      </c>
      <c r="F17" s="40">
        <f>I5</f>
        <v>19.175261044176708</v>
      </c>
      <c r="G17" s="38"/>
      <c r="H17" s="73"/>
      <c r="I17" s="24"/>
      <c r="J17" s="24"/>
    </row>
    <row r="18" spans="2:10" x14ac:dyDescent="0.3">
      <c r="B18" s="21" t="s">
        <v>332</v>
      </c>
      <c r="C18" s="14">
        <v>1</v>
      </c>
      <c r="D18" s="38" t="s">
        <v>16</v>
      </c>
      <c r="E18" s="40">
        <f>F8</f>
        <v>6.8167254085229096</v>
      </c>
      <c r="F18" s="40">
        <f>I8</f>
        <v>10.940426422526443</v>
      </c>
      <c r="G18" s="38"/>
      <c r="H18" s="73"/>
      <c r="I18" s="24"/>
      <c r="J18" s="24"/>
    </row>
    <row r="19" spans="2:10" x14ac:dyDescent="0.3">
      <c r="B19" s="32"/>
      <c r="C19" s="14">
        <v>1</v>
      </c>
      <c r="D19" s="38" t="s">
        <v>355</v>
      </c>
      <c r="E19" s="40">
        <f>F11</f>
        <v>10.00171998624011</v>
      </c>
      <c r="F19" s="40">
        <f>I11</f>
        <v>14.684271708376286</v>
      </c>
      <c r="G19" s="38"/>
      <c r="H19" s="73"/>
      <c r="I19" s="24"/>
      <c r="J19" s="24"/>
    </row>
    <row r="20" spans="2:10" x14ac:dyDescent="0.3">
      <c r="B20" s="21" t="s">
        <v>333</v>
      </c>
      <c r="C20" s="14">
        <v>1</v>
      </c>
      <c r="D20" s="38"/>
      <c r="E20" s="38"/>
      <c r="F20" s="38"/>
      <c r="G20" s="38"/>
      <c r="H20" s="24"/>
      <c r="I20" s="24"/>
      <c r="J20" s="24"/>
    </row>
    <row r="21" spans="2:10" x14ac:dyDescent="0.3">
      <c r="B21" s="32"/>
      <c r="C21" s="14">
        <v>1</v>
      </c>
      <c r="D21" s="38"/>
      <c r="E21" s="38"/>
      <c r="F21" s="38"/>
      <c r="G21" s="38"/>
      <c r="H21" s="24"/>
      <c r="I21" s="24"/>
      <c r="J21" s="24"/>
    </row>
    <row r="22" spans="2:10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J22" s="24"/>
    </row>
    <row r="23" spans="2:10" x14ac:dyDescent="0.3">
      <c r="B23" s="32"/>
      <c r="C23" s="14">
        <v>1</v>
      </c>
      <c r="D23" s="24"/>
      <c r="E23" s="24"/>
      <c r="F23" s="24"/>
      <c r="G23" s="24"/>
      <c r="H23" s="24"/>
      <c r="I23" s="24"/>
      <c r="J23" s="24"/>
    </row>
    <row r="24" spans="2:10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J24" s="24"/>
    </row>
    <row r="25" spans="2:10" x14ac:dyDescent="0.3">
      <c r="B25" s="32"/>
      <c r="C25" s="14">
        <v>1</v>
      </c>
      <c r="D25" s="24"/>
      <c r="E25" s="24"/>
      <c r="F25" s="24"/>
      <c r="G25" s="24"/>
      <c r="H25" s="24"/>
      <c r="I25" s="24"/>
      <c r="J25" s="24"/>
    </row>
    <row r="26" spans="2:10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  <c r="J26" s="24"/>
    </row>
    <row r="27" spans="2:10" x14ac:dyDescent="0.3">
      <c r="B27" s="32"/>
      <c r="C27" s="14">
        <v>1</v>
      </c>
      <c r="D27" s="24"/>
      <c r="E27" s="24"/>
      <c r="F27" s="24"/>
      <c r="G27" s="24"/>
      <c r="H27" s="24"/>
      <c r="I27" s="24"/>
      <c r="J27" s="24"/>
    </row>
    <row r="28" spans="2:10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24"/>
    </row>
    <row r="29" spans="2:10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24"/>
    </row>
    <row r="30" spans="2:10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24"/>
    </row>
    <row r="31" spans="2:10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24"/>
    </row>
    <row r="32" spans="2:10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  <c r="J32" s="24"/>
    </row>
    <row r="33" spans="2:10" x14ac:dyDescent="0.3">
      <c r="B33" s="32"/>
      <c r="C33" s="14">
        <v>1</v>
      </c>
      <c r="D33" s="24"/>
      <c r="E33" s="24"/>
      <c r="F33" s="24"/>
      <c r="G33" s="24"/>
      <c r="H33" s="24"/>
      <c r="I33" s="24"/>
      <c r="J33" s="24"/>
    </row>
    <row r="34" spans="2:10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24"/>
    </row>
    <row r="35" spans="2:10" x14ac:dyDescent="0.3">
      <c r="B35" s="32"/>
      <c r="C35" s="14">
        <v>1</v>
      </c>
      <c r="D35" s="24"/>
      <c r="E35" s="24"/>
      <c r="F35" s="24"/>
      <c r="G35" s="24"/>
      <c r="H35" s="24"/>
      <c r="I35" s="24"/>
      <c r="J35" s="24"/>
    </row>
    <row r="36" spans="2:10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  <c r="J36" s="24"/>
    </row>
    <row r="37" spans="2:10" x14ac:dyDescent="0.3">
      <c r="B37" s="37"/>
      <c r="C37" s="14">
        <v>1</v>
      </c>
      <c r="D37" s="24"/>
      <c r="E37" s="24"/>
      <c r="F37" s="24"/>
      <c r="G37" s="24"/>
      <c r="H37" s="24"/>
      <c r="I37" s="24"/>
      <c r="J37" s="24"/>
    </row>
    <row r="38" spans="2:10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  <c r="J38" s="24"/>
    </row>
    <row r="39" spans="2:10" ht="14.5" x14ac:dyDescent="0.35">
      <c r="B39" s="37"/>
      <c r="C39" s="14">
        <v>1</v>
      </c>
      <c r="D39" s="105" t="s">
        <v>410</v>
      </c>
      <c r="E39" s="24"/>
      <c r="F39" s="24"/>
      <c r="G39" s="24"/>
      <c r="H39" s="24"/>
      <c r="I39" s="24"/>
      <c r="J39" s="24"/>
    </row>
    <row r="40" spans="2:10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  <c r="J40" s="24"/>
    </row>
    <row r="41" spans="2:10" x14ac:dyDescent="0.3">
      <c r="B41" s="37"/>
      <c r="C41" s="14">
        <v>1</v>
      </c>
      <c r="D41" s="24"/>
      <c r="E41" s="24"/>
      <c r="F41" s="24"/>
      <c r="G41" s="24"/>
      <c r="H41" s="24"/>
      <c r="I41" s="24"/>
      <c r="J41" s="24"/>
    </row>
    <row r="42" spans="2:10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  <c r="J42" s="24"/>
    </row>
    <row r="43" spans="2:10" x14ac:dyDescent="0.3">
      <c r="C43" s="41"/>
      <c r="D43" s="24"/>
      <c r="E43" s="24"/>
      <c r="F43" s="24"/>
      <c r="G43" s="24"/>
      <c r="H43" s="24"/>
      <c r="I43" s="24"/>
      <c r="J43" s="24"/>
    </row>
    <row r="44" spans="2:10" x14ac:dyDescent="0.3">
      <c r="B44" s="72" t="s">
        <v>393</v>
      </c>
      <c r="C44" s="41"/>
      <c r="D44" s="24"/>
      <c r="E44" s="24"/>
      <c r="F44" s="24"/>
      <c r="G44" s="24"/>
      <c r="H44" s="24"/>
      <c r="I44" s="24"/>
      <c r="J44" s="24"/>
    </row>
    <row r="45" spans="2:10" x14ac:dyDescent="0.3">
      <c r="C45" s="41"/>
      <c r="D45" s="24"/>
      <c r="E45" s="24"/>
      <c r="F45" s="24"/>
      <c r="G45" s="24"/>
      <c r="H45" s="24"/>
      <c r="I45" s="24"/>
      <c r="J45" s="24"/>
    </row>
    <row r="46" spans="2:10" x14ac:dyDescent="0.3">
      <c r="C46" s="41"/>
      <c r="D46" s="24"/>
      <c r="E46" s="24"/>
      <c r="F46" s="24"/>
      <c r="G46" s="24"/>
      <c r="H46" s="24"/>
      <c r="I46" s="24"/>
      <c r="J46" s="24"/>
    </row>
    <row r="47" spans="2:10" x14ac:dyDescent="0.3">
      <c r="C47" s="41"/>
      <c r="D47" s="24"/>
      <c r="E47" s="24"/>
      <c r="F47" s="24"/>
      <c r="G47" s="24"/>
      <c r="H47" s="24"/>
      <c r="I47" s="24"/>
      <c r="J47" s="24"/>
    </row>
    <row r="48" spans="2:10" x14ac:dyDescent="0.3">
      <c r="C48" s="41"/>
      <c r="D48" s="24"/>
      <c r="E48" s="24"/>
      <c r="F48" s="24"/>
      <c r="G48" s="24"/>
      <c r="H48" s="24"/>
      <c r="I48" s="24"/>
      <c r="J48" s="24"/>
    </row>
    <row r="49" spans="3:10" x14ac:dyDescent="0.3">
      <c r="C49" s="41"/>
      <c r="D49" s="24"/>
      <c r="E49" s="24"/>
      <c r="F49" s="24"/>
      <c r="G49" s="24"/>
      <c r="H49" s="24"/>
      <c r="I49" s="24"/>
      <c r="J49" s="24"/>
    </row>
    <row r="50" spans="3:10" x14ac:dyDescent="0.3">
      <c r="C50" s="41"/>
      <c r="D50" s="24"/>
      <c r="E50" s="24"/>
      <c r="F50" s="24"/>
      <c r="G50" s="24"/>
      <c r="H50" s="24"/>
      <c r="I50" s="24"/>
      <c r="J50" s="24"/>
    </row>
    <row r="51" spans="3:10" x14ac:dyDescent="0.3">
      <c r="C51" s="41"/>
      <c r="D51" s="24"/>
      <c r="E51" s="24"/>
      <c r="F51" s="24"/>
      <c r="G51" s="24"/>
      <c r="H51" s="24"/>
      <c r="I51" s="24"/>
      <c r="J51" s="24"/>
    </row>
    <row r="52" spans="3:10" x14ac:dyDescent="0.3">
      <c r="C52" s="41"/>
      <c r="D52" s="24"/>
      <c r="E52" s="24"/>
      <c r="F52" s="24"/>
      <c r="G52" s="24"/>
      <c r="H52" s="24"/>
      <c r="I52" s="24"/>
      <c r="J52" s="24"/>
    </row>
    <row r="53" spans="3:10" x14ac:dyDescent="0.3">
      <c r="C53" s="41"/>
      <c r="D53" s="24"/>
      <c r="E53" s="24"/>
      <c r="F53" s="24"/>
      <c r="G53" s="24"/>
      <c r="H53" s="24"/>
      <c r="I53" s="24"/>
      <c r="J53" s="24"/>
    </row>
    <row r="54" spans="3:10" x14ac:dyDescent="0.3">
      <c r="C54" s="41"/>
      <c r="D54" s="24"/>
      <c r="E54" s="24"/>
      <c r="F54" s="24"/>
      <c r="G54" s="24"/>
      <c r="H54" s="24"/>
      <c r="I54" s="24"/>
      <c r="J54" s="24"/>
    </row>
    <row r="55" spans="3:10" x14ac:dyDescent="0.3">
      <c r="C55" s="41"/>
      <c r="D55" s="24"/>
      <c r="E55" s="24"/>
      <c r="F55" s="24"/>
      <c r="G55" s="24"/>
      <c r="H55" s="24"/>
      <c r="I55" s="24"/>
      <c r="J55" s="24"/>
    </row>
    <row r="56" spans="3:10" x14ac:dyDescent="0.3">
      <c r="C56" s="41"/>
      <c r="D56" s="24"/>
      <c r="E56" s="24"/>
      <c r="F56" s="24"/>
      <c r="G56" s="24"/>
      <c r="H56" s="24"/>
      <c r="I56" s="24"/>
      <c r="J56" s="24"/>
    </row>
    <row r="57" spans="3:10" x14ac:dyDescent="0.3">
      <c r="C57" s="41"/>
      <c r="D57" s="24"/>
      <c r="E57" s="24"/>
      <c r="F57" s="24"/>
      <c r="G57" s="24"/>
      <c r="H57" s="24"/>
      <c r="I57" s="24"/>
      <c r="J57" s="24"/>
    </row>
    <row r="58" spans="3:10" x14ac:dyDescent="0.3">
      <c r="C58" s="41"/>
      <c r="D58" s="24"/>
      <c r="E58" s="24"/>
      <c r="F58" s="24"/>
      <c r="G58" s="24"/>
      <c r="H58" s="24"/>
      <c r="I58" s="24"/>
      <c r="J58" s="24"/>
    </row>
    <row r="59" spans="3:10" x14ac:dyDescent="0.3">
      <c r="C59" s="41"/>
      <c r="D59" s="24"/>
      <c r="E59" s="24"/>
      <c r="F59" s="24"/>
      <c r="G59" s="24"/>
      <c r="H59" s="24"/>
      <c r="I59" s="24"/>
      <c r="J59" s="24"/>
    </row>
    <row r="60" spans="3:10" x14ac:dyDescent="0.3">
      <c r="C60" s="41"/>
      <c r="G60" s="24"/>
    </row>
    <row r="61" spans="3:10" x14ac:dyDescent="0.3">
      <c r="C61" s="41"/>
      <c r="G61" s="24"/>
    </row>
    <row r="62" spans="3:10" x14ac:dyDescent="0.3">
      <c r="C62" s="41"/>
      <c r="G62" s="24"/>
    </row>
    <row r="63" spans="3:10" x14ac:dyDescent="0.3">
      <c r="C63" s="41"/>
    </row>
    <row r="64" spans="3:10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0E00-000000000000}"/>
    <hyperlink ref="B4" location="Gender!C2" display="Gender!C2" xr:uid="{00000000-0004-0000-0E00-000001000000}"/>
    <hyperlink ref="B6" location="Age!C2" display="Age!C2" xr:uid="{00000000-0004-0000-0E00-000002000000}"/>
    <hyperlink ref="B8" location="Indigenous!C2" display="Indigenous!C2" xr:uid="{00000000-0004-0000-0E00-000003000000}"/>
    <hyperlink ref="B10" location="Birthplaces!C2" display="Birthplaces!C2" xr:uid="{00000000-0004-0000-0E00-000004000000}"/>
    <hyperlink ref="B12" location="Language!C2" display="Language!C2" xr:uid="{00000000-0004-0000-0E00-000005000000}"/>
    <hyperlink ref="B14" location="Fluency!C2" display="Fluency!C2" xr:uid="{00000000-0004-0000-0E00-000006000000}"/>
    <hyperlink ref="B16" location="'Year of arrival'!C2" display="'Year of arrival'!C2" xr:uid="{00000000-0004-0000-0E00-000007000000}"/>
    <hyperlink ref="B18" location="Religion!C2" display="Religion!C2" xr:uid="{00000000-0004-0000-0E00-000008000000}"/>
    <hyperlink ref="B20" location="'School Level'!C2" display="'School Level'!C2" xr:uid="{00000000-0004-0000-0E00-000009000000}"/>
    <hyperlink ref="B22" location="'Post School'!C2" display="'Post School'!C2" xr:uid="{00000000-0004-0000-0E00-00000A000000}"/>
    <hyperlink ref="B24" location="'Labour force'!C2" display="'Labour force'!C2" xr:uid="{00000000-0004-0000-0E00-00000B000000}"/>
    <hyperlink ref="B26" location="Volunteering!C2" display="Volunteering!C2" xr:uid="{00000000-0004-0000-0E00-00000C000000}"/>
    <hyperlink ref="B28" location="Incomes!C2" display="Incomes!C2" xr:uid="{00000000-0004-0000-0E00-00000D000000}"/>
    <hyperlink ref="B30" location="Disability!C2" display="Disability!C2" xr:uid="{00000000-0004-0000-0E00-00000E000000}"/>
    <hyperlink ref="B32" location="Carers!C2" display="Carers!C2" xr:uid="{00000000-0004-0000-0E00-00000F000000}"/>
    <hyperlink ref="B34" location="'Marital Status'!C2" display="'Marital Status'!C2" xr:uid="{00000000-0004-0000-0E00-000010000000}"/>
    <hyperlink ref="B36" location="Relationship!C2" display="Relationship!C2" xr:uid="{00000000-0004-0000-0E00-000011000000}"/>
    <hyperlink ref="B38" location="'Home ownership'!C2" display="'Home ownership'!C2" xr:uid="{00000000-0004-0000-0E00-000012000000}"/>
    <hyperlink ref="B40" location="'Non Private Accom'!C2" display="'Non Private Accom'!C2" xr:uid="{00000000-0004-0000-0E00-000013000000}"/>
    <hyperlink ref="B42" location="Pensions!C2" display="Pensions!C2" xr:uid="{00000000-0004-0000-0E00-000014000000}"/>
    <hyperlink ref="B44" location="Comparison!E3" display="Comparison!E3" xr:uid="{00000000-0004-0000-0E00-000015000000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B1:J260"/>
  <sheetViews>
    <sheetView showGridLines="0" showRowColHeaders="0" zoomScale="75" zoomScaleNormal="75" workbookViewId="0">
      <selection activeCell="B28" sqref="B28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10" ht="28.5" x14ac:dyDescent="0.65">
      <c r="D1" s="115" t="s">
        <v>429</v>
      </c>
      <c r="E1" s="115"/>
      <c r="F1" s="115"/>
      <c r="G1" s="115"/>
      <c r="H1" s="115"/>
      <c r="I1" s="115"/>
    </row>
    <row r="2" spans="2:10" ht="18" x14ac:dyDescent="0.4">
      <c r="G2" s="129" t="s">
        <v>322</v>
      </c>
      <c r="H2" s="129"/>
      <c r="I2" s="129"/>
    </row>
    <row r="3" spans="2:1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10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10" x14ac:dyDescent="0.3">
      <c r="B5" s="13"/>
      <c r="C5" s="25">
        <v>167</v>
      </c>
      <c r="D5" s="26" t="s">
        <v>156</v>
      </c>
      <c r="E5" s="27">
        <f>VLOOKUP($C5,'Data Sheet 0'!$A$5:$CE$253,2+Sheet1!$D$9)</f>
        <v>21554</v>
      </c>
      <c r="F5" s="28">
        <f>E5/E$7*100</f>
        <v>92.526293195964797</v>
      </c>
      <c r="G5" s="24"/>
      <c r="H5" s="27">
        <f>VLOOKUP($C5,'Data Sheet 0'!$A$5:$CE$253,2+Sheet1!$D$15)</f>
        <v>589418</v>
      </c>
      <c r="I5" s="28">
        <f>H5/H$7*100</f>
        <v>86.265802961692359</v>
      </c>
    </row>
    <row r="6" spans="2:10" x14ac:dyDescent="0.3">
      <c r="B6" s="21" t="s">
        <v>326</v>
      </c>
      <c r="C6" s="25">
        <v>168</v>
      </c>
      <c r="D6" s="26" t="s">
        <v>157</v>
      </c>
      <c r="E6" s="27">
        <f>VLOOKUP($C6,'Data Sheet 0'!$A$5:$CE$253,2+Sheet1!$D$9)</f>
        <v>1741</v>
      </c>
      <c r="F6" s="28">
        <f t="shared" ref="F6:F7" si="0">E6/E$7*100</f>
        <v>7.4737068040352002</v>
      </c>
      <c r="G6" s="24"/>
      <c r="H6" s="27">
        <f>VLOOKUP($C6,'Data Sheet 0'!$A$5:$CE$253,2+Sheet1!$D$15)</f>
        <v>93824</v>
      </c>
      <c r="I6" s="28">
        <f t="shared" ref="I6:I7" si="1">H6/H$7*100</f>
        <v>13.731855316732478</v>
      </c>
    </row>
    <row r="7" spans="2:10" x14ac:dyDescent="0.3">
      <c r="B7" s="32"/>
      <c r="C7" s="25">
        <v>169</v>
      </c>
      <c r="D7" s="106" t="s">
        <v>14</v>
      </c>
      <c r="E7" s="107">
        <f>VLOOKUP($C7,'Data Sheet 0'!$A$5:$CE$253,2+Sheet1!$D$9)</f>
        <v>23295</v>
      </c>
      <c r="F7" s="35">
        <f t="shared" si="0"/>
        <v>100</v>
      </c>
      <c r="G7" s="76"/>
      <c r="H7" s="107">
        <f>VLOOKUP($C7,'Data Sheet 0'!$A$5:$CE$253,2+Sheet1!$D$15)</f>
        <v>683258</v>
      </c>
      <c r="I7" s="35">
        <f t="shared" si="1"/>
        <v>100</v>
      </c>
    </row>
    <row r="8" spans="2:10" x14ac:dyDescent="0.3">
      <c r="B8" s="21" t="s">
        <v>327</v>
      </c>
      <c r="C8" s="14">
        <v>1</v>
      </c>
      <c r="D8" s="24"/>
      <c r="E8" s="24"/>
      <c r="F8" s="24"/>
      <c r="G8" s="24"/>
      <c r="H8" s="24"/>
      <c r="I8" s="24"/>
      <c r="J8" s="24"/>
    </row>
    <row r="9" spans="2:10" x14ac:dyDescent="0.3">
      <c r="B9" s="37"/>
      <c r="C9" s="14">
        <v>1</v>
      </c>
      <c r="D9" s="55"/>
      <c r="E9" s="55"/>
      <c r="F9" s="24"/>
      <c r="G9" s="24"/>
      <c r="H9" s="24"/>
      <c r="I9" s="24"/>
      <c r="J9" s="24"/>
    </row>
    <row r="10" spans="2:10" x14ac:dyDescent="0.3">
      <c r="B10" s="21" t="s">
        <v>328</v>
      </c>
      <c r="C10" s="14">
        <v>1</v>
      </c>
      <c r="D10" s="38" t="str">
        <f>E3</f>
        <v>Greater Dandenong</v>
      </c>
      <c r="E10" s="40">
        <f>F6</f>
        <v>7.4737068040352002</v>
      </c>
      <c r="F10" s="24"/>
      <c r="G10" s="24"/>
      <c r="H10" s="24"/>
      <c r="I10" s="24"/>
      <c r="J10" s="24"/>
    </row>
    <row r="11" spans="2:10" x14ac:dyDescent="0.3">
      <c r="B11" s="37"/>
      <c r="C11" s="14">
        <v>1</v>
      </c>
      <c r="D11" s="38" t="str">
        <f>H3</f>
        <v>Metro. Melbourne</v>
      </c>
      <c r="E11" s="40">
        <f>I6</f>
        <v>13.731855316732478</v>
      </c>
      <c r="F11" s="24"/>
      <c r="G11" s="24"/>
      <c r="H11" s="24"/>
      <c r="I11" s="24"/>
      <c r="J11" s="24"/>
    </row>
    <row r="12" spans="2:10" x14ac:dyDescent="0.3">
      <c r="B12" s="21" t="s">
        <v>329</v>
      </c>
      <c r="C12" s="14">
        <v>1</v>
      </c>
      <c r="D12" s="38"/>
      <c r="E12" s="38"/>
      <c r="F12" s="24"/>
      <c r="G12" s="24"/>
      <c r="H12" s="24"/>
      <c r="I12" s="24"/>
      <c r="J12" s="24"/>
    </row>
    <row r="13" spans="2:10" x14ac:dyDescent="0.3">
      <c r="B13" s="37"/>
      <c r="C13" s="14">
        <v>1</v>
      </c>
      <c r="D13" s="24"/>
      <c r="E13" s="24"/>
      <c r="F13" s="24"/>
      <c r="G13" s="24"/>
      <c r="H13" s="24"/>
      <c r="I13" s="24"/>
      <c r="J13" s="24"/>
    </row>
    <row r="14" spans="2:10" x14ac:dyDescent="0.3">
      <c r="B14" s="21" t="s">
        <v>330</v>
      </c>
      <c r="C14" s="14">
        <v>1</v>
      </c>
      <c r="D14" s="24"/>
      <c r="E14" s="24"/>
      <c r="F14" s="24"/>
      <c r="G14" s="24"/>
      <c r="H14" s="24"/>
      <c r="I14" s="24"/>
      <c r="J14" s="24"/>
    </row>
    <row r="15" spans="2:10" x14ac:dyDescent="0.3">
      <c r="B15" s="32"/>
      <c r="C15" s="14">
        <v>1</v>
      </c>
      <c r="D15" s="24"/>
      <c r="E15" s="24"/>
      <c r="F15" s="24"/>
      <c r="G15" s="24"/>
      <c r="H15" s="24"/>
      <c r="I15" s="24"/>
      <c r="J15" s="24"/>
    </row>
    <row r="16" spans="2:10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  <c r="J16" s="24"/>
    </row>
    <row r="17" spans="2:10" x14ac:dyDescent="0.3">
      <c r="B17" s="32"/>
      <c r="C17" s="14">
        <v>1</v>
      </c>
      <c r="D17" s="24"/>
      <c r="E17" s="24"/>
      <c r="F17" s="24"/>
      <c r="G17" s="24"/>
      <c r="H17" s="24"/>
      <c r="I17" s="24"/>
      <c r="J17" s="24"/>
    </row>
    <row r="18" spans="2:10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  <c r="J18" s="24"/>
    </row>
    <row r="19" spans="2:10" x14ac:dyDescent="0.3">
      <c r="B19" s="32"/>
      <c r="C19" s="14">
        <v>1</v>
      </c>
      <c r="D19" s="24"/>
      <c r="E19" s="24"/>
      <c r="F19" s="24"/>
      <c r="G19" s="24"/>
      <c r="H19" s="24"/>
      <c r="I19" s="24"/>
      <c r="J19" s="24"/>
    </row>
    <row r="20" spans="2:10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  <c r="J20" s="24"/>
    </row>
    <row r="21" spans="2:10" x14ac:dyDescent="0.3">
      <c r="B21" s="32"/>
      <c r="C21" s="14">
        <v>1</v>
      </c>
      <c r="D21" s="24"/>
      <c r="E21" s="24"/>
      <c r="F21" s="24"/>
      <c r="G21" s="24"/>
      <c r="H21" s="24"/>
      <c r="I21" s="24"/>
      <c r="J21" s="24"/>
    </row>
    <row r="22" spans="2:10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J22" s="24"/>
    </row>
    <row r="23" spans="2:10" x14ac:dyDescent="0.3">
      <c r="B23" s="32"/>
      <c r="C23" s="14">
        <v>1</v>
      </c>
      <c r="D23" s="24"/>
      <c r="E23" s="24"/>
      <c r="F23" s="24"/>
      <c r="G23" s="24"/>
      <c r="H23" s="24"/>
      <c r="I23" s="24"/>
      <c r="J23" s="24"/>
    </row>
    <row r="24" spans="2:10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J24" s="24"/>
    </row>
    <row r="25" spans="2:10" x14ac:dyDescent="0.3">
      <c r="B25" s="32"/>
      <c r="C25" s="14">
        <v>1</v>
      </c>
      <c r="D25" s="24"/>
      <c r="E25" s="24"/>
      <c r="F25" s="24"/>
      <c r="G25" s="24"/>
      <c r="H25" s="24"/>
      <c r="I25" s="24"/>
      <c r="J25" s="24"/>
    </row>
    <row r="26" spans="2:10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  <c r="J26" s="24"/>
    </row>
    <row r="27" spans="2:10" x14ac:dyDescent="0.3">
      <c r="B27" s="32"/>
      <c r="C27" s="14">
        <v>1</v>
      </c>
      <c r="D27" s="24"/>
      <c r="E27" s="24"/>
      <c r="F27" s="24"/>
      <c r="G27" s="24"/>
      <c r="H27" s="24"/>
      <c r="I27" s="24"/>
      <c r="J27" s="24"/>
    </row>
    <row r="28" spans="2:10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24"/>
    </row>
    <row r="29" spans="2:10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24"/>
    </row>
    <row r="30" spans="2:10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24"/>
    </row>
    <row r="31" spans="2:10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24"/>
    </row>
    <row r="32" spans="2:10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  <c r="J32" s="24"/>
    </row>
    <row r="33" spans="2:10" ht="14.5" x14ac:dyDescent="0.35">
      <c r="B33" s="32"/>
      <c r="C33" s="14">
        <v>1</v>
      </c>
      <c r="D33" s="105" t="s">
        <v>411</v>
      </c>
      <c r="E33" s="24"/>
      <c r="F33" s="24"/>
      <c r="G33" s="24"/>
      <c r="H33" s="24"/>
      <c r="I33" s="24"/>
      <c r="J33" s="24"/>
    </row>
    <row r="34" spans="2:10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24"/>
    </row>
    <row r="35" spans="2:10" x14ac:dyDescent="0.3">
      <c r="B35" s="32"/>
      <c r="C35" s="14">
        <v>1</v>
      </c>
      <c r="D35" s="24"/>
      <c r="E35" s="24"/>
      <c r="F35" s="24"/>
      <c r="G35" s="24"/>
      <c r="H35" s="24"/>
      <c r="I35" s="24"/>
      <c r="J35" s="24"/>
    </row>
    <row r="36" spans="2:10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  <c r="J36" s="24"/>
    </row>
    <row r="37" spans="2:10" x14ac:dyDescent="0.3">
      <c r="B37" s="37"/>
      <c r="C37" s="14">
        <v>1</v>
      </c>
      <c r="D37" s="24"/>
      <c r="E37" s="24"/>
      <c r="F37" s="24"/>
      <c r="G37" s="24"/>
      <c r="H37" s="24"/>
      <c r="I37" s="24"/>
      <c r="J37" s="24"/>
    </row>
    <row r="38" spans="2:10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  <c r="J38" s="24"/>
    </row>
    <row r="39" spans="2:10" x14ac:dyDescent="0.3">
      <c r="B39" s="37"/>
      <c r="C39" s="14">
        <v>1</v>
      </c>
      <c r="D39" s="24"/>
      <c r="E39" s="24"/>
      <c r="F39" s="24"/>
      <c r="G39" s="24"/>
      <c r="H39" s="24"/>
      <c r="I39" s="24"/>
      <c r="J39" s="24"/>
    </row>
    <row r="40" spans="2:10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  <c r="J40" s="24"/>
    </row>
    <row r="41" spans="2:10" x14ac:dyDescent="0.3">
      <c r="B41" s="37"/>
      <c r="C41" s="14">
        <v>1</v>
      </c>
      <c r="D41" s="24"/>
      <c r="E41" s="24"/>
      <c r="F41" s="24"/>
      <c r="G41" s="24"/>
      <c r="H41" s="24"/>
      <c r="I41" s="24"/>
      <c r="J41" s="24"/>
    </row>
    <row r="42" spans="2:10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  <c r="J42" s="24"/>
    </row>
    <row r="43" spans="2:10" x14ac:dyDescent="0.3">
      <c r="C43" s="41"/>
      <c r="D43" s="24"/>
      <c r="E43" s="24"/>
      <c r="F43" s="24"/>
      <c r="G43" s="24"/>
      <c r="H43" s="24"/>
      <c r="I43" s="24"/>
      <c r="J43" s="24"/>
    </row>
    <row r="44" spans="2:10" x14ac:dyDescent="0.3">
      <c r="B44" s="72" t="s">
        <v>393</v>
      </c>
      <c r="C44" s="41"/>
      <c r="D44" s="24"/>
      <c r="E44" s="24"/>
      <c r="F44" s="24"/>
      <c r="G44" s="24"/>
      <c r="H44" s="24"/>
      <c r="I44" s="24"/>
      <c r="J44" s="24"/>
    </row>
    <row r="45" spans="2:10" x14ac:dyDescent="0.3">
      <c r="C45" s="41"/>
      <c r="D45" s="24"/>
      <c r="E45" s="24"/>
      <c r="F45" s="24"/>
      <c r="G45" s="24"/>
      <c r="H45" s="24"/>
      <c r="I45" s="24"/>
      <c r="J45" s="24"/>
    </row>
    <row r="46" spans="2:10" x14ac:dyDescent="0.3">
      <c r="C46" s="41"/>
      <c r="D46" s="24"/>
      <c r="E46" s="24"/>
      <c r="F46" s="24"/>
      <c r="G46" s="24"/>
      <c r="H46" s="24"/>
      <c r="I46" s="24"/>
      <c r="J46" s="24"/>
    </row>
    <row r="47" spans="2:10" x14ac:dyDescent="0.3">
      <c r="C47" s="41"/>
      <c r="D47" s="24"/>
      <c r="E47" s="24"/>
      <c r="F47" s="24"/>
      <c r="G47" s="24"/>
      <c r="H47" s="24"/>
      <c r="I47" s="24"/>
      <c r="J47" s="24"/>
    </row>
    <row r="48" spans="2:10" x14ac:dyDescent="0.3">
      <c r="C48" s="41"/>
      <c r="D48" s="24"/>
      <c r="E48" s="24"/>
      <c r="F48" s="24"/>
      <c r="G48" s="24"/>
      <c r="H48" s="24"/>
      <c r="I48" s="24"/>
      <c r="J48" s="24"/>
    </row>
    <row r="49" spans="3:10" x14ac:dyDescent="0.3">
      <c r="C49" s="41"/>
      <c r="D49" s="24"/>
      <c r="E49" s="24"/>
      <c r="F49" s="24"/>
      <c r="G49" s="24"/>
      <c r="H49" s="24"/>
      <c r="I49" s="24"/>
      <c r="J49" s="24"/>
    </row>
    <row r="50" spans="3:10" x14ac:dyDescent="0.3">
      <c r="C50" s="41"/>
      <c r="D50" s="24"/>
      <c r="E50" s="24"/>
      <c r="F50" s="24"/>
      <c r="G50" s="24"/>
      <c r="H50" s="24"/>
      <c r="I50" s="24"/>
      <c r="J50" s="24"/>
    </row>
    <row r="51" spans="3:10" x14ac:dyDescent="0.3">
      <c r="C51" s="41"/>
      <c r="D51" s="24"/>
      <c r="E51" s="24"/>
      <c r="F51" s="24"/>
      <c r="G51" s="24"/>
      <c r="H51" s="24"/>
      <c r="I51" s="24"/>
      <c r="J51" s="24"/>
    </row>
    <row r="52" spans="3:10" x14ac:dyDescent="0.3">
      <c r="C52" s="41"/>
      <c r="D52" s="24"/>
      <c r="E52" s="24"/>
      <c r="F52" s="24"/>
      <c r="G52" s="24"/>
      <c r="H52" s="24"/>
      <c r="I52" s="24"/>
      <c r="J52" s="24"/>
    </row>
    <row r="53" spans="3:10" x14ac:dyDescent="0.3">
      <c r="C53" s="41"/>
      <c r="D53" s="24"/>
      <c r="E53" s="24"/>
      <c r="F53" s="24"/>
      <c r="G53" s="24"/>
      <c r="H53" s="24"/>
      <c r="I53" s="24"/>
      <c r="J53" s="24"/>
    </row>
    <row r="54" spans="3:10" x14ac:dyDescent="0.3">
      <c r="C54" s="41"/>
      <c r="D54" s="24"/>
      <c r="E54" s="24"/>
      <c r="F54" s="24"/>
      <c r="G54" s="24"/>
      <c r="H54" s="24"/>
      <c r="I54" s="24"/>
      <c r="J54" s="24"/>
    </row>
    <row r="55" spans="3:10" x14ac:dyDescent="0.3">
      <c r="C55" s="41"/>
      <c r="D55" s="24"/>
      <c r="E55" s="24"/>
      <c r="F55" s="24"/>
      <c r="G55" s="24"/>
      <c r="H55" s="24"/>
      <c r="I55" s="24"/>
      <c r="J55" s="24"/>
    </row>
    <row r="56" spans="3:10" x14ac:dyDescent="0.3">
      <c r="C56" s="41"/>
      <c r="D56" s="24"/>
      <c r="E56" s="24"/>
      <c r="F56" s="24"/>
      <c r="G56" s="24"/>
      <c r="H56" s="24"/>
      <c r="I56" s="24"/>
      <c r="J56" s="24"/>
    </row>
    <row r="57" spans="3:10" x14ac:dyDescent="0.3">
      <c r="C57" s="41"/>
      <c r="D57" s="24"/>
      <c r="E57" s="24"/>
      <c r="F57" s="24"/>
      <c r="G57" s="24"/>
      <c r="H57" s="24"/>
      <c r="I57" s="24"/>
      <c r="J57" s="24"/>
    </row>
    <row r="58" spans="3:10" x14ac:dyDescent="0.3">
      <c r="C58" s="41"/>
      <c r="D58" s="24"/>
      <c r="E58" s="24"/>
      <c r="F58" s="24"/>
      <c r="G58" s="24"/>
      <c r="H58" s="24"/>
      <c r="I58" s="24"/>
      <c r="J58" s="24"/>
    </row>
    <row r="59" spans="3:10" x14ac:dyDescent="0.3">
      <c r="C59" s="41"/>
      <c r="D59" s="24"/>
      <c r="E59" s="24"/>
      <c r="F59" s="24"/>
      <c r="G59" s="24"/>
      <c r="H59" s="24"/>
      <c r="I59" s="24"/>
      <c r="J59" s="24"/>
    </row>
    <row r="60" spans="3:10" x14ac:dyDescent="0.3">
      <c r="C60" s="41"/>
      <c r="G60" s="24"/>
    </row>
    <row r="61" spans="3:10" x14ac:dyDescent="0.3">
      <c r="C61" s="41"/>
      <c r="G61" s="24"/>
    </row>
    <row r="62" spans="3:10" x14ac:dyDescent="0.3">
      <c r="C62" s="41"/>
      <c r="G62" s="24"/>
    </row>
    <row r="63" spans="3:10" x14ac:dyDescent="0.3">
      <c r="C63" s="41"/>
    </row>
    <row r="64" spans="3:10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0F00-000000000000}"/>
    <hyperlink ref="B4" location="Gender!C2" display="Gender!C2" xr:uid="{00000000-0004-0000-0F00-000001000000}"/>
    <hyperlink ref="B6" location="Age!C2" display="Age!C2" xr:uid="{00000000-0004-0000-0F00-000002000000}"/>
    <hyperlink ref="B8" location="Indigenous!C2" display="Indigenous!C2" xr:uid="{00000000-0004-0000-0F00-000003000000}"/>
    <hyperlink ref="B10" location="Birthplaces!C2" display="Birthplaces!C2" xr:uid="{00000000-0004-0000-0F00-000004000000}"/>
    <hyperlink ref="B12" location="Language!C2" display="Language!C2" xr:uid="{00000000-0004-0000-0F00-000005000000}"/>
    <hyperlink ref="B14" location="Fluency!C2" display="Fluency!C2" xr:uid="{00000000-0004-0000-0F00-000006000000}"/>
    <hyperlink ref="B16" location="'Year of arrival'!C2" display="'Year of arrival'!C2" xr:uid="{00000000-0004-0000-0F00-000007000000}"/>
    <hyperlink ref="B18" location="Religion!C2" display="Religion!C2" xr:uid="{00000000-0004-0000-0F00-000008000000}"/>
    <hyperlink ref="B20" location="'School Level'!C2" display="'School Level'!C2" xr:uid="{00000000-0004-0000-0F00-000009000000}"/>
    <hyperlink ref="B22" location="'Post School'!C2" display="'Post School'!C2" xr:uid="{00000000-0004-0000-0F00-00000A000000}"/>
    <hyperlink ref="B24" location="'Labour force'!C2" display="'Labour force'!C2" xr:uid="{00000000-0004-0000-0F00-00000B000000}"/>
    <hyperlink ref="B26" location="Volunteering!C2" display="Volunteering!C2" xr:uid="{00000000-0004-0000-0F00-00000C000000}"/>
    <hyperlink ref="B28" location="Incomes!C2" display="Incomes!C2" xr:uid="{00000000-0004-0000-0F00-00000D000000}"/>
    <hyperlink ref="B30" location="Disability!C2" display="Disability!C2" xr:uid="{00000000-0004-0000-0F00-00000E000000}"/>
    <hyperlink ref="B32" location="Carers!C2" display="Carers!C2" xr:uid="{00000000-0004-0000-0F00-00000F000000}"/>
    <hyperlink ref="B34" location="'Marital Status'!C2" display="'Marital Status'!C2" xr:uid="{00000000-0004-0000-0F00-000010000000}"/>
    <hyperlink ref="B36" location="Relationship!C2" display="Relationship!C2" xr:uid="{00000000-0004-0000-0F00-000011000000}"/>
    <hyperlink ref="B38" location="'Home ownership'!C2" display="'Home ownership'!C2" xr:uid="{00000000-0004-0000-0F00-000012000000}"/>
    <hyperlink ref="B40" location="'Non Private Accom'!C2" display="'Non Private Accom'!C2" xr:uid="{00000000-0004-0000-0F00-000013000000}"/>
    <hyperlink ref="B42" location="Pensions!C2" display="Pensions!C2" xr:uid="{00000000-0004-0000-0F00-000014000000}"/>
    <hyperlink ref="B44" location="Comparison!E3" display="Comparison!E3" xr:uid="{00000000-0004-0000-0F00-000015000000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B1:K260"/>
  <sheetViews>
    <sheetView showGridLines="0" showRowColHeaders="0" zoomScale="75" zoomScaleNormal="75" workbookViewId="0">
      <selection activeCell="B30" sqref="B30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11" ht="28.5" x14ac:dyDescent="0.65">
      <c r="D1" s="115" t="s">
        <v>430</v>
      </c>
      <c r="E1" s="115"/>
      <c r="F1" s="115"/>
      <c r="G1" s="115"/>
      <c r="H1" s="115"/>
      <c r="I1" s="115"/>
    </row>
    <row r="2" spans="2:11" ht="18" x14ac:dyDescent="0.4">
      <c r="G2" s="129" t="s">
        <v>322</v>
      </c>
      <c r="H2" s="129"/>
      <c r="I2" s="129"/>
    </row>
    <row r="3" spans="2:11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11" x14ac:dyDescent="0.3">
      <c r="B4" s="21" t="s">
        <v>325</v>
      </c>
      <c r="E4" s="22" t="s">
        <v>323</v>
      </c>
      <c r="F4" s="24"/>
      <c r="G4" s="24"/>
      <c r="H4" s="22" t="s">
        <v>323</v>
      </c>
      <c r="I4" s="24"/>
    </row>
    <row r="5" spans="2:11" x14ac:dyDescent="0.3">
      <c r="B5" s="13"/>
      <c r="C5" s="25">
        <v>171</v>
      </c>
      <c r="D5" s="51" t="s">
        <v>418</v>
      </c>
      <c r="E5" s="27">
        <f>VLOOKUP($C5,'Data Sheet 0'!$A$5:$CE$253,2+Sheet1!$D$9)</f>
        <v>404.83630952380952</v>
      </c>
      <c r="F5" s="24"/>
      <c r="G5" s="24"/>
      <c r="H5" s="27">
        <f>VLOOKUP($C5,'Data Sheet 0'!$A$5:$CE$253,2+Sheet1!$D$15)</f>
        <v>500.46486881944571</v>
      </c>
      <c r="I5" s="24"/>
    </row>
    <row r="6" spans="2:11" x14ac:dyDescent="0.3">
      <c r="B6" s="21" t="s">
        <v>326</v>
      </c>
      <c r="C6" s="41"/>
      <c r="D6" s="24"/>
      <c r="E6" s="24"/>
      <c r="F6" s="24"/>
      <c r="G6" s="24"/>
      <c r="H6" s="24"/>
      <c r="I6" s="24"/>
      <c r="J6" s="24"/>
      <c r="K6" s="24"/>
    </row>
    <row r="7" spans="2:11" x14ac:dyDescent="0.3">
      <c r="B7" s="32"/>
      <c r="C7" s="41"/>
      <c r="D7" s="24"/>
      <c r="E7" s="24"/>
      <c r="F7" s="24"/>
      <c r="G7" s="24"/>
      <c r="H7" s="24"/>
      <c r="I7" s="24"/>
      <c r="J7" s="24"/>
      <c r="K7" s="24"/>
    </row>
    <row r="8" spans="2:11" x14ac:dyDescent="0.3">
      <c r="B8" s="21" t="s">
        <v>327</v>
      </c>
      <c r="C8" s="14">
        <v>1</v>
      </c>
      <c r="D8" s="24"/>
      <c r="E8" s="24"/>
      <c r="F8" s="24"/>
      <c r="G8" s="24"/>
      <c r="H8" s="24"/>
      <c r="I8" s="24"/>
      <c r="J8" s="24"/>
      <c r="K8" s="24"/>
    </row>
    <row r="9" spans="2:11" x14ac:dyDescent="0.3">
      <c r="B9" s="37"/>
      <c r="C9" s="14">
        <v>1</v>
      </c>
      <c r="D9" s="38" t="str">
        <f>E3</f>
        <v>Greater Dandenong</v>
      </c>
      <c r="E9" s="39">
        <f>E5</f>
        <v>404.83630952380952</v>
      </c>
      <c r="F9" s="24"/>
      <c r="G9" s="24"/>
      <c r="H9" s="24"/>
      <c r="I9" s="24"/>
      <c r="J9" s="24"/>
      <c r="K9" s="24"/>
    </row>
    <row r="10" spans="2:11" x14ac:dyDescent="0.3">
      <c r="B10" s="21" t="s">
        <v>328</v>
      </c>
      <c r="C10" s="14">
        <v>1</v>
      </c>
      <c r="D10" s="38" t="str">
        <f>H3</f>
        <v>Metro. Melbourne</v>
      </c>
      <c r="E10" s="39">
        <f>H5</f>
        <v>500.46486881944571</v>
      </c>
      <c r="F10" s="24"/>
      <c r="G10" s="24"/>
      <c r="H10" s="24"/>
      <c r="I10" s="24"/>
      <c r="J10" s="24"/>
      <c r="K10" s="24"/>
    </row>
    <row r="11" spans="2:11" x14ac:dyDescent="0.3">
      <c r="B11" s="37"/>
      <c r="C11" s="14">
        <v>1</v>
      </c>
      <c r="D11" s="38"/>
      <c r="E11" s="38"/>
      <c r="F11" s="24"/>
      <c r="G11" s="24"/>
      <c r="H11" s="24"/>
      <c r="I11" s="24"/>
      <c r="J11" s="24"/>
      <c r="K11" s="24"/>
    </row>
    <row r="12" spans="2:11" x14ac:dyDescent="0.3">
      <c r="B12" s="21" t="s">
        <v>329</v>
      </c>
      <c r="C12" s="14">
        <v>1</v>
      </c>
      <c r="D12" s="24"/>
      <c r="E12" s="24"/>
      <c r="F12" s="24"/>
      <c r="G12" s="24"/>
      <c r="H12" s="24"/>
      <c r="I12" s="24"/>
      <c r="J12" s="24"/>
      <c r="K12" s="24"/>
    </row>
    <row r="13" spans="2:11" x14ac:dyDescent="0.3">
      <c r="B13" s="37"/>
      <c r="C13" s="14">
        <v>1</v>
      </c>
      <c r="D13" s="24"/>
      <c r="E13" s="24"/>
      <c r="F13" s="24"/>
      <c r="G13" s="24"/>
      <c r="H13" s="24"/>
      <c r="I13" s="24"/>
      <c r="J13" s="24"/>
      <c r="K13" s="24"/>
    </row>
    <row r="14" spans="2:11" x14ac:dyDescent="0.3">
      <c r="B14" s="21" t="s">
        <v>330</v>
      </c>
      <c r="C14" s="14">
        <v>1</v>
      </c>
      <c r="D14" s="24"/>
      <c r="E14" s="24"/>
      <c r="F14" s="24"/>
      <c r="G14" s="24"/>
      <c r="H14" s="24"/>
      <c r="I14" s="24"/>
      <c r="J14" s="24"/>
      <c r="K14" s="24"/>
    </row>
    <row r="15" spans="2:11" x14ac:dyDescent="0.3">
      <c r="B15" s="32"/>
      <c r="C15" s="14">
        <v>1</v>
      </c>
      <c r="D15" s="24"/>
      <c r="E15" s="24"/>
      <c r="F15" s="24"/>
      <c r="G15" s="24"/>
      <c r="H15" s="24"/>
      <c r="I15" s="24"/>
      <c r="J15" s="24"/>
      <c r="K15" s="24"/>
    </row>
    <row r="16" spans="2:11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  <c r="J16" s="24"/>
      <c r="K16" s="24"/>
    </row>
    <row r="17" spans="2:11" x14ac:dyDescent="0.3">
      <c r="B17" s="32"/>
      <c r="C17" s="14">
        <v>1</v>
      </c>
      <c r="D17" s="24"/>
      <c r="E17" s="24"/>
      <c r="F17" s="24"/>
      <c r="G17" s="24"/>
      <c r="H17" s="24"/>
      <c r="I17" s="24"/>
      <c r="J17" s="24"/>
      <c r="K17" s="24"/>
    </row>
    <row r="18" spans="2:11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  <c r="J18" s="24"/>
      <c r="K18" s="24"/>
    </row>
    <row r="19" spans="2:11" x14ac:dyDescent="0.3">
      <c r="B19" s="32"/>
      <c r="C19" s="14">
        <v>1</v>
      </c>
      <c r="D19" s="24"/>
      <c r="E19" s="24"/>
      <c r="F19" s="24"/>
      <c r="G19" s="24"/>
      <c r="H19" s="24"/>
      <c r="I19" s="24"/>
      <c r="J19" s="24"/>
      <c r="K19" s="24"/>
    </row>
    <row r="20" spans="2:11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  <c r="J20" s="24"/>
      <c r="K20" s="24"/>
    </row>
    <row r="21" spans="2:11" x14ac:dyDescent="0.3">
      <c r="B21" s="32"/>
      <c r="C21" s="14">
        <v>1</v>
      </c>
      <c r="D21" s="24"/>
      <c r="E21" s="24"/>
      <c r="F21" s="24"/>
      <c r="G21" s="24"/>
      <c r="H21" s="24"/>
      <c r="I21" s="24"/>
      <c r="J21" s="24"/>
      <c r="K21" s="24"/>
    </row>
    <row r="22" spans="2:11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J22" s="24"/>
      <c r="K22" s="24"/>
    </row>
    <row r="23" spans="2:11" x14ac:dyDescent="0.3">
      <c r="B23" s="32"/>
      <c r="C23" s="14">
        <v>1</v>
      </c>
      <c r="D23" s="24"/>
      <c r="E23" s="24"/>
      <c r="F23" s="24"/>
      <c r="G23" s="24"/>
      <c r="H23" s="24"/>
      <c r="I23" s="24"/>
      <c r="J23" s="24"/>
      <c r="K23" s="24"/>
    </row>
    <row r="24" spans="2:11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J24" s="24"/>
      <c r="K24" s="24"/>
    </row>
    <row r="25" spans="2:11" x14ac:dyDescent="0.3">
      <c r="B25" s="32"/>
      <c r="C25" s="14">
        <v>1</v>
      </c>
      <c r="D25" s="24"/>
      <c r="E25" s="24"/>
      <c r="F25" s="24"/>
      <c r="G25" s="24"/>
      <c r="H25" s="24"/>
      <c r="I25" s="24"/>
      <c r="J25" s="24"/>
      <c r="K25" s="24"/>
    </row>
    <row r="26" spans="2:11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  <c r="J26" s="24"/>
      <c r="K26" s="24"/>
    </row>
    <row r="27" spans="2:11" x14ac:dyDescent="0.3">
      <c r="B27" s="32"/>
      <c r="C27" s="14">
        <v>1</v>
      </c>
      <c r="D27" s="24"/>
      <c r="E27" s="24"/>
      <c r="F27" s="24"/>
      <c r="G27" s="24"/>
      <c r="H27" s="24"/>
      <c r="I27" s="24"/>
      <c r="J27" s="24"/>
      <c r="K27" s="24"/>
    </row>
    <row r="28" spans="2:11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24"/>
      <c r="K28" s="24"/>
    </row>
    <row r="29" spans="2:11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24"/>
      <c r="K29" s="24"/>
    </row>
    <row r="30" spans="2:11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24"/>
      <c r="K30" s="24"/>
    </row>
    <row r="31" spans="2:11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24"/>
      <c r="K31" s="24"/>
    </row>
    <row r="32" spans="2:11" ht="14.5" x14ac:dyDescent="0.35">
      <c r="B32" s="21" t="s">
        <v>338</v>
      </c>
      <c r="C32" s="14">
        <v>1</v>
      </c>
      <c r="D32" s="105" t="s">
        <v>412</v>
      </c>
      <c r="E32" s="24"/>
      <c r="F32" s="24"/>
      <c r="G32" s="24"/>
      <c r="H32" s="24"/>
      <c r="I32" s="24"/>
      <c r="J32" s="24"/>
      <c r="K32" s="24"/>
    </row>
    <row r="33" spans="2:11" x14ac:dyDescent="0.3">
      <c r="B33" s="32"/>
      <c r="C33" s="14">
        <v>1</v>
      </c>
      <c r="D33" s="24"/>
      <c r="E33" s="24"/>
      <c r="F33" s="24"/>
      <c r="G33" s="24"/>
      <c r="H33" s="24"/>
      <c r="I33" s="24"/>
      <c r="J33" s="24"/>
      <c r="K33" s="24"/>
    </row>
    <row r="34" spans="2:11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24"/>
      <c r="K34" s="24"/>
    </row>
    <row r="35" spans="2:11" x14ac:dyDescent="0.3">
      <c r="B35" s="32"/>
      <c r="C35" s="14">
        <v>1</v>
      </c>
      <c r="D35" s="24"/>
      <c r="E35" s="24"/>
      <c r="F35" s="24"/>
      <c r="G35" s="24"/>
      <c r="H35" s="24"/>
      <c r="I35" s="24"/>
      <c r="J35" s="24"/>
      <c r="K35" s="24"/>
    </row>
    <row r="36" spans="2:11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  <c r="J36" s="24"/>
      <c r="K36" s="24"/>
    </row>
    <row r="37" spans="2:11" x14ac:dyDescent="0.3">
      <c r="B37" s="37"/>
      <c r="C37" s="14">
        <v>1</v>
      </c>
      <c r="D37" s="24"/>
      <c r="E37" s="24"/>
      <c r="F37" s="24"/>
      <c r="G37" s="24"/>
      <c r="H37" s="24"/>
      <c r="I37" s="24"/>
      <c r="J37" s="24"/>
      <c r="K37" s="24"/>
    </row>
    <row r="38" spans="2:11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  <c r="J38" s="24"/>
      <c r="K38" s="24"/>
    </row>
    <row r="39" spans="2:11" x14ac:dyDescent="0.3">
      <c r="B39" s="37"/>
      <c r="C39" s="14">
        <v>1</v>
      </c>
      <c r="D39" s="24"/>
      <c r="E39" s="24"/>
      <c r="F39" s="24"/>
      <c r="G39" s="24"/>
      <c r="H39" s="24"/>
      <c r="I39" s="24"/>
      <c r="J39" s="24"/>
      <c r="K39" s="24"/>
    </row>
    <row r="40" spans="2:11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  <c r="J40" s="24"/>
      <c r="K40" s="24"/>
    </row>
    <row r="41" spans="2:11" x14ac:dyDescent="0.3">
      <c r="B41" s="37"/>
      <c r="C41" s="14">
        <v>1</v>
      </c>
      <c r="D41" s="24"/>
      <c r="E41" s="24"/>
      <c r="F41" s="24"/>
      <c r="G41" s="24"/>
      <c r="H41" s="24"/>
      <c r="I41" s="24"/>
      <c r="J41" s="24"/>
      <c r="K41" s="24"/>
    </row>
    <row r="42" spans="2:11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  <c r="J42" s="24"/>
      <c r="K42" s="24"/>
    </row>
    <row r="43" spans="2:11" x14ac:dyDescent="0.3">
      <c r="C43" s="41"/>
      <c r="D43" s="24"/>
      <c r="E43" s="24"/>
      <c r="F43" s="24"/>
      <c r="G43" s="24"/>
      <c r="H43" s="24"/>
      <c r="I43" s="24"/>
      <c r="J43" s="24"/>
      <c r="K43" s="24"/>
    </row>
    <row r="44" spans="2:11" x14ac:dyDescent="0.3">
      <c r="B44" s="72" t="s">
        <v>393</v>
      </c>
      <c r="C44" s="41"/>
      <c r="D44" s="24"/>
      <c r="E44" s="24"/>
      <c r="F44" s="24"/>
      <c r="G44" s="24"/>
      <c r="H44" s="24"/>
      <c r="I44" s="24"/>
      <c r="J44" s="24"/>
      <c r="K44" s="24"/>
    </row>
    <row r="45" spans="2:11" x14ac:dyDescent="0.3">
      <c r="C45" s="41"/>
      <c r="D45" s="24"/>
      <c r="E45" s="24"/>
      <c r="F45" s="24"/>
      <c r="G45" s="24"/>
      <c r="H45" s="24"/>
      <c r="I45" s="24"/>
      <c r="J45" s="24"/>
      <c r="K45" s="24"/>
    </row>
    <row r="46" spans="2:11" x14ac:dyDescent="0.3">
      <c r="C46" s="41"/>
      <c r="D46" s="24"/>
      <c r="E46" s="24"/>
      <c r="F46" s="24"/>
      <c r="G46" s="24"/>
      <c r="H46" s="24"/>
      <c r="I46" s="24"/>
      <c r="J46" s="24"/>
      <c r="K46" s="24"/>
    </row>
    <row r="47" spans="2:11" x14ac:dyDescent="0.3">
      <c r="C47" s="41"/>
      <c r="D47" s="24"/>
      <c r="E47" s="24"/>
      <c r="F47" s="24"/>
      <c r="G47" s="24"/>
      <c r="H47" s="24"/>
      <c r="I47" s="24"/>
      <c r="J47" s="24"/>
      <c r="K47" s="24"/>
    </row>
    <row r="48" spans="2:11" x14ac:dyDescent="0.3">
      <c r="C48" s="41"/>
      <c r="D48" s="24"/>
      <c r="E48" s="24"/>
      <c r="F48" s="24"/>
      <c r="G48" s="24"/>
      <c r="H48" s="24"/>
      <c r="I48" s="24"/>
      <c r="J48" s="24"/>
      <c r="K48" s="24"/>
    </row>
    <row r="49" spans="3:11" x14ac:dyDescent="0.3">
      <c r="C49" s="41"/>
      <c r="D49" s="24"/>
      <c r="E49" s="24"/>
      <c r="F49" s="24"/>
      <c r="G49" s="24"/>
      <c r="H49" s="24"/>
      <c r="I49" s="24"/>
      <c r="J49" s="24"/>
      <c r="K49" s="24"/>
    </row>
    <row r="50" spans="3:11" x14ac:dyDescent="0.3">
      <c r="C50" s="41"/>
      <c r="D50" s="24"/>
      <c r="E50" s="24"/>
      <c r="F50" s="24"/>
      <c r="G50" s="24"/>
      <c r="H50" s="24"/>
      <c r="I50" s="24"/>
      <c r="J50" s="24"/>
      <c r="K50" s="24"/>
    </row>
    <row r="51" spans="3:11" x14ac:dyDescent="0.3">
      <c r="C51" s="41"/>
      <c r="D51" s="24"/>
      <c r="E51" s="24"/>
      <c r="F51" s="24"/>
      <c r="G51" s="24"/>
      <c r="H51" s="24"/>
      <c r="I51" s="24"/>
      <c r="J51" s="24"/>
      <c r="K51" s="24"/>
    </row>
    <row r="52" spans="3:11" x14ac:dyDescent="0.3">
      <c r="C52" s="41"/>
      <c r="D52" s="24"/>
      <c r="E52" s="24"/>
      <c r="F52" s="24"/>
      <c r="G52" s="24"/>
      <c r="H52" s="24"/>
      <c r="I52" s="24"/>
      <c r="J52" s="24"/>
      <c r="K52" s="24"/>
    </row>
    <row r="53" spans="3:11" x14ac:dyDescent="0.3">
      <c r="C53" s="41"/>
      <c r="D53" s="24"/>
      <c r="E53" s="24"/>
      <c r="F53" s="24"/>
      <c r="G53" s="24"/>
      <c r="H53" s="24"/>
      <c r="I53" s="24"/>
      <c r="J53" s="24"/>
      <c r="K53" s="24"/>
    </row>
    <row r="54" spans="3:11" x14ac:dyDescent="0.3">
      <c r="C54" s="41"/>
      <c r="D54" s="24"/>
      <c r="E54" s="24"/>
      <c r="F54" s="24"/>
      <c r="G54" s="24"/>
      <c r="H54" s="24"/>
      <c r="I54" s="24"/>
      <c r="J54" s="24"/>
      <c r="K54" s="24"/>
    </row>
    <row r="55" spans="3:11" x14ac:dyDescent="0.3">
      <c r="C55" s="41"/>
      <c r="D55" s="24"/>
      <c r="E55" s="24"/>
      <c r="F55" s="24"/>
      <c r="G55" s="24"/>
      <c r="H55" s="24"/>
      <c r="I55" s="24"/>
      <c r="J55" s="24"/>
      <c r="K55" s="24"/>
    </row>
    <row r="56" spans="3:11" x14ac:dyDescent="0.3">
      <c r="C56" s="41"/>
      <c r="D56" s="24"/>
      <c r="E56" s="24"/>
      <c r="F56" s="24"/>
      <c r="G56" s="24"/>
      <c r="H56" s="24"/>
      <c r="I56" s="24"/>
      <c r="J56" s="24"/>
      <c r="K56" s="24"/>
    </row>
    <row r="57" spans="3:11" x14ac:dyDescent="0.3">
      <c r="C57" s="41"/>
      <c r="D57" s="24"/>
      <c r="E57" s="24"/>
      <c r="F57" s="24"/>
      <c r="G57" s="24"/>
      <c r="H57" s="24"/>
      <c r="I57" s="24"/>
      <c r="J57" s="24"/>
      <c r="K57" s="24"/>
    </row>
    <row r="58" spans="3:11" x14ac:dyDescent="0.3">
      <c r="C58" s="41"/>
      <c r="G58" s="24"/>
    </row>
    <row r="59" spans="3:11" x14ac:dyDescent="0.3">
      <c r="C59" s="41"/>
      <c r="G59" s="24"/>
    </row>
    <row r="60" spans="3:11" x14ac:dyDescent="0.3">
      <c r="C60" s="41"/>
      <c r="G60" s="24"/>
    </row>
    <row r="61" spans="3:11" x14ac:dyDescent="0.3">
      <c r="C61" s="41"/>
      <c r="G61" s="24"/>
    </row>
    <row r="62" spans="3:11" x14ac:dyDescent="0.3">
      <c r="C62" s="41"/>
      <c r="G62" s="24"/>
    </row>
    <row r="63" spans="3:11" x14ac:dyDescent="0.3">
      <c r="C63" s="41"/>
    </row>
    <row r="64" spans="3:11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1000-000000000000}"/>
    <hyperlink ref="B4" location="Gender!C2" display="Gender!C2" xr:uid="{00000000-0004-0000-1000-000001000000}"/>
    <hyperlink ref="B6" location="Age!C2" display="Age!C2" xr:uid="{00000000-0004-0000-1000-000002000000}"/>
    <hyperlink ref="B8" location="Indigenous!C2" display="Indigenous!C2" xr:uid="{00000000-0004-0000-1000-000003000000}"/>
    <hyperlink ref="B10" location="Birthplaces!C2" display="Birthplaces!C2" xr:uid="{00000000-0004-0000-1000-000004000000}"/>
    <hyperlink ref="B12" location="Language!C2" display="Language!C2" xr:uid="{00000000-0004-0000-1000-000005000000}"/>
    <hyperlink ref="B14" location="Fluency!C2" display="Fluency!C2" xr:uid="{00000000-0004-0000-1000-000006000000}"/>
    <hyperlink ref="B16" location="'Year of arrival'!C2" display="'Year of arrival'!C2" xr:uid="{00000000-0004-0000-1000-000007000000}"/>
    <hyperlink ref="B18" location="Religion!C2" display="Religion!C2" xr:uid="{00000000-0004-0000-1000-000008000000}"/>
    <hyperlink ref="B20" location="'School Level'!C2" display="'School Level'!C2" xr:uid="{00000000-0004-0000-1000-000009000000}"/>
    <hyperlink ref="B22" location="'Post School'!C2" display="'Post School'!C2" xr:uid="{00000000-0004-0000-1000-00000A000000}"/>
    <hyperlink ref="B24" location="'Labour force'!C2" display="'Labour force'!C2" xr:uid="{00000000-0004-0000-1000-00000B000000}"/>
    <hyperlink ref="B26" location="Volunteering!C2" display="Volunteering!C2" xr:uid="{00000000-0004-0000-1000-00000C000000}"/>
    <hyperlink ref="B28" location="Incomes!C2" display="Incomes!C2" xr:uid="{00000000-0004-0000-1000-00000D000000}"/>
    <hyperlink ref="B30" location="Disability!C2" display="Disability!C2" xr:uid="{00000000-0004-0000-1000-00000E000000}"/>
    <hyperlink ref="B32" location="Carers!C2" display="Carers!C2" xr:uid="{00000000-0004-0000-1000-00000F000000}"/>
    <hyperlink ref="B34" location="'Marital Status'!C2" display="'Marital Status'!C2" xr:uid="{00000000-0004-0000-1000-000010000000}"/>
    <hyperlink ref="B36" location="Relationship!C2" display="Relationship!C2" xr:uid="{00000000-0004-0000-1000-000011000000}"/>
    <hyperlink ref="B38" location="'Home ownership'!C2" display="'Home ownership'!C2" xr:uid="{00000000-0004-0000-1000-000012000000}"/>
    <hyperlink ref="B40" location="'Non Private Accom'!C2" display="'Non Private Accom'!C2" xr:uid="{00000000-0004-0000-1000-000013000000}"/>
    <hyperlink ref="B42" location="Pensions!C2" display="Pensions!C2" xr:uid="{00000000-0004-0000-1000-000014000000}"/>
    <hyperlink ref="B44" location="Comparison!E3" display="Comparison!E3" xr:uid="{00000000-0004-0000-1000-000015000000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B1:K260"/>
  <sheetViews>
    <sheetView showGridLines="0" showRowColHeaders="0" zoomScale="75" zoomScaleNormal="75" workbookViewId="0">
      <selection activeCell="B42" sqref="B42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11" ht="28.5" x14ac:dyDescent="0.65">
      <c r="D1" s="115" t="s">
        <v>431</v>
      </c>
      <c r="E1" s="115"/>
      <c r="F1" s="115"/>
      <c r="G1" s="115"/>
      <c r="H1" s="115"/>
      <c r="I1" s="115"/>
    </row>
    <row r="2" spans="2:11" ht="18" x14ac:dyDescent="0.4">
      <c r="G2" s="129" t="s">
        <v>322</v>
      </c>
      <c r="H2" s="129"/>
      <c r="I2" s="129"/>
    </row>
    <row r="3" spans="2:11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11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11" x14ac:dyDescent="0.3">
      <c r="B5" s="13"/>
      <c r="C5" s="25">
        <v>173</v>
      </c>
      <c r="D5" s="26" t="s">
        <v>146</v>
      </c>
      <c r="E5" s="27">
        <f>VLOOKUP($C5,'Data Sheet 0'!$A$5:$CE$253,2+Sheet1!$D$9)</f>
        <v>6963</v>
      </c>
      <c r="F5" s="28">
        <f>E5/E$7*100</f>
        <v>29.525505660857398</v>
      </c>
      <c r="G5" s="24"/>
      <c r="H5" s="27">
        <f>VLOOKUP($C5,'Data Sheet 0'!$A$5:$CE$253,2+Sheet1!$D$15)</f>
        <v>152681</v>
      </c>
      <c r="I5" s="28">
        <f>H5/H$7*100</f>
        <v>22.116718959588148</v>
      </c>
    </row>
    <row r="6" spans="2:11" x14ac:dyDescent="0.3">
      <c r="B6" s="21" t="s">
        <v>326</v>
      </c>
      <c r="C6" s="25">
        <v>174</v>
      </c>
      <c r="D6" s="26" t="s">
        <v>147</v>
      </c>
      <c r="E6" s="27">
        <f>VLOOKUP($C6,'Data Sheet 0'!$A$5:$CE$253,2+Sheet1!$D$9)</f>
        <v>16623</v>
      </c>
      <c r="F6" s="28">
        <f t="shared" ref="F6:F7" si="0">E6/E$7*100</f>
        <v>70.487215367001653</v>
      </c>
      <c r="G6" s="24"/>
      <c r="H6" s="27">
        <f>VLOOKUP($C6,'Data Sheet 0'!$A$5:$CE$253,2+Sheet1!$D$15)</f>
        <v>537680</v>
      </c>
      <c r="I6" s="28">
        <f t="shared" ref="I6:I7" si="1">H6/H$7*100</f>
        <v>77.886033299437088</v>
      </c>
    </row>
    <row r="7" spans="2:11" x14ac:dyDescent="0.3">
      <c r="B7" s="32"/>
      <c r="C7" s="25">
        <v>175</v>
      </c>
      <c r="D7" s="106" t="s">
        <v>14</v>
      </c>
      <c r="E7" s="107">
        <f>VLOOKUP($C7,'Data Sheet 0'!$A$5:$CE$253,2+Sheet1!$D$9)</f>
        <v>23583</v>
      </c>
      <c r="F7" s="35">
        <f t="shared" si="0"/>
        <v>100</v>
      </c>
      <c r="G7" s="76"/>
      <c r="H7" s="107">
        <f>VLOOKUP($C7,'Data Sheet 0'!$A$5:$CE$253,2+Sheet1!$D$15)</f>
        <v>690342</v>
      </c>
      <c r="I7" s="35">
        <f t="shared" si="1"/>
        <v>100</v>
      </c>
    </row>
    <row r="8" spans="2:11" x14ac:dyDescent="0.3">
      <c r="B8" s="21" t="s">
        <v>327</v>
      </c>
      <c r="C8" s="14">
        <v>1</v>
      </c>
      <c r="D8" s="24"/>
      <c r="E8" s="24"/>
      <c r="F8" s="24"/>
      <c r="G8" s="24"/>
      <c r="H8" s="24"/>
      <c r="I8" s="24"/>
      <c r="J8" s="24"/>
      <c r="K8" s="24"/>
    </row>
    <row r="9" spans="2:11" x14ac:dyDescent="0.3">
      <c r="B9" s="37"/>
      <c r="C9" s="14">
        <v>1</v>
      </c>
      <c r="D9" s="24"/>
      <c r="E9" s="24"/>
      <c r="F9" s="24"/>
      <c r="G9" s="24"/>
      <c r="H9" s="24"/>
      <c r="I9" s="24"/>
      <c r="J9" s="24"/>
      <c r="K9" s="24"/>
    </row>
    <row r="10" spans="2:11" x14ac:dyDescent="0.3">
      <c r="B10" s="21" t="s">
        <v>328</v>
      </c>
      <c r="C10" s="14">
        <v>1</v>
      </c>
      <c r="D10" s="24"/>
      <c r="E10" s="24"/>
      <c r="F10" s="24"/>
      <c r="G10" s="24"/>
      <c r="H10" s="24"/>
      <c r="I10" s="24"/>
      <c r="J10" s="24"/>
      <c r="K10" s="24"/>
    </row>
    <row r="11" spans="2:11" x14ac:dyDescent="0.3">
      <c r="B11" s="37"/>
      <c r="C11" s="14">
        <v>1</v>
      </c>
      <c r="D11" s="38" t="str">
        <f>E3</f>
        <v>Greater Dandenong</v>
      </c>
      <c r="E11" s="40">
        <f>F5</f>
        <v>29.525505660857398</v>
      </c>
      <c r="F11" s="38"/>
      <c r="G11" s="24"/>
      <c r="H11" s="24"/>
      <c r="I11" s="24"/>
      <c r="J11" s="24"/>
      <c r="K11" s="24"/>
    </row>
    <row r="12" spans="2:11" x14ac:dyDescent="0.3">
      <c r="B12" s="21" t="s">
        <v>329</v>
      </c>
      <c r="C12" s="14">
        <v>1</v>
      </c>
      <c r="D12" s="38" t="str">
        <f>H3</f>
        <v>Metro. Melbourne</v>
      </c>
      <c r="E12" s="40">
        <f>I5</f>
        <v>22.116718959588148</v>
      </c>
      <c r="F12" s="38"/>
      <c r="G12" s="24"/>
      <c r="H12" s="24"/>
      <c r="I12" s="24"/>
      <c r="J12" s="24"/>
      <c r="K12" s="24"/>
    </row>
    <row r="13" spans="2:11" x14ac:dyDescent="0.3">
      <c r="B13" s="37"/>
      <c r="C13" s="14">
        <v>1</v>
      </c>
      <c r="D13" s="24"/>
      <c r="E13" s="24"/>
      <c r="F13" s="24"/>
      <c r="G13" s="24"/>
      <c r="H13" s="24"/>
      <c r="I13" s="24"/>
      <c r="J13" s="24"/>
      <c r="K13" s="24"/>
    </row>
    <row r="14" spans="2:11" x14ac:dyDescent="0.3">
      <c r="B14" s="21" t="s">
        <v>330</v>
      </c>
      <c r="C14" s="14">
        <v>1</v>
      </c>
      <c r="D14" s="24"/>
      <c r="E14" s="24"/>
      <c r="F14" s="24"/>
      <c r="G14" s="24"/>
      <c r="H14" s="24"/>
      <c r="I14" s="24"/>
      <c r="J14" s="24"/>
      <c r="K14" s="24"/>
    </row>
    <row r="15" spans="2:11" x14ac:dyDescent="0.3">
      <c r="B15" s="32"/>
      <c r="C15" s="14">
        <v>1</v>
      </c>
      <c r="D15" s="24"/>
      <c r="E15" s="24"/>
      <c r="F15" s="24"/>
      <c r="G15" s="24"/>
      <c r="H15" s="24"/>
      <c r="I15" s="24"/>
      <c r="J15" s="24"/>
      <c r="K15" s="24"/>
    </row>
    <row r="16" spans="2:11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  <c r="J16" s="24"/>
      <c r="K16" s="24"/>
    </row>
    <row r="17" spans="2:11" x14ac:dyDescent="0.3">
      <c r="B17" s="32"/>
      <c r="C17" s="14">
        <v>1</v>
      </c>
      <c r="D17" s="24"/>
      <c r="E17" s="24"/>
      <c r="F17" s="24"/>
      <c r="G17" s="24"/>
      <c r="H17" s="24"/>
      <c r="I17" s="24"/>
      <c r="J17" s="24"/>
      <c r="K17" s="24"/>
    </row>
    <row r="18" spans="2:11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  <c r="J18" s="24"/>
      <c r="K18" s="24"/>
    </row>
    <row r="19" spans="2:11" x14ac:dyDescent="0.3">
      <c r="B19" s="32"/>
      <c r="C19" s="14">
        <v>1</v>
      </c>
      <c r="D19" s="24"/>
      <c r="E19" s="24"/>
      <c r="F19" s="24"/>
      <c r="G19" s="24"/>
      <c r="H19" s="24"/>
      <c r="I19" s="24"/>
      <c r="J19" s="24"/>
      <c r="K19" s="24"/>
    </row>
    <row r="20" spans="2:11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  <c r="J20" s="24"/>
      <c r="K20" s="24"/>
    </row>
    <row r="21" spans="2:11" x14ac:dyDescent="0.3">
      <c r="B21" s="32"/>
      <c r="C21" s="14">
        <v>1</v>
      </c>
      <c r="D21" s="24"/>
      <c r="E21" s="24"/>
      <c r="F21" s="24"/>
      <c r="G21" s="24"/>
      <c r="H21" s="24"/>
      <c r="I21" s="24"/>
      <c r="J21" s="24"/>
      <c r="K21" s="24"/>
    </row>
    <row r="22" spans="2:11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J22" s="24"/>
      <c r="K22" s="24"/>
    </row>
    <row r="23" spans="2:11" x14ac:dyDescent="0.3">
      <c r="B23" s="32"/>
      <c r="C23" s="14">
        <v>1</v>
      </c>
      <c r="D23" s="24"/>
      <c r="E23" s="24"/>
      <c r="F23" s="24"/>
      <c r="G23" s="24"/>
      <c r="H23" s="24"/>
      <c r="I23" s="24"/>
      <c r="J23" s="24"/>
      <c r="K23" s="24"/>
    </row>
    <row r="24" spans="2:11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J24" s="24"/>
      <c r="K24" s="24"/>
    </row>
    <row r="25" spans="2:11" x14ac:dyDescent="0.3">
      <c r="B25" s="32"/>
      <c r="C25" s="14">
        <v>1</v>
      </c>
      <c r="D25" s="24"/>
      <c r="E25" s="24"/>
      <c r="F25" s="24"/>
      <c r="G25" s="24"/>
      <c r="H25" s="24"/>
      <c r="I25" s="24"/>
      <c r="J25" s="24"/>
      <c r="K25" s="24"/>
    </row>
    <row r="26" spans="2:11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  <c r="J26" s="24"/>
      <c r="K26" s="24"/>
    </row>
    <row r="27" spans="2:11" x14ac:dyDescent="0.3">
      <c r="B27" s="32"/>
      <c r="C27" s="14">
        <v>1</v>
      </c>
      <c r="D27" s="24"/>
      <c r="E27" s="24"/>
      <c r="F27" s="24"/>
      <c r="G27" s="24"/>
      <c r="H27" s="24"/>
      <c r="I27" s="24"/>
      <c r="J27" s="24"/>
      <c r="K27" s="24"/>
    </row>
    <row r="28" spans="2:11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24"/>
      <c r="K28" s="24"/>
    </row>
    <row r="29" spans="2:11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24"/>
      <c r="K29" s="24"/>
    </row>
    <row r="30" spans="2:11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24"/>
      <c r="K30" s="24"/>
    </row>
    <row r="31" spans="2:11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24"/>
      <c r="K31" s="24"/>
    </row>
    <row r="32" spans="2:11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  <c r="J32" s="24"/>
      <c r="K32" s="24"/>
    </row>
    <row r="33" spans="2:11" ht="14.5" x14ac:dyDescent="0.35">
      <c r="B33" s="32"/>
      <c r="C33" s="14">
        <v>1</v>
      </c>
      <c r="D33" s="105" t="s">
        <v>413</v>
      </c>
      <c r="E33" s="24"/>
      <c r="F33" s="24"/>
      <c r="G33" s="24"/>
      <c r="H33" s="24"/>
      <c r="I33" s="24"/>
      <c r="J33" s="24"/>
      <c r="K33" s="24"/>
    </row>
    <row r="34" spans="2:11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24"/>
      <c r="K34" s="24"/>
    </row>
    <row r="35" spans="2:11" x14ac:dyDescent="0.3">
      <c r="B35" s="32"/>
      <c r="C35" s="14">
        <v>1</v>
      </c>
      <c r="D35" s="24"/>
      <c r="E35" s="24"/>
      <c r="F35" s="24"/>
      <c r="G35" s="24"/>
      <c r="H35" s="24"/>
      <c r="I35" s="24"/>
      <c r="J35" s="24"/>
      <c r="K35" s="24"/>
    </row>
    <row r="36" spans="2:11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  <c r="J36" s="24"/>
      <c r="K36" s="24"/>
    </row>
    <row r="37" spans="2:11" x14ac:dyDescent="0.3">
      <c r="B37" s="37"/>
      <c r="C37" s="14">
        <v>1</v>
      </c>
      <c r="D37" s="24"/>
      <c r="E37" s="24"/>
      <c r="F37" s="24"/>
      <c r="G37" s="24"/>
      <c r="H37" s="24"/>
      <c r="I37" s="24"/>
      <c r="J37" s="24"/>
      <c r="K37" s="24"/>
    </row>
    <row r="38" spans="2:11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  <c r="J38" s="24"/>
      <c r="K38" s="24"/>
    </row>
    <row r="39" spans="2:11" x14ac:dyDescent="0.3">
      <c r="B39" s="37"/>
      <c r="C39" s="14">
        <v>1</v>
      </c>
      <c r="D39" s="24"/>
      <c r="E39" s="24"/>
      <c r="F39" s="24"/>
      <c r="G39" s="24"/>
      <c r="H39" s="24"/>
      <c r="I39" s="24"/>
      <c r="J39" s="24"/>
      <c r="K39" s="24"/>
    </row>
    <row r="40" spans="2:11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  <c r="J40" s="24"/>
      <c r="K40" s="24"/>
    </row>
    <row r="41" spans="2:11" x14ac:dyDescent="0.3">
      <c r="B41" s="37"/>
      <c r="C41" s="14">
        <v>1</v>
      </c>
      <c r="D41" s="24"/>
      <c r="E41" s="24"/>
      <c r="F41" s="24"/>
      <c r="G41" s="24"/>
      <c r="H41" s="24"/>
      <c r="I41" s="24"/>
      <c r="J41" s="24"/>
      <c r="K41" s="24"/>
    </row>
    <row r="42" spans="2:11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  <c r="J42" s="24"/>
      <c r="K42" s="24"/>
    </row>
    <row r="43" spans="2:11" x14ac:dyDescent="0.3">
      <c r="C43" s="41"/>
      <c r="D43" s="24"/>
      <c r="E43" s="24"/>
      <c r="F43" s="24"/>
      <c r="G43" s="24"/>
      <c r="H43" s="24"/>
      <c r="I43" s="24"/>
      <c r="J43" s="24"/>
      <c r="K43" s="24"/>
    </row>
    <row r="44" spans="2:11" x14ac:dyDescent="0.3">
      <c r="B44" s="72" t="s">
        <v>393</v>
      </c>
      <c r="C44" s="41"/>
      <c r="D44" s="24"/>
      <c r="E44" s="24"/>
      <c r="F44" s="24"/>
      <c r="G44" s="24"/>
      <c r="H44" s="24"/>
      <c r="I44" s="24"/>
      <c r="J44" s="24"/>
      <c r="K44" s="24"/>
    </row>
    <row r="45" spans="2:11" x14ac:dyDescent="0.3">
      <c r="C45" s="41"/>
      <c r="D45" s="24"/>
      <c r="E45" s="24"/>
      <c r="F45" s="24"/>
      <c r="G45" s="24"/>
      <c r="H45" s="24"/>
      <c r="I45" s="24"/>
      <c r="J45" s="24"/>
      <c r="K45" s="24"/>
    </row>
    <row r="46" spans="2:11" x14ac:dyDescent="0.3">
      <c r="C46" s="41"/>
      <c r="D46" s="24"/>
      <c r="E46" s="24"/>
      <c r="F46" s="24"/>
      <c r="G46" s="24"/>
      <c r="H46" s="24"/>
      <c r="I46" s="24"/>
      <c r="J46" s="24"/>
      <c r="K46" s="24"/>
    </row>
    <row r="47" spans="2:11" x14ac:dyDescent="0.3">
      <c r="C47" s="41"/>
      <c r="D47" s="24"/>
      <c r="E47" s="24"/>
      <c r="F47" s="24"/>
      <c r="G47" s="24"/>
      <c r="H47" s="24"/>
      <c r="I47" s="24"/>
      <c r="J47" s="24"/>
      <c r="K47" s="24"/>
    </row>
    <row r="48" spans="2:11" x14ac:dyDescent="0.3">
      <c r="C48" s="41"/>
      <c r="D48" s="24"/>
      <c r="E48" s="24"/>
      <c r="F48" s="24"/>
      <c r="G48" s="24"/>
      <c r="H48" s="24"/>
      <c r="I48" s="24"/>
      <c r="J48" s="24"/>
      <c r="K48" s="24"/>
    </row>
    <row r="49" spans="3:11" x14ac:dyDescent="0.3">
      <c r="C49" s="41"/>
      <c r="D49" s="24"/>
      <c r="E49" s="24"/>
      <c r="F49" s="24"/>
      <c r="G49" s="24"/>
      <c r="H49" s="24"/>
      <c r="I49" s="24"/>
      <c r="J49" s="24"/>
      <c r="K49" s="24"/>
    </row>
    <row r="50" spans="3:11" x14ac:dyDescent="0.3">
      <c r="C50" s="41"/>
      <c r="D50" s="24"/>
      <c r="E50" s="24"/>
      <c r="F50" s="24"/>
      <c r="G50" s="24"/>
      <c r="H50" s="24"/>
      <c r="I50" s="24"/>
      <c r="J50" s="24"/>
      <c r="K50" s="24"/>
    </row>
    <row r="51" spans="3:11" x14ac:dyDescent="0.3">
      <c r="C51" s="41"/>
      <c r="D51" s="24"/>
      <c r="E51" s="24"/>
      <c r="F51" s="24"/>
      <c r="G51" s="24"/>
      <c r="H51" s="24"/>
      <c r="I51" s="24"/>
      <c r="J51" s="24"/>
      <c r="K51" s="24"/>
    </row>
    <row r="52" spans="3:11" x14ac:dyDescent="0.3">
      <c r="C52" s="41"/>
      <c r="D52" s="24"/>
      <c r="E52" s="24"/>
      <c r="F52" s="24"/>
      <c r="G52" s="24"/>
      <c r="H52" s="24"/>
      <c r="I52" s="24"/>
      <c r="J52" s="24"/>
      <c r="K52" s="24"/>
    </row>
    <row r="53" spans="3:11" x14ac:dyDescent="0.3">
      <c r="C53" s="41"/>
      <c r="D53" s="24"/>
      <c r="E53" s="24"/>
      <c r="F53" s="24"/>
      <c r="G53" s="24"/>
      <c r="H53" s="24"/>
      <c r="I53" s="24"/>
      <c r="J53" s="24"/>
      <c r="K53" s="24"/>
    </row>
    <row r="54" spans="3:11" x14ac:dyDescent="0.3">
      <c r="C54" s="41"/>
      <c r="D54" s="24"/>
      <c r="E54" s="24"/>
      <c r="F54" s="24"/>
      <c r="G54" s="24"/>
      <c r="H54" s="24"/>
      <c r="I54" s="24"/>
      <c r="J54" s="24"/>
      <c r="K54" s="24"/>
    </row>
    <row r="55" spans="3:11" x14ac:dyDescent="0.3">
      <c r="C55" s="41"/>
      <c r="D55" s="24"/>
      <c r="E55" s="24"/>
      <c r="F55" s="24"/>
      <c r="G55" s="24"/>
      <c r="H55" s="24"/>
      <c r="I55" s="24"/>
      <c r="J55" s="24"/>
      <c r="K55" s="24"/>
    </row>
    <row r="56" spans="3:11" x14ac:dyDescent="0.3">
      <c r="C56" s="41"/>
      <c r="D56" s="24"/>
      <c r="E56" s="24"/>
      <c r="F56" s="24"/>
      <c r="G56" s="24"/>
      <c r="H56" s="24"/>
      <c r="I56" s="24"/>
      <c r="J56" s="24"/>
      <c r="K56" s="24"/>
    </row>
    <row r="57" spans="3:11" x14ac:dyDescent="0.3">
      <c r="C57" s="41"/>
      <c r="D57" s="24"/>
      <c r="E57" s="24"/>
      <c r="F57" s="24"/>
      <c r="G57" s="24"/>
      <c r="H57" s="24"/>
      <c r="I57" s="24"/>
      <c r="J57" s="24"/>
      <c r="K57" s="24"/>
    </row>
    <row r="58" spans="3:11" x14ac:dyDescent="0.3">
      <c r="C58" s="41"/>
      <c r="D58" s="24"/>
      <c r="E58" s="24"/>
      <c r="F58" s="24"/>
      <c r="G58" s="24"/>
      <c r="H58" s="24"/>
      <c r="I58" s="24"/>
      <c r="J58" s="24"/>
      <c r="K58" s="24"/>
    </row>
    <row r="59" spans="3:11" x14ac:dyDescent="0.3">
      <c r="C59" s="41"/>
      <c r="G59" s="24"/>
    </row>
    <row r="60" spans="3:11" x14ac:dyDescent="0.3">
      <c r="C60" s="41"/>
      <c r="G60" s="24"/>
    </row>
    <row r="61" spans="3:11" x14ac:dyDescent="0.3">
      <c r="C61" s="41"/>
      <c r="G61" s="24"/>
    </row>
    <row r="62" spans="3:11" x14ac:dyDescent="0.3">
      <c r="C62" s="41"/>
      <c r="G62" s="24"/>
    </row>
    <row r="63" spans="3:11" x14ac:dyDescent="0.3">
      <c r="C63" s="41"/>
    </row>
    <row r="64" spans="3:11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1100-000000000000}"/>
    <hyperlink ref="B4" location="Gender!C2" display="Gender!C2" xr:uid="{00000000-0004-0000-1100-000001000000}"/>
    <hyperlink ref="B6" location="Age!C2" display="Age!C2" xr:uid="{00000000-0004-0000-1100-000002000000}"/>
    <hyperlink ref="B8" location="Indigenous!C2" display="Indigenous!C2" xr:uid="{00000000-0004-0000-1100-000003000000}"/>
    <hyperlink ref="B10" location="Birthplaces!C2" display="Birthplaces!C2" xr:uid="{00000000-0004-0000-1100-000004000000}"/>
    <hyperlink ref="B12" location="Language!C2" display="Language!C2" xr:uid="{00000000-0004-0000-1100-000005000000}"/>
    <hyperlink ref="B14" location="Fluency!C2" display="Fluency!C2" xr:uid="{00000000-0004-0000-1100-000006000000}"/>
    <hyperlink ref="B16" location="'Year of arrival'!C2" display="'Year of arrival'!C2" xr:uid="{00000000-0004-0000-1100-000007000000}"/>
    <hyperlink ref="B18" location="Religion!C2" display="Religion!C2" xr:uid="{00000000-0004-0000-1100-000008000000}"/>
    <hyperlink ref="B20" location="'School Level'!C2" display="'School Level'!C2" xr:uid="{00000000-0004-0000-1100-000009000000}"/>
    <hyperlink ref="B22" location="'Post School'!C2" display="'Post School'!C2" xr:uid="{00000000-0004-0000-1100-00000A000000}"/>
    <hyperlink ref="B24" location="'Labour force'!C2" display="'Labour force'!C2" xr:uid="{00000000-0004-0000-1100-00000B000000}"/>
    <hyperlink ref="B26" location="Volunteering!C2" display="Volunteering!C2" xr:uid="{00000000-0004-0000-1100-00000C000000}"/>
    <hyperlink ref="B28" location="Incomes!C2" display="Incomes!C2" xr:uid="{00000000-0004-0000-1100-00000D000000}"/>
    <hyperlink ref="B30" location="Disability!C2" display="Disability!C2" xr:uid="{00000000-0004-0000-1100-00000E000000}"/>
    <hyperlink ref="B32" location="Carers!C2" display="Carers!C2" xr:uid="{00000000-0004-0000-1100-00000F000000}"/>
    <hyperlink ref="B34" location="'Marital Status'!C2" display="'Marital Status'!C2" xr:uid="{00000000-0004-0000-1100-000010000000}"/>
    <hyperlink ref="B36" location="Relationship!C2" display="Relationship!C2" xr:uid="{00000000-0004-0000-1100-000011000000}"/>
    <hyperlink ref="B38" location="'Home ownership'!C2" display="'Home ownership'!C2" xr:uid="{00000000-0004-0000-1100-000012000000}"/>
    <hyperlink ref="B40" location="'Non Private Accom'!C2" display="'Non Private Accom'!C2" xr:uid="{00000000-0004-0000-1100-000013000000}"/>
    <hyperlink ref="B42" location="Pensions!C2" display="Pensions!C2" xr:uid="{00000000-0004-0000-1100-000014000000}"/>
    <hyperlink ref="B44" location="Comparison!E3" display="Comparison!E3" xr:uid="{00000000-0004-0000-1100-000015000000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B1:J260"/>
  <sheetViews>
    <sheetView showGridLines="0" showRowColHeaders="0" zoomScale="75" zoomScaleNormal="75" workbookViewId="0">
      <selection activeCell="G2" sqref="G2:I2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10" ht="28.5" x14ac:dyDescent="0.65">
      <c r="D1" s="115" t="s">
        <v>432</v>
      </c>
      <c r="E1" s="115"/>
      <c r="F1" s="115"/>
      <c r="G1" s="115"/>
      <c r="H1" s="115"/>
      <c r="I1" s="115"/>
    </row>
    <row r="2" spans="2:10" ht="18" x14ac:dyDescent="0.4">
      <c r="G2" s="129" t="s">
        <v>322</v>
      </c>
      <c r="H2" s="129"/>
      <c r="I2" s="129"/>
    </row>
    <row r="3" spans="2:1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10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10" x14ac:dyDescent="0.3">
      <c r="B5" s="13"/>
      <c r="C5" s="25">
        <v>177</v>
      </c>
      <c r="D5" s="26" t="s">
        <v>148</v>
      </c>
      <c r="E5" s="27">
        <f>VLOOKUP($C5,'Data Sheet 0'!$A$5:$CE$253,2+Sheet1!$D$9)</f>
        <v>9506</v>
      </c>
      <c r="F5" s="28">
        <f>E5/E7*100</f>
        <v>88.675373134328368</v>
      </c>
      <c r="G5" s="24"/>
      <c r="H5" s="27">
        <f>VLOOKUP($C5,'Data Sheet 0'!$A$5:$CE$253,2+Sheet1!$D$15)</f>
        <v>267885</v>
      </c>
      <c r="I5" s="28">
        <f>H5/H7*100</f>
        <v>86.493755569618614</v>
      </c>
    </row>
    <row r="6" spans="2:10" x14ac:dyDescent="0.3">
      <c r="B6" s="21" t="s">
        <v>326</v>
      </c>
      <c r="C6" s="25">
        <v>178</v>
      </c>
      <c r="D6" s="26" t="s">
        <v>149</v>
      </c>
      <c r="E6" s="27">
        <f>VLOOKUP($C6,'Data Sheet 0'!$A$5:$CE$253,2+Sheet1!$D$9)</f>
        <v>1208</v>
      </c>
      <c r="F6" s="28">
        <f>E6/E7*100</f>
        <v>11.26865671641791</v>
      </c>
      <c r="G6" s="24"/>
      <c r="H6" s="27">
        <f>VLOOKUP($C6,'Data Sheet 0'!$A$5:$CE$253,2+Sheet1!$D$15)</f>
        <v>41849</v>
      </c>
      <c r="I6" s="28">
        <f>H6/H7*100</f>
        <v>13.512056206330961</v>
      </c>
    </row>
    <row r="7" spans="2:10" x14ac:dyDescent="0.3">
      <c r="B7" s="32"/>
      <c r="C7" s="25">
        <v>179</v>
      </c>
      <c r="D7" s="106" t="s">
        <v>150</v>
      </c>
      <c r="E7" s="107">
        <f>VLOOKUP($C7,'Data Sheet 0'!$A$5:$CE$253,2+Sheet1!$D$9)</f>
        <v>10720</v>
      </c>
      <c r="F7" s="35">
        <f>SUM(F5:F6)</f>
        <v>99.944029850746276</v>
      </c>
      <c r="G7" s="76"/>
      <c r="H7" s="107">
        <f>VLOOKUP($C7,'Data Sheet 0'!$A$5:$CE$253,2+Sheet1!$D$15)</f>
        <v>309716</v>
      </c>
      <c r="I7" s="35">
        <f>SUM(I5:I6)</f>
        <v>100.00581177594958</v>
      </c>
    </row>
    <row r="8" spans="2:10" x14ac:dyDescent="0.3">
      <c r="B8" s="21" t="s">
        <v>327</v>
      </c>
      <c r="C8" s="25">
        <v>180</v>
      </c>
      <c r="D8" s="26" t="s">
        <v>151</v>
      </c>
      <c r="E8" s="27">
        <f>VLOOKUP($C8,'Data Sheet 0'!$A$5:$CE$253,2+Sheet1!$D$9)</f>
        <v>10819</v>
      </c>
      <c r="F8" s="28">
        <f>E8/E10*100</f>
        <v>87.116515017312182</v>
      </c>
      <c r="G8" s="24"/>
      <c r="H8" s="27">
        <f>VLOOKUP($C8,'Data Sheet 0'!$A$5:$CE$253,2+Sheet1!$D$15)</f>
        <v>314457</v>
      </c>
      <c r="I8" s="28">
        <f>H8/H10*100</f>
        <v>84.786494859537157</v>
      </c>
    </row>
    <row r="9" spans="2:10" x14ac:dyDescent="0.3">
      <c r="B9" s="37"/>
      <c r="C9" s="25">
        <v>181</v>
      </c>
      <c r="D9" s="26" t="s">
        <v>152</v>
      </c>
      <c r="E9" s="27">
        <f>VLOOKUP($C9,'Data Sheet 0'!$A$5:$CE$253,2+Sheet1!$D$9)</f>
        <v>1598</v>
      </c>
      <c r="F9" s="28">
        <f>E9/E10*100</f>
        <v>12.867380626459457</v>
      </c>
      <c r="G9" s="24"/>
      <c r="H9" s="27">
        <f>VLOOKUP($C9,'Data Sheet 0'!$A$5:$CE$253,2+Sheet1!$D$15)</f>
        <v>56432</v>
      </c>
      <c r="I9" s="28">
        <f>H9/H10*100</f>
        <v>15.215662166570947</v>
      </c>
    </row>
    <row r="10" spans="2:10" x14ac:dyDescent="0.3">
      <c r="B10" s="21" t="s">
        <v>328</v>
      </c>
      <c r="C10" s="25">
        <v>182</v>
      </c>
      <c r="D10" s="106" t="s">
        <v>153</v>
      </c>
      <c r="E10" s="107">
        <f>VLOOKUP($C10,'Data Sheet 0'!$A$5:$CE$253,2+Sheet1!$D$9)</f>
        <v>12419</v>
      </c>
      <c r="F10" s="35">
        <f>SUM(F8:F9)</f>
        <v>99.983895643771632</v>
      </c>
      <c r="G10" s="76"/>
      <c r="H10" s="107">
        <f>VLOOKUP($C10,'Data Sheet 0'!$A$5:$CE$253,2+Sheet1!$D$15)</f>
        <v>370881</v>
      </c>
      <c r="I10" s="35">
        <f>SUM(I8:I9)</f>
        <v>100.00215702610811</v>
      </c>
    </row>
    <row r="11" spans="2:10" x14ac:dyDescent="0.3">
      <c r="B11" s="37"/>
      <c r="C11" s="25">
        <v>183</v>
      </c>
      <c r="D11" s="26" t="s">
        <v>154</v>
      </c>
      <c r="E11" s="27">
        <f>VLOOKUP($C11,'Data Sheet 0'!$A$5:$CE$253,2+Sheet1!$D$9)</f>
        <v>20326</v>
      </c>
      <c r="F11" s="28">
        <f>E11/E13*100</f>
        <v>87.858223470931478</v>
      </c>
      <c r="G11" s="24"/>
      <c r="H11" s="27">
        <f>VLOOKUP($C11,'Data Sheet 0'!$A$5:$CE$253,2+Sheet1!$D$15)</f>
        <v>582343</v>
      </c>
      <c r="I11" s="28">
        <f>H11/H13*100</f>
        <v>85.563933857777172</v>
      </c>
    </row>
    <row r="12" spans="2:10" x14ac:dyDescent="0.3">
      <c r="B12" s="21" t="s">
        <v>329</v>
      </c>
      <c r="C12" s="25">
        <v>184</v>
      </c>
      <c r="D12" s="26" t="s">
        <v>155</v>
      </c>
      <c r="E12" s="27">
        <f>VLOOKUP($C12,'Data Sheet 0'!$A$5:$CE$253,2+Sheet1!$D$9)</f>
        <v>2809</v>
      </c>
      <c r="F12" s="28">
        <f>E12/E13*100</f>
        <v>12.141776529068512</v>
      </c>
      <c r="G12" s="24"/>
      <c r="H12" s="27">
        <f>VLOOKUP($C12,'Data Sheet 0'!$A$5:$CE$253,2+Sheet1!$D$15)</f>
        <v>98271</v>
      </c>
      <c r="I12" s="28">
        <f>H12/H13*100</f>
        <v>14.439004751731577</v>
      </c>
    </row>
    <row r="13" spans="2:10" x14ac:dyDescent="0.3">
      <c r="B13" s="37"/>
      <c r="C13" s="25">
        <v>185</v>
      </c>
      <c r="D13" s="106" t="s">
        <v>144</v>
      </c>
      <c r="E13" s="107">
        <f>VLOOKUP($C13,'Data Sheet 0'!$A$5:$CE$253,2+Sheet1!$D$9)</f>
        <v>23135</v>
      </c>
      <c r="F13" s="35">
        <f>SUM(F11:F12)</f>
        <v>99.999999999999986</v>
      </c>
      <c r="G13" s="76"/>
      <c r="H13" s="107">
        <f>VLOOKUP($C13,'Data Sheet 0'!$A$5:$CE$253,2+Sheet1!$D$15)</f>
        <v>680594</v>
      </c>
      <c r="I13" s="35">
        <f>SUM(I11:I12)</f>
        <v>100.00293860950875</v>
      </c>
    </row>
    <row r="14" spans="2:10" x14ac:dyDescent="0.3">
      <c r="B14" s="21" t="s">
        <v>330</v>
      </c>
      <c r="C14" s="14">
        <v>1</v>
      </c>
      <c r="D14" s="24"/>
      <c r="E14" s="24"/>
      <c r="F14" s="24"/>
      <c r="G14" s="24"/>
      <c r="H14" s="24"/>
      <c r="I14" s="24"/>
      <c r="J14" s="24"/>
    </row>
    <row r="15" spans="2:10" x14ac:dyDescent="0.3">
      <c r="B15" s="32"/>
      <c r="C15" s="14">
        <v>1</v>
      </c>
      <c r="G15" s="24"/>
      <c r="H15" s="24"/>
      <c r="I15" s="24"/>
      <c r="J15" s="24"/>
    </row>
    <row r="16" spans="2:10" x14ac:dyDescent="0.3">
      <c r="B16" s="21" t="s">
        <v>331</v>
      </c>
      <c r="C16" s="14">
        <v>1</v>
      </c>
      <c r="D16" s="38"/>
      <c r="E16" s="38" t="str">
        <f>E3</f>
        <v>Greater Dandenong</v>
      </c>
      <c r="F16" s="38" t="str">
        <f>H3</f>
        <v>Metro. Melbourne</v>
      </c>
      <c r="G16" s="24"/>
      <c r="I16" s="24"/>
      <c r="J16" s="24"/>
    </row>
    <row r="17" spans="2:10" x14ac:dyDescent="0.3">
      <c r="B17" s="32"/>
      <c r="C17" s="14">
        <v>1</v>
      </c>
      <c r="D17" s="38" t="s">
        <v>356</v>
      </c>
      <c r="E17" s="40">
        <f>F6</f>
        <v>11.26865671641791</v>
      </c>
      <c r="F17" s="40">
        <f>I6</f>
        <v>13.512056206330961</v>
      </c>
      <c r="G17" s="24"/>
      <c r="I17" s="24"/>
      <c r="J17" s="24"/>
    </row>
    <row r="18" spans="2:10" x14ac:dyDescent="0.3">
      <c r="B18" s="21" t="s">
        <v>332</v>
      </c>
      <c r="C18" s="14">
        <v>1</v>
      </c>
      <c r="D18" s="38" t="s">
        <v>357</v>
      </c>
      <c r="E18" s="40">
        <f>F9</f>
        <v>12.867380626459457</v>
      </c>
      <c r="F18" s="40">
        <f>I9</f>
        <v>15.215662166570947</v>
      </c>
      <c r="G18" s="24"/>
      <c r="I18" s="24"/>
      <c r="J18" s="24"/>
    </row>
    <row r="19" spans="2:10" x14ac:dyDescent="0.3">
      <c r="B19" s="32"/>
      <c r="C19" s="14">
        <v>1</v>
      </c>
      <c r="D19" s="38" t="s">
        <v>355</v>
      </c>
      <c r="E19" s="40">
        <f>F12</f>
        <v>12.141776529068512</v>
      </c>
      <c r="F19" s="40">
        <f>I12</f>
        <v>14.439004751731577</v>
      </c>
      <c r="G19" s="24"/>
      <c r="H19" s="24"/>
      <c r="I19" s="24"/>
      <c r="J19" s="24"/>
    </row>
    <row r="20" spans="2:10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  <c r="J20" s="24"/>
    </row>
    <row r="21" spans="2:10" x14ac:dyDescent="0.3">
      <c r="B21" s="32"/>
      <c r="C21" s="14">
        <v>1</v>
      </c>
      <c r="D21" s="24"/>
      <c r="E21" s="24"/>
      <c r="F21" s="24"/>
      <c r="G21" s="24"/>
      <c r="H21" s="24"/>
      <c r="I21" s="24"/>
      <c r="J21" s="24"/>
    </row>
    <row r="22" spans="2:10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J22" s="24"/>
    </row>
    <row r="23" spans="2:10" x14ac:dyDescent="0.3">
      <c r="B23" s="32"/>
      <c r="C23" s="14">
        <v>1</v>
      </c>
      <c r="D23" s="24"/>
      <c r="E23" s="24"/>
      <c r="F23" s="24"/>
      <c r="G23" s="24"/>
      <c r="H23" s="24"/>
      <c r="I23" s="24"/>
      <c r="J23" s="24"/>
    </row>
    <row r="24" spans="2:10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J24" s="24"/>
    </row>
    <row r="25" spans="2:10" x14ac:dyDescent="0.3">
      <c r="B25" s="32"/>
      <c r="C25" s="14">
        <v>1</v>
      </c>
      <c r="D25" s="24"/>
      <c r="E25" s="24"/>
      <c r="F25" s="24"/>
      <c r="G25" s="24"/>
      <c r="H25" s="24"/>
      <c r="I25" s="24"/>
      <c r="J25" s="24"/>
    </row>
    <row r="26" spans="2:10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  <c r="J26" s="24"/>
    </row>
    <row r="27" spans="2:10" x14ac:dyDescent="0.3">
      <c r="B27" s="32"/>
      <c r="C27" s="14">
        <v>1</v>
      </c>
      <c r="D27" s="24"/>
      <c r="E27" s="24"/>
      <c r="F27" s="24"/>
      <c r="G27" s="24"/>
      <c r="H27" s="24"/>
      <c r="I27" s="24"/>
      <c r="J27" s="24"/>
    </row>
    <row r="28" spans="2:10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24"/>
    </row>
    <row r="29" spans="2:10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24"/>
    </row>
    <row r="30" spans="2:10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24"/>
    </row>
    <row r="31" spans="2:10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24"/>
    </row>
    <row r="32" spans="2:10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  <c r="J32" s="24"/>
    </row>
    <row r="33" spans="2:10" x14ac:dyDescent="0.3">
      <c r="B33" s="32"/>
      <c r="C33" s="14">
        <v>1</v>
      </c>
      <c r="D33" s="24"/>
      <c r="E33" s="24"/>
      <c r="F33" s="24"/>
      <c r="G33" s="24"/>
      <c r="H33" s="24"/>
      <c r="I33" s="24"/>
      <c r="J33" s="24"/>
    </row>
    <row r="34" spans="2:10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24"/>
    </row>
    <row r="35" spans="2:10" x14ac:dyDescent="0.3">
      <c r="B35" s="32"/>
      <c r="C35" s="14">
        <v>1</v>
      </c>
      <c r="D35" s="24"/>
      <c r="E35" s="24"/>
      <c r="F35" s="24"/>
      <c r="G35" s="24"/>
      <c r="H35" s="24"/>
      <c r="I35" s="24"/>
      <c r="J35" s="24"/>
    </row>
    <row r="36" spans="2:10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  <c r="J36" s="24"/>
    </row>
    <row r="37" spans="2:10" x14ac:dyDescent="0.3">
      <c r="B37" s="37"/>
      <c r="C37" s="14">
        <v>1</v>
      </c>
      <c r="D37" s="24"/>
      <c r="E37" s="24"/>
      <c r="F37" s="24"/>
      <c r="G37" s="24"/>
      <c r="H37" s="24"/>
      <c r="I37" s="24"/>
      <c r="J37" s="24"/>
    </row>
    <row r="38" spans="2:10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  <c r="J38" s="24"/>
    </row>
    <row r="39" spans="2:10" x14ac:dyDescent="0.3">
      <c r="B39" s="37"/>
      <c r="C39" s="14">
        <v>1</v>
      </c>
      <c r="D39" s="24"/>
      <c r="E39" s="24"/>
      <c r="F39" s="24"/>
      <c r="G39" s="24"/>
      <c r="H39" s="24"/>
      <c r="I39" s="24"/>
      <c r="J39" s="24"/>
    </row>
    <row r="40" spans="2:10" ht="15" customHeight="1" x14ac:dyDescent="0.3">
      <c r="B40" s="21" t="s">
        <v>319</v>
      </c>
      <c r="C40" s="14">
        <v>1</v>
      </c>
      <c r="D40" s="134" t="s">
        <v>414</v>
      </c>
      <c r="E40" s="134"/>
      <c r="F40" s="134"/>
      <c r="G40" s="134"/>
      <c r="H40" s="134"/>
      <c r="I40" s="134"/>
      <c r="J40" s="24"/>
    </row>
    <row r="41" spans="2:10" x14ac:dyDescent="0.3">
      <c r="B41" s="37"/>
      <c r="C41" s="14">
        <v>1</v>
      </c>
      <c r="D41" s="134"/>
      <c r="E41" s="134"/>
      <c r="F41" s="134"/>
      <c r="G41" s="134"/>
      <c r="H41" s="134"/>
      <c r="I41" s="134"/>
      <c r="J41" s="24"/>
    </row>
    <row r="42" spans="2:10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  <c r="J42" s="24"/>
    </row>
    <row r="43" spans="2:10" x14ac:dyDescent="0.3">
      <c r="C43" s="41"/>
      <c r="D43" s="24"/>
      <c r="E43" s="24"/>
      <c r="F43" s="24"/>
      <c r="G43" s="24"/>
      <c r="H43" s="24"/>
      <c r="I43" s="24"/>
      <c r="J43" s="24"/>
    </row>
    <row r="44" spans="2:10" x14ac:dyDescent="0.3">
      <c r="B44" s="72" t="s">
        <v>393</v>
      </c>
      <c r="C44" s="41"/>
      <c r="D44" s="24"/>
      <c r="E44" s="24"/>
      <c r="F44" s="24"/>
      <c r="G44" s="24"/>
      <c r="H44" s="24"/>
      <c r="I44" s="24"/>
      <c r="J44" s="24"/>
    </row>
    <row r="45" spans="2:10" x14ac:dyDescent="0.3">
      <c r="C45" s="41"/>
      <c r="D45" s="24"/>
      <c r="E45" s="24"/>
      <c r="F45" s="24"/>
      <c r="G45" s="24"/>
      <c r="H45" s="24"/>
      <c r="I45" s="24"/>
      <c r="J45" s="24"/>
    </row>
    <row r="46" spans="2:10" x14ac:dyDescent="0.3">
      <c r="C46" s="41"/>
      <c r="D46" s="24"/>
      <c r="E46" s="24"/>
      <c r="F46" s="24"/>
      <c r="G46" s="24"/>
      <c r="H46" s="24"/>
      <c r="I46" s="24"/>
      <c r="J46" s="24"/>
    </row>
    <row r="47" spans="2:10" x14ac:dyDescent="0.3">
      <c r="C47" s="41"/>
      <c r="D47" s="24"/>
      <c r="E47" s="24"/>
      <c r="F47" s="24"/>
      <c r="G47" s="24"/>
      <c r="H47" s="24"/>
      <c r="I47" s="24"/>
      <c r="J47" s="24"/>
    </row>
    <row r="48" spans="2:10" x14ac:dyDescent="0.3">
      <c r="C48" s="41"/>
      <c r="D48" s="24"/>
      <c r="E48" s="24"/>
      <c r="F48" s="24"/>
      <c r="G48" s="24"/>
      <c r="H48" s="24"/>
      <c r="I48" s="24"/>
      <c r="J48" s="24"/>
    </row>
    <row r="49" spans="3:10" x14ac:dyDescent="0.3">
      <c r="C49" s="41"/>
      <c r="D49" s="24"/>
      <c r="E49" s="24"/>
      <c r="F49" s="24"/>
      <c r="G49" s="24"/>
      <c r="H49" s="24"/>
      <c r="I49" s="24"/>
      <c r="J49" s="24"/>
    </row>
    <row r="50" spans="3:10" x14ac:dyDescent="0.3">
      <c r="C50" s="41"/>
      <c r="D50" s="24"/>
      <c r="E50" s="24"/>
      <c r="F50" s="24"/>
      <c r="G50" s="24"/>
      <c r="H50" s="24"/>
      <c r="I50" s="24"/>
      <c r="J50" s="24"/>
    </row>
    <row r="51" spans="3:10" x14ac:dyDescent="0.3">
      <c r="C51" s="41"/>
      <c r="D51" s="24"/>
      <c r="E51" s="24"/>
      <c r="F51" s="24"/>
      <c r="G51" s="24"/>
      <c r="H51" s="24"/>
      <c r="I51" s="24"/>
      <c r="J51" s="24"/>
    </row>
    <row r="52" spans="3:10" x14ac:dyDescent="0.3">
      <c r="C52" s="41"/>
      <c r="D52" s="24"/>
      <c r="E52" s="24"/>
      <c r="F52" s="24"/>
      <c r="G52" s="24"/>
      <c r="H52" s="24"/>
      <c r="I52" s="24"/>
      <c r="J52" s="24"/>
    </row>
    <row r="53" spans="3:10" x14ac:dyDescent="0.3">
      <c r="C53" s="41"/>
      <c r="D53" s="24"/>
      <c r="E53" s="24"/>
      <c r="F53" s="24"/>
      <c r="G53" s="24"/>
      <c r="H53" s="24"/>
      <c r="I53" s="24"/>
      <c r="J53" s="24"/>
    </row>
    <row r="54" spans="3:10" x14ac:dyDescent="0.3">
      <c r="C54" s="41"/>
      <c r="D54" s="24"/>
      <c r="E54" s="24"/>
      <c r="F54" s="24"/>
      <c r="G54" s="24"/>
      <c r="H54" s="24"/>
      <c r="I54" s="24"/>
      <c r="J54" s="24"/>
    </row>
    <row r="55" spans="3:10" x14ac:dyDescent="0.3">
      <c r="C55" s="41"/>
      <c r="D55" s="24"/>
      <c r="E55" s="24"/>
      <c r="F55" s="24"/>
      <c r="G55" s="24"/>
      <c r="H55" s="24"/>
      <c r="I55" s="24"/>
      <c r="J55" s="24"/>
    </row>
    <row r="56" spans="3:10" x14ac:dyDescent="0.3">
      <c r="C56" s="41"/>
      <c r="D56" s="24"/>
      <c r="E56" s="24"/>
      <c r="F56" s="24"/>
      <c r="G56" s="24"/>
      <c r="H56" s="24"/>
      <c r="I56" s="24"/>
      <c r="J56" s="24"/>
    </row>
    <row r="57" spans="3:10" x14ac:dyDescent="0.3">
      <c r="C57" s="41"/>
      <c r="D57" s="24"/>
      <c r="E57" s="24"/>
      <c r="F57" s="24"/>
      <c r="G57" s="24"/>
      <c r="H57" s="24"/>
      <c r="I57" s="24"/>
      <c r="J57" s="24"/>
    </row>
    <row r="58" spans="3:10" x14ac:dyDescent="0.3">
      <c r="C58" s="41"/>
      <c r="G58" s="24"/>
    </row>
    <row r="59" spans="3:10" x14ac:dyDescent="0.3">
      <c r="C59" s="41"/>
      <c r="G59" s="24"/>
    </row>
    <row r="60" spans="3:10" x14ac:dyDescent="0.3">
      <c r="C60" s="41"/>
      <c r="G60" s="24"/>
    </row>
    <row r="61" spans="3:10" x14ac:dyDescent="0.3">
      <c r="C61" s="41"/>
      <c r="G61" s="24"/>
    </row>
    <row r="62" spans="3:10" x14ac:dyDescent="0.3">
      <c r="C62" s="41"/>
      <c r="G62" s="24"/>
    </row>
    <row r="63" spans="3:10" x14ac:dyDescent="0.3">
      <c r="C63" s="41"/>
    </row>
    <row r="64" spans="3:10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5">
    <mergeCell ref="D1:I1"/>
    <mergeCell ref="G2:I2"/>
    <mergeCell ref="E3:F3"/>
    <mergeCell ref="H3:I3"/>
    <mergeCell ref="D40:I41"/>
  </mergeCells>
  <hyperlinks>
    <hyperlink ref="G2:I2" location="Sheet1!B1" display="Index" xr:uid="{00000000-0004-0000-1200-000000000000}"/>
    <hyperlink ref="B4" location="Gender!C2" display="Gender!C2" xr:uid="{00000000-0004-0000-1200-000001000000}"/>
    <hyperlink ref="B6" location="Age!C2" display="Age!C2" xr:uid="{00000000-0004-0000-1200-000002000000}"/>
    <hyperlink ref="B8" location="Indigenous!C2" display="Indigenous!C2" xr:uid="{00000000-0004-0000-1200-000003000000}"/>
    <hyperlink ref="B10" location="Birthplaces!C2" display="Birthplaces!C2" xr:uid="{00000000-0004-0000-1200-000004000000}"/>
    <hyperlink ref="B12" location="Language!C2" display="Language!C2" xr:uid="{00000000-0004-0000-1200-000005000000}"/>
    <hyperlink ref="B14" location="Fluency!C2" display="Fluency!C2" xr:uid="{00000000-0004-0000-1200-000006000000}"/>
    <hyperlink ref="B16" location="'Year of arrival'!C2" display="'Year of arrival'!C2" xr:uid="{00000000-0004-0000-1200-000007000000}"/>
    <hyperlink ref="B18" location="Religion!C2" display="Religion!C2" xr:uid="{00000000-0004-0000-1200-000008000000}"/>
    <hyperlink ref="B20" location="'School Level'!C2" display="'School Level'!C2" xr:uid="{00000000-0004-0000-1200-000009000000}"/>
    <hyperlink ref="B22" location="'Post School'!C2" display="'Post School'!C2" xr:uid="{00000000-0004-0000-1200-00000A000000}"/>
    <hyperlink ref="B24" location="'Labour force'!C2" display="'Labour force'!C2" xr:uid="{00000000-0004-0000-1200-00000B000000}"/>
    <hyperlink ref="B26" location="Volunteering!C2" display="Volunteering!C2" xr:uid="{00000000-0004-0000-1200-00000C000000}"/>
    <hyperlink ref="B28" location="Incomes!C2" display="Incomes!C2" xr:uid="{00000000-0004-0000-1200-00000D000000}"/>
    <hyperlink ref="B30" location="Disability!C2" display="Disability!C2" xr:uid="{00000000-0004-0000-1200-00000E000000}"/>
    <hyperlink ref="B32" location="Carers!C2" display="Carers!C2" xr:uid="{00000000-0004-0000-1200-00000F000000}"/>
    <hyperlink ref="B34" location="'Marital Status'!C2" display="'Marital Status'!C2" xr:uid="{00000000-0004-0000-1200-000010000000}"/>
    <hyperlink ref="B36" location="Relationship!C2" display="Relationship!C2" xr:uid="{00000000-0004-0000-1200-000011000000}"/>
    <hyperlink ref="B38" location="'Home ownership'!C2" display="'Home ownership'!C2" xr:uid="{00000000-0004-0000-1200-000012000000}"/>
    <hyperlink ref="B40" location="'Non Private Accom'!C2" display="'Non Private Accom'!C2" xr:uid="{00000000-0004-0000-1200-000013000000}"/>
    <hyperlink ref="B42" location="Pensions!C2" display="Pensions!C2" xr:uid="{00000000-0004-0000-1200-000014000000}"/>
    <hyperlink ref="B44" location="Comparison!E3" display="Comparison!E3" xr:uid="{00000000-0004-0000-1200-000015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pane ySplit="1" topLeftCell="A2" activePane="bottomLeft" state="frozen"/>
      <selection pane="bottomLeft" activeCell="A8" sqref="A8"/>
    </sheetView>
  </sheetViews>
  <sheetFormatPr defaultColWidth="15.81640625" defaultRowHeight="12.5" x14ac:dyDescent="0.25"/>
  <sheetData>
    <row r="1" spans="1:1" s="9" customFormat="1" ht="60" customHeight="1" x14ac:dyDescent="0.25"/>
    <row r="2" spans="1:1" x14ac:dyDescent="0.25">
      <c r="A2" s="10" t="s">
        <v>6</v>
      </c>
    </row>
    <row r="3" spans="1:1" x14ac:dyDescent="0.25">
      <c r="A3" s="11" t="s">
        <v>9</v>
      </c>
    </row>
    <row r="4" spans="1:1" x14ac:dyDescent="0.25">
      <c r="A4" s="11" t="s">
        <v>10</v>
      </c>
    </row>
    <row r="5" spans="1:1" x14ac:dyDescent="0.25">
      <c r="A5" s="10"/>
    </row>
    <row r="6" spans="1:1" x14ac:dyDescent="0.25">
      <c r="A6" s="10" t="s">
        <v>13</v>
      </c>
    </row>
    <row r="7" spans="1:1" x14ac:dyDescent="0.25">
      <c r="A7" s="10" t="s">
        <v>12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B1:J260"/>
  <sheetViews>
    <sheetView showGridLines="0" showRowColHeaders="0" zoomScale="75" zoomScaleNormal="75" workbookViewId="0">
      <selection activeCell="B36" sqref="B36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10" ht="28.5" x14ac:dyDescent="0.65">
      <c r="D1" s="115" t="s">
        <v>433</v>
      </c>
      <c r="E1" s="115"/>
      <c r="F1" s="115"/>
      <c r="G1" s="115"/>
      <c r="H1" s="115"/>
      <c r="I1" s="115"/>
    </row>
    <row r="2" spans="2:10" ht="18" x14ac:dyDescent="0.4">
      <c r="G2" s="129" t="s">
        <v>322</v>
      </c>
      <c r="H2" s="129"/>
      <c r="I2" s="129"/>
    </row>
    <row r="3" spans="2:1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10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10" x14ac:dyDescent="0.3">
      <c r="B5" s="13"/>
      <c r="C5" s="25">
        <v>187</v>
      </c>
      <c r="D5" s="26" t="s">
        <v>158</v>
      </c>
      <c r="E5" s="27">
        <f>VLOOKUP($C5,'Data Sheet 0'!$A$5:$CE$253,2+Sheet1!$D$9)</f>
        <v>9378</v>
      </c>
      <c r="F5" s="28">
        <f>E5/E$8*100</f>
        <v>42.658296943231441</v>
      </c>
      <c r="G5" s="24"/>
      <c r="H5" s="27">
        <f>VLOOKUP($C5,'Data Sheet 0'!$A$5:$CE$253,2+Sheet1!$D$15)</f>
        <v>246748</v>
      </c>
      <c r="I5" s="28">
        <f>H5/H$8*100</f>
        <v>38.226818945163629</v>
      </c>
    </row>
    <row r="6" spans="2:10" x14ac:dyDescent="0.3">
      <c r="B6" s="21" t="s">
        <v>326</v>
      </c>
      <c r="C6" s="25">
        <v>188</v>
      </c>
      <c r="D6" s="26" t="s">
        <v>159</v>
      </c>
      <c r="E6" s="27">
        <f>VLOOKUP($C6,'Data Sheet 0'!$A$5:$CE$253,2+Sheet1!$D$9)</f>
        <v>411</v>
      </c>
      <c r="F6" s="28">
        <f t="shared" ref="F6:F8" si="0">E6/E$8*100</f>
        <v>1.8695414847161571</v>
      </c>
      <c r="G6" s="24"/>
      <c r="H6" s="27">
        <f>VLOOKUP($C6,'Data Sheet 0'!$A$5:$CE$253,2+Sheet1!$D$15)</f>
        <v>19818</v>
      </c>
      <c r="I6" s="28">
        <f t="shared" ref="I6:I8" si="1">H6/H$8*100</f>
        <v>3.0702542588197383</v>
      </c>
    </row>
    <row r="7" spans="2:10" x14ac:dyDescent="0.3">
      <c r="B7" s="32"/>
      <c r="C7" s="25">
        <v>189</v>
      </c>
      <c r="D7" s="26" t="s">
        <v>160</v>
      </c>
      <c r="E7" s="27">
        <f>VLOOKUP($C7,'Data Sheet 0'!$A$5:$CE$253,2+Sheet1!$D$9)</f>
        <v>12195</v>
      </c>
      <c r="F7" s="28">
        <f t="shared" si="0"/>
        <v>55.4721615720524</v>
      </c>
      <c r="G7" s="24"/>
      <c r="H7" s="27">
        <f>VLOOKUP($C7,'Data Sheet 0'!$A$5:$CE$253,2+Sheet1!$D$15)</f>
        <v>378918</v>
      </c>
      <c r="I7" s="28">
        <f t="shared" si="1"/>
        <v>58.702926796016627</v>
      </c>
    </row>
    <row r="8" spans="2:10" x14ac:dyDescent="0.3">
      <c r="B8" s="21" t="s">
        <v>327</v>
      </c>
      <c r="C8" s="14">
        <v>1</v>
      </c>
      <c r="D8" s="106" t="s">
        <v>14</v>
      </c>
      <c r="E8" s="107">
        <f>SUM(E5:E7)</f>
        <v>21984</v>
      </c>
      <c r="F8" s="35">
        <f t="shared" si="0"/>
        <v>100</v>
      </c>
      <c r="G8" s="76"/>
      <c r="H8" s="107">
        <f>SUM(H5:H7)</f>
        <v>645484</v>
      </c>
      <c r="I8" s="35">
        <f t="shared" si="1"/>
        <v>100</v>
      </c>
    </row>
    <row r="9" spans="2:10" x14ac:dyDescent="0.3">
      <c r="B9" s="37"/>
      <c r="C9" s="14">
        <v>1</v>
      </c>
      <c r="D9" s="24"/>
      <c r="E9" s="24"/>
      <c r="F9" s="24"/>
      <c r="G9" s="24"/>
      <c r="H9" s="24"/>
      <c r="I9" s="24"/>
      <c r="J9" s="24"/>
    </row>
    <row r="10" spans="2:10" x14ac:dyDescent="0.3">
      <c r="B10" s="21" t="s">
        <v>328</v>
      </c>
      <c r="C10" s="14">
        <v>1</v>
      </c>
      <c r="D10" s="24"/>
      <c r="E10" s="24"/>
      <c r="F10" s="24"/>
      <c r="G10" s="24"/>
      <c r="H10" s="24"/>
      <c r="I10" s="24"/>
      <c r="J10" s="24"/>
    </row>
    <row r="11" spans="2:10" x14ac:dyDescent="0.3">
      <c r="B11" s="37"/>
      <c r="C11" s="14">
        <v>1</v>
      </c>
      <c r="D11" s="38"/>
      <c r="E11" s="38" t="str">
        <f>E3</f>
        <v>Greater Dandenong</v>
      </c>
      <c r="F11" s="38" t="str">
        <f>H3</f>
        <v>Metro. Melbourne</v>
      </c>
      <c r="G11" s="24"/>
      <c r="H11" s="24"/>
      <c r="I11" s="24"/>
      <c r="J11" s="24"/>
    </row>
    <row r="12" spans="2:10" x14ac:dyDescent="0.3">
      <c r="B12" s="21" t="s">
        <v>329</v>
      </c>
      <c r="C12" s="14">
        <v>1</v>
      </c>
      <c r="D12" s="47" t="s">
        <v>158</v>
      </c>
      <c r="E12" s="40">
        <f>F5</f>
        <v>42.658296943231441</v>
      </c>
      <c r="F12" s="40">
        <f>I5</f>
        <v>38.226818945163629</v>
      </c>
      <c r="G12" s="24"/>
      <c r="I12" s="24"/>
      <c r="J12" s="24"/>
    </row>
    <row r="13" spans="2:10" x14ac:dyDescent="0.3">
      <c r="B13" s="37"/>
      <c r="C13" s="14">
        <v>1</v>
      </c>
      <c r="D13" s="47" t="s">
        <v>159</v>
      </c>
      <c r="E13" s="40">
        <f t="shared" ref="E13:E14" si="2">F6</f>
        <v>1.8695414847161571</v>
      </c>
      <c r="F13" s="40">
        <f>I6</f>
        <v>3.0702542588197383</v>
      </c>
      <c r="G13" s="24"/>
      <c r="I13" s="24"/>
      <c r="J13" s="24"/>
    </row>
    <row r="14" spans="2:10" x14ac:dyDescent="0.3">
      <c r="B14" s="21" t="s">
        <v>330</v>
      </c>
      <c r="C14" s="14">
        <v>1</v>
      </c>
      <c r="D14" s="47" t="s">
        <v>160</v>
      </c>
      <c r="E14" s="40">
        <f t="shared" si="2"/>
        <v>55.4721615720524</v>
      </c>
      <c r="F14" s="40">
        <f>I7</f>
        <v>58.702926796016627</v>
      </c>
      <c r="G14" s="24"/>
      <c r="I14" s="24"/>
      <c r="J14" s="24"/>
    </row>
    <row r="15" spans="2:10" x14ac:dyDescent="0.3">
      <c r="B15" s="32"/>
      <c r="C15" s="14">
        <v>1</v>
      </c>
      <c r="D15" s="24"/>
      <c r="E15" s="24"/>
      <c r="F15" s="24"/>
      <c r="G15" s="24"/>
      <c r="H15" s="24"/>
      <c r="I15" s="24"/>
      <c r="J15" s="24"/>
    </row>
    <row r="16" spans="2:10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  <c r="J16" s="24"/>
    </row>
    <row r="17" spans="2:10" x14ac:dyDescent="0.3">
      <c r="B17" s="32"/>
      <c r="C17" s="14">
        <v>1</v>
      </c>
      <c r="D17" s="24"/>
      <c r="E17" s="24"/>
      <c r="F17" s="24"/>
      <c r="G17" s="24"/>
      <c r="H17" s="24"/>
      <c r="I17" s="24"/>
      <c r="J17" s="24"/>
    </row>
    <row r="18" spans="2:10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  <c r="J18" s="24"/>
    </row>
    <row r="19" spans="2:10" x14ac:dyDescent="0.3">
      <c r="B19" s="32"/>
      <c r="C19" s="14">
        <v>1</v>
      </c>
      <c r="D19" s="24"/>
      <c r="E19" s="24"/>
      <c r="F19" s="24"/>
      <c r="G19" s="24"/>
      <c r="H19" s="24"/>
      <c r="I19" s="24"/>
      <c r="J19" s="24"/>
    </row>
    <row r="20" spans="2:10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  <c r="J20" s="24"/>
    </row>
    <row r="21" spans="2:10" x14ac:dyDescent="0.3">
      <c r="B21" s="32"/>
      <c r="C21" s="14">
        <v>1</v>
      </c>
      <c r="D21" s="24"/>
      <c r="E21" s="24"/>
      <c r="F21" s="24"/>
      <c r="G21" s="24"/>
      <c r="H21" s="24"/>
      <c r="I21" s="24"/>
      <c r="J21" s="24"/>
    </row>
    <row r="22" spans="2:10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J22" s="24"/>
    </row>
    <row r="23" spans="2:10" x14ac:dyDescent="0.3">
      <c r="B23" s="32"/>
      <c r="C23" s="14">
        <v>1</v>
      </c>
      <c r="D23" s="24"/>
      <c r="E23" s="24"/>
      <c r="F23" s="24"/>
      <c r="G23" s="24"/>
      <c r="H23" s="24"/>
      <c r="I23" s="24"/>
      <c r="J23" s="24"/>
    </row>
    <row r="24" spans="2:10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J24" s="24"/>
    </row>
    <row r="25" spans="2:10" x14ac:dyDescent="0.3">
      <c r="B25" s="32"/>
      <c r="C25" s="14">
        <v>1</v>
      </c>
      <c r="D25" s="24"/>
      <c r="E25" s="24"/>
      <c r="F25" s="24"/>
      <c r="G25" s="24"/>
      <c r="H25" s="24"/>
      <c r="I25" s="24"/>
      <c r="J25" s="24"/>
    </row>
    <row r="26" spans="2:10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  <c r="J26" s="24"/>
    </row>
    <row r="27" spans="2:10" x14ac:dyDescent="0.3">
      <c r="B27" s="32"/>
      <c r="C27" s="14">
        <v>1</v>
      </c>
      <c r="D27" s="24"/>
      <c r="E27" s="24"/>
      <c r="F27" s="24"/>
      <c r="G27" s="24"/>
      <c r="H27" s="24"/>
      <c r="I27" s="24"/>
      <c r="J27" s="24"/>
    </row>
    <row r="28" spans="2:10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24"/>
    </row>
    <row r="29" spans="2:10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24"/>
    </row>
    <row r="30" spans="2:10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24"/>
    </row>
    <row r="31" spans="2:10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24"/>
    </row>
    <row r="32" spans="2:10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  <c r="J32" s="24"/>
    </row>
    <row r="33" spans="2:10" x14ac:dyDescent="0.3">
      <c r="B33" s="32"/>
      <c r="C33" s="14">
        <v>1</v>
      </c>
      <c r="D33" s="24"/>
      <c r="E33" s="24"/>
      <c r="F33" s="24"/>
      <c r="G33" s="24"/>
      <c r="H33" s="24"/>
      <c r="I33" s="24"/>
      <c r="J33" s="24"/>
    </row>
    <row r="34" spans="2:10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24"/>
    </row>
    <row r="35" spans="2:10" ht="14.5" x14ac:dyDescent="0.35">
      <c r="B35" s="32"/>
      <c r="C35" s="14">
        <v>1</v>
      </c>
      <c r="D35" s="105" t="s">
        <v>415</v>
      </c>
      <c r="E35" s="24"/>
      <c r="F35" s="24"/>
      <c r="G35" s="24"/>
      <c r="H35" s="24"/>
      <c r="I35" s="24"/>
      <c r="J35" s="24"/>
    </row>
    <row r="36" spans="2:10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  <c r="J36" s="24"/>
    </row>
    <row r="37" spans="2:10" x14ac:dyDescent="0.3">
      <c r="B37" s="37"/>
      <c r="C37" s="14">
        <v>1</v>
      </c>
      <c r="D37" s="24"/>
      <c r="E37" s="24"/>
      <c r="F37" s="24"/>
      <c r="G37" s="24"/>
      <c r="H37" s="24"/>
      <c r="I37" s="24"/>
      <c r="J37" s="24"/>
    </row>
    <row r="38" spans="2:10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  <c r="J38" s="24"/>
    </row>
    <row r="39" spans="2:10" x14ac:dyDescent="0.3">
      <c r="B39" s="37"/>
      <c r="C39" s="14">
        <v>1</v>
      </c>
      <c r="D39" s="24"/>
      <c r="E39" s="24"/>
      <c r="F39" s="24"/>
      <c r="G39" s="24"/>
      <c r="H39" s="24"/>
      <c r="I39" s="24"/>
      <c r="J39" s="24"/>
    </row>
    <row r="40" spans="2:10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  <c r="J40" s="24"/>
    </row>
    <row r="41" spans="2:10" x14ac:dyDescent="0.3">
      <c r="B41" s="37"/>
      <c r="C41" s="14">
        <v>1</v>
      </c>
      <c r="D41" s="24"/>
      <c r="E41" s="24"/>
      <c r="F41" s="24"/>
      <c r="G41" s="24"/>
      <c r="H41" s="24"/>
      <c r="I41" s="24"/>
      <c r="J41" s="24"/>
    </row>
    <row r="42" spans="2:10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  <c r="J42" s="24"/>
    </row>
    <row r="43" spans="2:10" x14ac:dyDescent="0.3">
      <c r="C43" s="41"/>
      <c r="D43" s="24"/>
      <c r="E43" s="24"/>
      <c r="F43" s="24"/>
      <c r="G43" s="24"/>
      <c r="H43" s="24"/>
      <c r="I43" s="24"/>
      <c r="J43" s="24"/>
    </row>
    <row r="44" spans="2:10" x14ac:dyDescent="0.3">
      <c r="B44" s="72" t="s">
        <v>393</v>
      </c>
      <c r="C44" s="41"/>
      <c r="D44" s="24"/>
      <c r="E44" s="24"/>
      <c r="F44" s="24"/>
      <c r="G44" s="24"/>
      <c r="H44" s="24"/>
      <c r="I44" s="24"/>
      <c r="J44" s="24"/>
    </row>
    <row r="45" spans="2:10" x14ac:dyDescent="0.3">
      <c r="C45" s="41"/>
      <c r="D45" s="24"/>
      <c r="E45" s="24"/>
      <c r="F45" s="24"/>
      <c r="G45" s="24"/>
      <c r="H45" s="24"/>
      <c r="I45" s="24"/>
      <c r="J45" s="24"/>
    </row>
    <row r="46" spans="2:10" x14ac:dyDescent="0.3">
      <c r="C46" s="41"/>
      <c r="D46" s="24"/>
      <c r="E46" s="24"/>
      <c r="F46" s="24"/>
      <c r="G46" s="24"/>
      <c r="H46" s="24"/>
      <c r="I46" s="24"/>
      <c r="J46" s="24"/>
    </row>
    <row r="47" spans="2:10" x14ac:dyDescent="0.3">
      <c r="C47" s="41"/>
      <c r="D47" s="24"/>
      <c r="E47" s="24"/>
      <c r="F47" s="24"/>
      <c r="G47" s="24"/>
      <c r="H47" s="24"/>
      <c r="I47" s="24"/>
      <c r="J47" s="24"/>
    </row>
    <row r="48" spans="2:10" x14ac:dyDescent="0.3">
      <c r="C48" s="41"/>
      <c r="D48" s="24"/>
      <c r="E48" s="24"/>
      <c r="F48" s="24"/>
      <c r="G48" s="24"/>
      <c r="H48" s="24"/>
      <c r="I48" s="24"/>
      <c r="J48" s="24"/>
    </row>
    <row r="49" spans="3:10" x14ac:dyDescent="0.3">
      <c r="C49" s="41"/>
      <c r="D49" s="24"/>
      <c r="E49" s="24"/>
      <c r="F49" s="24"/>
      <c r="G49" s="24"/>
      <c r="H49" s="24"/>
      <c r="I49" s="24"/>
      <c r="J49" s="24"/>
    </row>
    <row r="50" spans="3:10" x14ac:dyDescent="0.3">
      <c r="C50" s="41"/>
      <c r="D50" s="24"/>
      <c r="E50" s="24"/>
      <c r="F50" s="24"/>
      <c r="G50" s="24"/>
      <c r="H50" s="24"/>
      <c r="I50" s="24"/>
      <c r="J50" s="24"/>
    </row>
    <row r="51" spans="3:10" x14ac:dyDescent="0.3">
      <c r="C51" s="41"/>
      <c r="D51" s="24"/>
      <c r="E51" s="24"/>
      <c r="F51" s="24"/>
      <c r="G51" s="24"/>
      <c r="H51" s="24"/>
      <c r="I51" s="24"/>
      <c r="J51" s="24"/>
    </row>
    <row r="52" spans="3:10" x14ac:dyDescent="0.3">
      <c r="C52" s="41"/>
      <c r="D52" s="24"/>
      <c r="E52" s="24"/>
      <c r="F52" s="24"/>
      <c r="G52" s="24"/>
      <c r="H52" s="24"/>
      <c r="I52" s="24"/>
      <c r="J52" s="24"/>
    </row>
    <row r="53" spans="3:10" x14ac:dyDescent="0.3">
      <c r="C53" s="41"/>
      <c r="D53" s="24"/>
      <c r="E53" s="24"/>
      <c r="F53" s="24"/>
      <c r="G53" s="24"/>
      <c r="H53" s="24"/>
      <c r="I53" s="24"/>
      <c r="J53" s="24"/>
    </row>
    <row r="54" spans="3:10" x14ac:dyDescent="0.3">
      <c r="C54" s="41"/>
      <c r="D54" s="24"/>
      <c r="E54" s="24"/>
      <c r="F54" s="24"/>
      <c r="G54" s="24"/>
      <c r="H54" s="24"/>
      <c r="I54" s="24"/>
      <c r="J54" s="24"/>
    </row>
    <row r="55" spans="3:10" x14ac:dyDescent="0.3">
      <c r="C55" s="41"/>
      <c r="D55" s="24"/>
      <c r="E55" s="24"/>
      <c r="F55" s="24"/>
      <c r="G55" s="24"/>
      <c r="H55" s="24"/>
      <c r="I55" s="24"/>
      <c r="J55" s="24"/>
    </row>
    <row r="56" spans="3:10" x14ac:dyDescent="0.3">
      <c r="C56" s="41"/>
      <c r="D56" s="24"/>
      <c r="E56" s="24"/>
      <c r="F56" s="24"/>
      <c r="G56" s="24"/>
      <c r="H56" s="24"/>
      <c r="I56" s="24"/>
      <c r="J56" s="24"/>
    </row>
    <row r="57" spans="3:10" x14ac:dyDescent="0.3">
      <c r="C57" s="41"/>
      <c r="D57" s="24"/>
      <c r="E57" s="24"/>
      <c r="F57" s="24"/>
      <c r="G57" s="24"/>
      <c r="H57" s="24"/>
      <c r="I57" s="24"/>
      <c r="J57" s="24"/>
    </row>
    <row r="58" spans="3:10" x14ac:dyDescent="0.3">
      <c r="C58" s="41"/>
      <c r="D58" s="24"/>
      <c r="E58" s="24"/>
      <c r="F58" s="24"/>
      <c r="G58" s="24"/>
      <c r="H58" s="24"/>
      <c r="I58" s="24"/>
      <c r="J58" s="24"/>
    </row>
    <row r="59" spans="3:10" x14ac:dyDescent="0.3">
      <c r="C59" s="41"/>
      <c r="D59" s="24"/>
      <c r="E59" s="24"/>
      <c r="F59" s="24"/>
      <c r="G59" s="24"/>
      <c r="H59" s="24"/>
      <c r="I59" s="24"/>
      <c r="J59" s="24"/>
    </row>
    <row r="60" spans="3:10" x14ac:dyDescent="0.3">
      <c r="C60" s="41"/>
      <c r="G60" s="24"/>
    </row>
    <row r="61" spans="3:10" x14ac:dyDescent="0.3">
      <c r="C61" s="41"/>
      <c r="G61" s="24"/>
    </row>
    <row r="62" spans="3:10" x14ac:dyDescent="0.3">
      <c r="C62" s="41"/>
      <c r="G62" s="24"/>
    </row>
    <row r="63" spans="3:10" x14ac:dyDescent="0.3">
      <c r="C63" s="41"/>
    </row>
    <row r="64" spans="3:10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1300-000000000000}"/>
    <hyperlink ref="B4" location="Gender!C2" display="Gender!C2" xr:uid="{00000000-0004-0000-1300-000001000000}"/>
    <hyperlink ref="B6" location="Age!C2" display="Age!C2" xr:uid="{00000000-0004-0000-1300-000002000000}"/>
    <hyperlink ref="B8" location="Indigenous!C2" display="Indigenous!C2" xr:uid="{00000000-0004-0000-1300-000003000000}"/>
    <hyperlink ref="B10" location="Birthplaces!C2" display="Birthplaces!C2" xr:uid="{00000000-0004-0000-1300-000004000000}"/>
    <hyperlink ref="B12" location="Language!C2" display="Language!C2" xr:uid="{00000000-0004-0000-1300-000005000000}"/>
    <hyperlink ref="B14" location="Fluency!C2" display="Fluency!C2" xr:uid="{00000000-0004-0000-1300-000006000000}"/>
    <hyperlink ref="B16" location="'Year of arrival'!C2" display="'Year of arrival'!C2" xr:uid="{00000000-0004-0000-1300-000007000000}"/>
    <hyperlink ref="B18" location="Religion!C2" display="Religion!C2" xr:uid="{00000000-0004-0000-1300-000008000000}"/>
    <hyperlink ref="B20" location="'School Level'!C2" display="'School Level'!C2" xr:uid="{00000000-0004-0000-1300-000009000000}"/>
    <hyperlink ref="B22" location="'Post School'!C2" display="'Post School'!C2" xr:uid="{00000000-0004-0000-1300-00000A000000}"/>
    <hyperlink ref="B24" location="'Labour force'!C2" display="'Labour force'!C2" xr:uid="{00000000-0004-0000-1300-00000B000000}"/>
    <hyperlink ref="B26" location="Volunteering!C2" display="Volunteering!C2" xr:uid="{00000000-0004-0000-1300-00000C000000}"/>
    <hyperlink ref="B28" location="Incomes!C2" display="Incomes!C2" xr:uid="{00000000-0004-0000-1300-00000D000000}"/>
    <hyperlink ref="B30" location="Disability!C2" display="Disability!C2" xr:uid="{00000000-0004-0000-1300-00000E000000}"/>
    <hyperlink ref="B32" location="Carers!C2" display="Carers!C2" xr:uid="{00000000-0004-0000-1300-00000F000000}"/>
    <hyperlink ref="B34" location="'Marital Status'!C2" display="'Marital Status'!C2" xr:uid="{00000000-0004-0000-1300-000010000000}"/>
    <hyperlink ref="B36" location="Relationship!C2" display="Relationship!C2" xr:uid="{00000000-0004-0000-1300-000011000000}"/>
    <hyperlink ref="B38" location="'Home ownership'!C2" display="'Home ownership'!C2" xr:uid="{00000000-0004-0000-1300-000012000000}"/>
    <hyperlink ref="B40" location="'Non Private Accom'!C2" display="'Non Private Accom'!C2" xr:uid="{00000000-0004-0000-1300-000013000000}"/>
    <hyperlink ref="B42" location="Pensions!C2" display="Pensions!C2" xr:uid="{00000000-0004-0000-1300-000014000000}"/>
    <hyperlink ref="B44" location="Comparison!E3" display="Comparison!E3" xr:uid="{00000000-0004-0000-1300-000015000000}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 fitToPage="1"/>
  </sheetPr>
  <dimension ref="B1:T260"/>
  <sheetViews>
    <sheetView showGridLines="0" showRowColHeaders="0" topLeftCell="A2" zoomScale="75" zoomScaleNormal="75" workbookViewId="0">
      <selection activeCell="B30" sqref="B30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1" width="9.08984375" style="16"/>
    <col min="12" max="12" width="34.6328125" style="16" customWidth="1"/>
    <col min="13" max="16384" width="9.08984375" style="16"/>
  </cols>
  <sheetData>
    <row r="1" spans="2:20" ht="28.5" x14ac:dyDescent="0.65">
      <c r="D1" s="115" t="s">
        <v>434</v>
      </c>
      <c r="E1" s="115"/>
      <c r="F1" s="115"/>
      <c r="G1" s="115"/>
      <c r="H1" s="115"/>
      <c r="I1" s="115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2:20" ht="18" x14ac:dyDescent="0.4">
      <c r="G2" s="129" t="s">
        <v>322</v>
      </c>
      <c r="H2" s="129"/>
      <c r="I2" s="129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2:2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2:20" x14ac:dyDescent="0.3">
      <c r="B4" s="21" t="s">
        <v>325</v>
      </c>
      <c r="C4" s="48"/>
      <c r="E4" s="22" t="s">
        <v>323</v>
      </c>
      <c r="F4" s="23" t="s">
        <v>324</v>
      </c>
      <c r="G4" s="24"/>
      <c r="H4" s="22" t="s">
        <v>323</v>
      </c>
      <c r="I4" s="23" t="s">
        <v>324</v>
      </c>
      <c r="J4" s="48"/>
      <c r="K4" s="17"/>
      <c r="L4" s="17"/>
      <c r="M4" s="17"/>
      <c r="N4" s="17"/>
      <c r="O4" s="17"/>
      <c r="P4" s="17"/>
      <c r="Q4" s="17" t="str">
        <f>E3</f>
        <v>Greater Dandenong</v>
      </c>
      <c r="R4" s="17" t="str">
        <f>H3</f>
        <v>Metro. Melbourne</v>
      </c>
      <c r="S4" s="48"/>
      <c r="T4" s="17"/>
    </row>
    <row r="5" spans="2:20" x14ac:dyDescent="0.3">
      <c r="B5" s="13"/>
      <c r="C5" s="25">
        <v>191</v>
      </c>
      <c r="D5" s="26" t="s">
        <v>161</v>
      </c>
      <c r="E5" s="27">
        <f>VLOOKUP($C5,'Data Sheet 0'!$A$5:$CE$253,2+Sheet1!$D$9)</f>
        <v>12598</v>
      </c>
      <c r="F5" s="28">
        <f>E5/E$18*100</f>
        <v>50.65540812223562</v>
      </c>
      <c r="G5" s="58">
        <v>1</v>
      </c>
      <c r="H5" s="27">
        <f>VLOOKUP($C5,'Data Sheet 0'!$A$5:$CE$253,2+Sheet1!$D$15)</f>
        <v>398726</v>
      </c>
      <c r="I5" s="28">
        <f>H5/H$18*100</f>
        <v>54.78563272798722</v>
      </c>
      <c r="J5" s="48"/>
      <c r="K5" s="17">
        <v>1</v>
      </c>
      <c r="L5" s="52" t="s">
        <v>161</v>
      </c>
      <c r="M5" s="49">
        <f>F5</f>
        <v>50.65540812223562</v>
      </c>
      <c r="N5" s="17">
        <f>M5+K5*0.0001</f>
        <v>50.655508122235624</v>
      </c>
      <c r="O5" s="17">
        <f>RANK(N5,N$5:N$17)</f>
        <v>1</v>
      </c>
      <c r="P5" s="17" t="str">
        <f>VLOOKUP(MATCH(K5,O$5:O$17,0),$K$5:$M$17,2)</f>
        <v>Husband, wife or partner, opposite-sex couple</v>
      </c>
      <c r="Q5" s="17">
        <f>VLOOKUP(MATCH(K5,O$5:O$17,0),$K$5:$M$17,3)</f>
        <v>50.65540812223562</v>
      </c>
      <c r="R5" s="17">
        <f>VLOOKUP(MATCH(P5,$D$5:$D$18,0),$G$5:$I$18,3)</f>
        <v>54.78563272798722</v>
      </c>
      <c r="S5" s="48"/>
      <c r="T5" s="17"/>
    </row>
    <row r="6" spans="2:20" x14ac:dyDescent="0.3">
      <c r="B6" s="21" t="s">
        <v>326</v>
      </c>
      <c r="C6" s="25">
        <v>192</v>
      </c>
      <c r="D6" s="26" t="s">
        <v>162</v>
      </c>
      <c r="E6" s="27">
        <f>VLOOKUP($C6,'Data Sheet 0'!$A$5:$CE$253,2+Sheet1!$D$9)</f>
        <v>1650</v>
      </c>
      <c r="F6" s="28">
        <f t="shared" ref="F6:F18" si="0">E6/E$18*100</f>
        <v>6.6344993968636912</v>
      </c>
      <c r="G6" s="58">
        <v>2</v>
      </c>
      <c r="H6" s="27">
        <f>VLOOKUP($C6,'Data Sheet 0'!$A$5:$CE$253,2+Sheet1!$D$15)</f>
        <v>35198</v>
      </c>
      <c r="I6" s="28">
        <f t="shared" ref="I6:I18" si="1">H6/H$18*100</f>
        <v>4.8362652567419584</v>
      </c>
      <c r="J6" s="48"/>
      <c r="K6" s="17">
        <v>2</v>
      </c>
      <c r="L6" s="52" t="s">
        <v>162</v>
      </c>
      <c r="M6" s="49">
        <f t="shared" ref="M6:M17" si="2">F6</f>
        <v>6.6344993968636912</v>
      </c>
      <c r="N6" s="17">
        <f t="shared" ref="N6:N17" si="3">M6+K6*0.0001</f>
        <v>6.6346993968636916</v>
      </c>
      <c r="O6" s="17">
        <f t="shared" ref="O6:O17" si="4">RANK(N6,N$5:N$17)</f>
        <v>3</v>
      </c>
      <c r="P6" s="17" t="str">
        <f t="shared" ref="P6:P17" si="5">VLOOKUP(MATCH(K6,O$5:O$17,0),$K$5:$M$17,2)</f>
        <v>Unrelated individual living in family household</v>
      </c>
      <c r="Q6" s="17">
        <f t="shared" ref="Q6:Q17" si="6">VLOOKUP(MATCH(K6,O$5:O$17,0),$K$5:$M$17,3)</f>
        <v>20.751909931644551</v>
      </c>
      <c r="R6" s="17">
        <f t="shared" ref="R6:R17" si="7">VLOOKUP(MATCH(P6,$D$5:$D$18,0),$G$5:$I$18,3)</f>
        <v>22.287518566405556</v>
      </c>
      <c r="S6" s="48"/>
      <c r="T6" s="17"/>
    </row>
    <row r="7" spans="2:20" x14ac:dyDescent="0.3">
      <c r="B7" s="32"/>
      <c r="C7" s="25">
        <v>193</v>
      </c>
      <c r="D7" s="26" t="s">
        <v>163</v>
      </c>
      <c r="E7" s="27">
        <f>VLOOKUP($C7,'Data Sheet 0'!$A$5:$CE$253,2+Sheet1!$D$9)</f>
        <v>0</v>
      </c>
      <c r="F7" s="28">
        <f t="shared" si="0"/>
        <v>0</v>
      </c>
      <c r="G7" s="58">
        <v>3</v>
      </c>
      <c r="H7" s="27">
        <f>VLOOKUP($C7,'Data Sheet 0'!$A$5:$CE$253,2+Sheet1!$D$15)</f>
        <v>0</v>
      </c>
      <c r="I7" s="28">
        <f t="shared" si="1"/>
        <v>0</v>
      </c>
      <c r="J7" s="48"/>
      <c r="K7" s="17">
        <v>3</v>
      </c>
      <c r="L7" s="52" t="s">
        <v>163</v>
      </c>
      <c r="M7" s="49">
        <f t="shared" si="2"/>
        <v>0</v>
      </c>
      <c r="N7" s="17">
        <f t="shared" si="3"/>
        <v>3.0000000000000003E-4</v>
      </c>
      <c r="O7" s="17">
        <f t="shared" si="4"/>
        <v>13</v>
      </c>
      <c r="P7" s="17" t="str">
        <f t="shared" si="5"/>
        <v>Husband, wife or partner, same-sex couple</v>
      </c>
      <c r="Q7" s="17">
        <f t="shared" si="6"/>
        <v>6.6344993968636912</v>
      </c>
      <c r="R7" s="17">
        <f t="shared" si="7"/>
        <v>4.8362652567419584</v>
      </c>
      <c r="S7" s="48"/>
      <c r="T7" s="17"/>
    </row>
    <row r="8" spans="2:20" x14ac:dyDescent="0.3">
      <c r="B8" s="21" t="s">
        <v>327</v>
      </c>
      <c r="C8" s="25">
        <v>208</v>
      </c>
      <c r="D8" s="26" t="s">
        <v>176</v>
      </c>
      <c r="E8" s="27">
        <f>VLOOKUP($C8,'Data Sheet 0'!$A$5:$CE$253,2+Sheet1!$D$9)</f>
        <v>127</v>
      </c>
      <c r="F8" s="28">
        <f t="shared" si="0"/>
        <v>0.51065540812223564</v>
      </c>
      <c r="G8" s="58">
        <v>4</v>
      </c>
      <c r="H8" s="27">
        <f>VLOOKUP($C8,'Data Sheet 0'!$A$5:$CE$253,2+Sheet1!$D$15)</f>
        <v>2561</v>
      </c>
      <c r="I8" s="28">
        <f t="shared" si="1"/>
        <v>0.35188576971748836</v>
      </c>
      <c r="J8" s="48"/>
      <c r="K8" s="17">
        <v>4</v>
      </c>
      <c r="L8" s="52" t="s">
        <v>176</v>
      </c>
      <c r="M8" s="49">
        <f t="shared" si="2"/>
        <v>0.51065540812223564</v>
      </c>
      <c r="N8" s="17">
        <f t="shared" si="3"/>
        <v>0.5110554081222356</v>
      </c>
      <c r="O8" s="17">
        <f t="shared" si="4"/>
        <v>8</v>
      </c>
      <c r="P8" s="17" t="str">
        <f t="shared" si="5"/>
        <v>Lone person</v>
      </c>
      <c r="Q8" s="17">
        <f t="shared" si="6"/>
        <v>2.5050261359067147</v>
      </c>
      <c r="R8" s="17">
        <f t="shared" si="7"/>
        <v>2.1451154380435096</v>
      </c>
      <c r="S8" s="48"/>
      <c r="T8" s="17"/>
    </row>
    <row r="9" spans="2:20" x14ac:dyDescent="0.3">
      <c r="B9" s="37"/>
      <c r="C9" s="25">
        <v>209</v>
      </c>
      <c r="D9" s="26" t="s">
        <v>177</v>
      </c>
      <c r="E9" s="27">
        <f>VLOOKUP($C9,'Data Sheet 0'!$A$5:$CE$253,2+Sheet1!$D$9)</f>
        <v>25</v>
      </c>
      <c r="F9" s="28">
        <f t="shared" si="0"/>
        <v>0.10052271813429835</v>
      </c>
      <c r="G9" s="58">
        <v>5</v>
      </c>
      <c r="H9" s="27">
        <f>VLOOKUP($C9,'Data Sheet 0'!$A$5:$CE$253,2+Sheet1!$D$15)</f>
        <v>211</v>
      </c>
      <c r="I9" s="28">
        <f t="shared" si="1"/>
        <v>2.8991760019675926E-2</v>
      </c>
      <c r="J9" s="48"/>
      <c r="K9" s="17">
        <v>5</v>
      </c>
      <c r="L9" s="52" t="s">
        <v>177</v>
      </c>
      <c r="M9" s="49">
        <f t="shared" si="2"/>
        <v>0.10052271813429835</v>
      </c>
      <c r="N9" s="17">
        <f t="shared" si="3"/>
        <v>0.10102271813429835</v>
      </c>
      <c r="O9" s="17">
        <f t="shared" si="4"/>
        <v>11</v>
      </c>
      <c r="P9" s="17" t="str">
        <f t="shared" si="5"/>
        <v>Other related individual (nec)</v>
      </c>
      <c r="Q9" s="17">
        <f t="shared" si="6"/>
        <v>2.0948934459187778</v>
      </c>
      <c r="R9" s="17">
        <f t="shared" si="7"/>
        <v>1.6228515525705798</v>
      </c>
      <c r="S9" s="48"/>
      <c r="T9" s="17"/>
    </row>
    <row r="10" spans="2:20" x14ac:dyDescent="0.3">
      <c r="B10" s="21" t="s">
        <v>328</v>
      </c>
      <c r="C10" s="25">
        <v>210</v>
      </c>
      <c r="D10" s="26" t="s">
        <v>178</v>
      </c>
      <c r="E10" s="27">
        <f>VLOOKUP($C10,'Data Sheet 0'!$A$5:$CE$253,2+Sheet1!$D$9)</f>
        <v>45</v>
      </c>
      <c r="F10" s="28">
        <f t="shared" si="0"/>
        <v>0.18094089264173704</v>
      </c>
      <c r="G10" s="58">
        <v>6</v>
      </c>
      <c r="H10" s="27">
        <f>VLOOKUP($C10,'Data Sheet 0'!$A$5:$CE$253,2+Sheet1!$D$15)</f>
        <v>758</v>
      </c>
      <c r="I10" s="28">
        <f t="shared" si="1"/>
        <v>0.10415049334082629</v>
      </c>
      <c r="J10" s="48"/>
      <c r="K10" s="17">
        <v>6</v>
      </c>
      <c r="L10" s="52" t="s">
        <v>178</v>
      </c>
      <c r="M10" s="49">
        <f t="shared" si="2"/>
        <v>0.18094089264173704</v>
      </c>
      <c r="N10" s="17">
        <f t="shared" si="3"/>
        <v>0.18154089264173703</v>
      </c>
      <c r="O10" s="17">
        <f t="shared" si="4"/>
        <v>10</v>
      </c>
      <c r="P10" s="17" t="str">
        <f t="shared" si="5"/>
        <v>Group household member</v>
      </c>
      <c r="Q10" s="17">
        <f t="shared" si="6"/>
        <v>2.0104543626859672</v>
      </c>
      <c r="R10" s="17">
        <f t="shared" si="7"/>
        <v>2.9696630772760937</v>
      </c>
      <c r="S10" s="48"/>
      <c r="T10" s="17"/>
    </row>
    <row r="11" spans="2:20" x14ac:dyDescent="0.3">
      <c r="B11" s="37"/>
      <c r="C11" s="25">
        <v>211</v>
      </c>
      <c r="D11" s="26" t="s">
        <v>179</v>
      </c>
      <c r="E11" s="27">
        <f>VLOOKUP($C11,'Data Sheet 0'!$A$5:$CE$253,2+Sheet1!$D$9)</f>
        <v>0</v>
      </c>
      <c r="F11" s="28">
        <f t="shared" si="0"/>
        <v>0</v>
      </c>
      <c r="G11" s="58">
        <v>7</v>
      </c>
      <c r="H11" s="27">
        <f>VLOOKUP($C11,'Data Sheet 0'!$A$5:$CE$253,2+Sheet1!$D$15)</f>
        <v>39</v>
      </c>
      <c r="I11" s="28">
        <f t="shared" si="1"/>
        <v>5.3586665439211423E-3</v>
      </c>
      <c r="J11" s="48"/>
      <c r="K11" s="17">
        <v>7</v>
      </c>
      <c r="L11" s="52" t="s">
        <v>179</v>
      </c>
      <c r="M11" s="49">
        <f t="shared" si="2"/>
        <v>0</v>
      </c>
      <c r="N11" s="17">
        <f t="shared" si="3"/>
        <v>6.9999999999999999E-4</v>
      </c>
      <c r="O11" s="17">
        <f t="shared" si="4"/>
        <v>12</v>
      </c>
      <c r="P11" s="17" t="str">
        <f t="shared" si="5"/>
        <v>Nephew/niece</v>
      </c>
      <c r="Q11" s="17">
        <f t="shared" si="6"/>
        <v>0.74386811419380783</v>
      </c>
      <c r="R11" s="17">
        <f t="shared" si="7"/>
        <v>0.27713924151510111</v>
      </c>
      <c r="S11" s="48"/>
      <c r="T11" s="17"/>
    </row>
    <row r="12" spans="2:20" x14ac:dyDescent="0.3">
      <c r="B12" s="21" t="s">
        <v>329</v>
      </c>
      <c r="C12" s="25">
        <v>212</v>
      </c>
      <c r="D12" s="26" t="s">
        <v>180</v>
      </c>
      <c r="E12" s="27">
        <f>VLOOKUP($C12,'Data Sheet 0'!$A$5:$CE$253,2+Sheet1!$D$9)</f>
        <v>88</v>
      </c>
      <c r="F12" s="28">
        <f t="shared" si="0"/>
        <v>0.3538399678327302</v>
      </c>
      <c r="G12" s="58">
        <v>8</v>
      </c>
      <c r="H12" s="27">
        <f>VLOOKUP($C12,'Data Sheet 0'!$A$5:$CE$253,2+Sheet1!$D$15)</f>
        <v>1339</v>
      </c>
      <c r="I12" s="28">
        <f t="shared" si="1"/>
        <v>0.18398088467462589</v>
      </c>
      <c r="J12" s="48"/>
      <c r="K12" s="17">
        <v>8</v>
      </c>
      <c r="L12" s="52" t="s">
        <v>180</v>
      </c>
      <c r="M12" s="49">
        <f t="shared" si="2"/>
        <v>0.3538399678327302</v>
      </c>
      <c r="N12" s="17">
        <f t="shared" si="3"/>
        <v>0.35463996783273022</v>
      </c>
      <c r="O12" s="17">
        <f t="shared" si="4"/>
        <v>9</v>
      </c>
      <c r="P12" s="17" t="str">
        <f t="shared" si="5"/>
        <v>Brother/sister</v>
      </c>
      <c r="Q12" s="17">
        <f t="shared" si="6"/>
        <v>0.51065540812223564</v>
      </c>
      <c r="R12" s="17">
        <f t="shared" si="7"/>
        <v>0.35188576971748836</v>
      </c>
      <c r="S12" s="48"/>
      <c r="T12" s="17"/>
    </row>
    <row r="13" spans="2:20" x14ac:dyDescent="0.3">
      <c r="B13" s="37"/>
      <c r="C13" s="25">
        <v>213</v>
      </c>
      <c r="D13" s="26" t="s">
        <v>181</v>
      </c>
      <c r="E13" s="27">
        <f>VLOOKUP($C13,'Data Sheet 0'!$A$5:$CE$253,2+Sheet1!$D$9)</f>
        <v>185</v>
      </c>
      <c r="F13" s="28">
        <f t="shared" si="0"/>
        <v>0.74386811419380783</v>
      </c>
      <c r="G13" s="58">
        <v>9</v>
      </c>
      <c r="H13" s="27">
        <f>VLOOKUP($C13,'Data Sheet 0'!$A$5:$CE$253,2+Sheet1!$D$15)</f>
        <v>2017</v>
      </c>
      <c r="I13" s="28">
        <f t="shared" si="1"/>
        <v>0.27713924151510111</v>
      </c>
      <c r="J13" s="48"/>
      <c r="K13" s="17">
        <v>9</v>
      </c>
      <c r="L13" s="52" t="s">
        <v>181</v>
      </c>
      <c r="M13" s="49">
        <f t="shared" si="2"/>
        <v>0.74386811419380783</v>
      </c>
      <c r="N13" s="17">
        <f t="shared" si="3"/>
        <v>0.74476811419380784</v>
      </c>
      <c r="O13" s="17">
        <f t="shared" si="4"/>
        <v>7</v>
      </c>
      <c r="P13" s="17" t="str">
        <f t="shared" si="5"/>
        <v>Uncle/aunt</v>
      </c>
      <c r="Q13" s="17">
        <f t="shared" si="6"/>
        <v>0.3538399678327302</v>
      </c>
      <c r="R13" s="17">
        <f t="shared" si="7"/>
        <v>0.18398088467462589</v>
      </c>
      <c r="S13" s="48"/>
      <c r="T13" s="17"/>
    </row>
    <row r="14" spans="2:20" x14ac:dyDescent="0.3">
      <c r="B14" s="21" t="s">
        <v>330</v>
      </c>
      <c r="C14" s="25">
        <v>214</v>
      </c>
      <c r="D14" s="26" t="s">
        <v>182</v>
      </c>
      <c r="E14" s="27">
        <f>VLOOKUP($C14,'Data Sheet 0'!$A$5:$CE$253,2+Sheet1!$D$9)</f>
        <v>521</v>
      </c>
      <c r="F14" s="28">
        <f t="shared" si="0"/>
        <v>2.0948934459187778</v>
      </c>
      <c r="G14" s="58">
        <v>10</v>
      </c>
      <c r="H14" s="27">
        <f>VLOOKUP($C14,'Data Sheet 0'!$A$5:$CE$253,2+Sheet1!$D$15)</f>
        <v>11811</v>
      </c>
      <c r="I14" s="28">
        <f t="shared" si="1"/>
        <v>1.6228515525705798</v>
      </c>
      <c r="J14" s="48"/>
      <c r="K14" s="17">
        <v>10</v>
      </c>
      <c r="L14" s="52" t="s">
        <v>182</v>
      </c>
      <c r="M14" s="49">
        <f t="shared" si="2"/>
        <v>2.0948934459187778</v>
      </c>
      <c r="N14" s="17">
        <f t="shared" si="3"/>
        <v>2.0958934459187777</v>
      </c>
      <c r="O14" s="17">
        <f t="shared" si="4"/>
        <v>5</v>
      </c>
      <c r="P14" s="17" t="str">
        <f t="shared" si="5"/>
        <v>Grandfather/grandmother</v>
      </c>
      <c r="Q14" s="17">
        <f t="shared" si="6"/>
        <v>0.18094089264173704</v>
      </c>
      <c r="R14" s="17">
        <f t="shared" si="7"/>
        <v>0.10415049334082629</v>
      </c>
      <c r="S14" s="48"/>
      <c r="T14" s="17"/>
    </row>
    <row r="15" spans="2:20" x14ac:dyDescent="0.3">
      <c r="B15" s="32"/>
      <c r="C15" s="25">
        <v>215</v>
      </c>
      <c r="D15" s="26" t="s">
        <v>183</v>
      </c>
      <c r="E15" s="27">
        <f>VLOOKUP($C15,'Data Sheet 0'!$A$5:$CE$253,2+Sheet1!$D$9)</f>
        <v>5161</v>
      </c>
      <c r="F15" s="28">
        <f t="shared" si="0"/>
        <v>20.751909931644551</v>
      </c>
      <c r="G15" s="58">
        <v>11</v>
      </c>
      <c r="H15" s="27">
        <f>VLOOKUP($C15,'Data Sheet 0'!$A$5:$CE$253,2+Sheet1!$D$15)</f>
        <v>162207</v>
      </c>
      <c r="I15" s="28">
        <f t="shared" si="1"/>
        <v>22.287518566405556</v>
      </c>
      <c r="J15" s="48"/>
      <c r="K15" s="17">
        <v>11</v>
      </c>
      <c r="L15" s="52" t="s">
        <v>183</v>
      </c>
      <c r="M15" s="49">
        <f t="shared" si="2"/>
        <v>20.751909931644551</v>
      </c>
      <c r="N15" s="17">
        <f t="shared" si="3"/>
        <v>20.753009931644552</v>
      </c>
      <c r="O15" s="17">
        <f t="shared" si="4"/>
        <v>2</v>
      </c>
      <c r="P15" s="17" t="str">
        <f t="shared" si="5"/>
        <v>Father/mother</v>
      </c>
      <c r="Q15" s="17">
        <f t="shared" si="6"/>
        <v>0.10052271813429835</v>
      </c>
      <c r="R15" s="17">
        <f t="shared" si="7"/>
        <v>2.8991760019675926E-2</v>
      </c>
      <c r="S15" s="48"/>
      <c r="T15" s="17"/>
    </row>
    <row r="16" spans="2:20" x14ac:dyDescent="0.3">
      <c r="B16" s="21" t="s">
        <v>331</v>
      </c>
      <c r="C16" s="25">
        <v>216</v>
      </c>
      <c r="D16" s="26" t="s">
        <v>184</v>
      </c>
      <c r="E16" s="27">
        <f>VLOOKUP($C16,'Data Sheet 0'!$A$5:$CE$253,2+Sheet1!$D$9)</f>
        <v>500</v>
      </c>
      <c r="F16" s="28">
        <f t="shared" si="0"/>
        <v>2.0104543626859672</v>
      </c>
      <c r="G16" s="58">
        <v>12</v>
      </c>
      <c r="H16" s="27">
        <f>VLOOKUP($C16,'Data Sheet 0'!$A$5:$CE$253,2+Sheet1!$D$15)</f>
        <v>21613</v>
      </c>
      <c r="I16" s="28">
        <f t="shared" si="1"/>
        <v>2.9696630772760937</v>
      </c>
      <c r="J16" s="48"/>
      <c r="K16" s="17">
        <v>12</v>
      </c>
      <c r="L16" s="52" t="s">
        <v>184</v>
      </c>
      <c r="M16" s="49">
        <f t="shared" si="2"/>
        <v>2.0104543626859672</v>
      </c>
      <c r="N16" s="17">
        <f t="shared" si="3"/>
        <v>2.0116543626859671</v>
      </c>
      <c r="O16" s="17">
        <f t="shared" si="4"/>
        <v>6</v>
      </c>
      <c r="P16" s="17" t="str">
        <f t="shared" si="5"/>
        <v>Cousin</v>
      </c>
      <c r="Q16" s="17">
        <f t="shared" si="6"/>
        <v>0</v>
      </c>
      <c r="R16" s="17">
        <f t="shared" si="7"/>
        <v>5.3586665439211423E-3</v>
      </c>
      <c r="S16" s="48"/>
      <c r="T16" s="17"/>
    </row>
    <row r="17" spans="2:20" x14ac:dyDescent="0.3">
      <c r="B17" s="32"/>
      <c r="C17" s="25">
        <v>217</v>
      </c>
      <c r="D17" s="26" t="s">
        <v>185</v>
      </c>
      <c r="E17" s="30">
        <f>VLOOKUP($C17,'Data Sheet 0'!$A$5:$CE$253,2+Sheet1!$D$9)</f>
        <v>623</v>
      </c>
      <c r="F17" s="31">
        <f t="shared" si="0"/>
        <v>2.5050261359067147</v>
      </c>
      <c r="G17" s="58">
        <v>13</v>
      </c>
      <c r="H17" s="30">
        <f>VLOOKUP($C17,'Data Sheet 0'!$A$5:$CE$253,2+Sheet1!$D$15)</f>
        <v>15612</v>
      </c>
      <c r="I17" s="31">
        <f t="shared" si="1"/>
        <v>2.1451154380435096</v>
      </c>
      <c r="J17" s="48"/>
      <c r="K17" s="17">
        <v>13</v>
      </c>
      <c r="L17" s="52" t="s">
        <v>185</v>
      </c>
      <c r="M17" s="49">
        <f t="shared" si="2"/>
        <v>2.5050261359067147</v>
      </c>
      <c r="N17" s="17">
        <f t="shared" si="3"/>
        <v>2.5063261359067148</v>
      </c>
      <c r="O17" s="17">
        <f t="shared" si="4"/>
        <v>4</v>
      </c>
      <c r="P17" s="17" t="str">
        <f t="shared" si="5"/>
        <v>Lone parent</v>
      </c>
      <c r="Q17" s="17">
        <f t="shared" si="6"/>
        <v>0</v>
      </c>
      <c r="R17" s="17">
        <f t="shared" si="7"/>
        <v>0</v>
      </c>
      <c r="S17" s="48"/>
      <c r="T17" s="17"/>
    </row>
    <row r="18" spans="2:20" x14ac:dyDescent="0.3">
      <c r="B18" s="21" t="s">
        <v>332</v>
      </c>
      <c r="C18" s="25">
        <v>218</v>
      </c>
      <c r="D18" s="106" t="s">
        <v>14</v>
      </c>
      <c r="E18" s="107">
        <f>VLOOKUP($C18,'Data Sheet 0'!$A$5:$CE$253,2+Sheet1!$D$9)</f>
        <v>24870</v>
      </c>
      <c r="F18" s="35">
        <f t="shared" si="0"/>
        <v>100</v>
      </c>
      <c r="G18" s="76">
        <v>14</v>
      </c>
      <c r="H18" s="107">
        <f>VLOOKUP($C18,'Data Sheet 0'!$A$5:$CE$253,2+Sheet1!$D$15)</f>
        <v>727793</v>
      </c>
      <c r="I18" s="35">
        <f t="shared" si="1"/>
        <v>100</v>
      </c>
      <c r="J18" s="48"/>
      <c r="K18" s="48"/>
      <c r="L18" s="53"/>
      <c r="M18" s="74"/>
      <c r="N18" s="48"/>
      <c r="O18" s="48"/>
      <c r="P18" s="48"/>
      <c r="Q18" s="48"/>
      <c r="R18" s="48"/>
      <c r="S18" s="48"/>
      <c r="T18" s="17"/>
    </row>
    <row r="19" spans="2:20" x14ac:dyDescent="0.3">
      <c r="B19" s="32"/>
      <c r="C19"/>
      <c r="D19"/>
      <c r="E19"/>
      <c r="F19"/>
      <c r="G19" s="10"/>
      <c r="H19"/>
      <c r="I19"/>
      <c r="J19" s="48"/>
      <c r="K19" s="48"/>
      <c r="L19" s="53"/>
      <c r="M19" s="74"/>
      <c r="N19" s="48"/>
      <c r="O19" s="48"/>
      <c r="P19" s="48"/>
      <c r="Q19" s="48"/>
      <c r="R19" s="48"/>
      <c r="S19" s="48"/>
      <c r="T19" s="17"/>
    </row>
    <row r="20" spans="2:20" x14ac:dyDescent="0.3">
      <c r="B20" s="21" t="s">
        <v>333</v>
      </c>
      <c r="C20"/>
      <c r="D20"/>
      <c r="E20"/>
      <c r="F20"/>
      <c r="G20" s="10"/>
      <c r="H20"/>
      <c r="I20"/>
      <c r="J20" s="48"/>
      <c r="K20" s="48"/>
      <c r="L20" s="53"/>
      <c r="M20" s="74"/>
      <c r="N20" s="48"/>
      <c r="O20" s="48"/>
      <c r="P20" s="48"/>
      <c r="Q20" s="48"/>
      <c r="R20" s="48"/>
      <c r="S20" s="48"/>
      <c r="T20" s="17"/>
    </row>
    <row r="21" spans="2:20" x14ac:dyDescent="0.3">
      <c r="B21" s="32"/>
      <c r="C21"/>
      <c r="D21"/>
      <c r="E21"/>
      <c r="F21"/>
      <c r="G21" s="10"/>
      <c r="H21"/>
      <c r="I21"/>
      <c r="J21" s="48"/>
      <c r="K21" s="48"/>
      <c r="L21" s="53"/>
      <c r="M21" s="74"/>
      <c r="N21" s="48"/>
      <c r="O21" s="48"/>
      <c r="P21" s="48"/>
      <c r="Q21" s="48"/>
      <c r="R21" s="48"/>
      <c r="S21" s="48"/>
      <c r="T21" s="17"/>
    </row>
    <row r="22" spans="2:20" x14ac:dyDescent="0.3">
      <c r="B22" s="21" t="s">
        <v>311</v>
      </c>
      <c r="C22"/>
      <c r="D22"/>
      <c r="E22"/>
      <c r="F22"/>
      <c r="G22" s="10"/>
      <c r="H22"/>
      <c r="I22"/>
      <c r="J22" s="48"/>
      <c r="K22" s="48"/>
      <c r="L22" s="53"/>
      <c r="M22" s="74"/>
      <c r="N22" s="48"/>
      <c r="O22" s="48"/>
      <c r="P22" s="48"/>
      <c r="Q22" s="48"/>
      <c r="R22" s="48"/>
      <c r="S22" s="48"/>
      <c r="T22" s="17"/>
    </row>
    <row r="23" spans="2:20" x14ac:dyDescent="0.3">
      <c r="B23" s="32"/>
      <c r="C23"/>
      <c r="D23"/>
      <c r="E23"/>
      <c r="F23"/>
      <c r="G23"/>
      <c r="H23"/>
      <c r="I23"/>
      <c r="J23" s="48"/>
      <c r="K23" s="48"/>
      <c r="L23" s="53"/>
      <c r="M23" s="74"/>
      <c r="N23" s="48"/>
      <c r="O23" s="48"/>
      <c r="P23" s="48"/>
      <c r="Q23" s="48"/>
      <c r="R23" s="48"/>
      <c r="S23" s="48"/>
      <c r="T23" s="17"/>
    </row>
    <row r="24" spans="2:20" x14ac:dyDescent="0.3">
      <c r="B24" s="21" t="s">
        <v>334</v>
      </c>
      <c r="C24"/>
      <c r="D24"/>
      <c r="E24"/>
      <c r="F24"/>
      <c r="G24"/>
      <c r="H24"/>
      <c r="I24"/>
      <c r="J24" s="48"/>
      <c r="K24" s="48"/>
      <c r="L24" s="53"/>
      <c r="M24" s="74"/>
      <c r="N24" s="48"/>
      <c r="O24" s="48"/>
      <c r="P24" s="48"/>
      <c r="Q24" s="48"/>
      <c r="R24" s="48"/>
      <c r="S24" s="48"/>
      <c r="T24" s="17"/>
    </row>
    <row r="25" spans="2:20" x14ac:dyDescent="0.3">
      <c r="B25" s="32"/>
      <c r="C25"/>
      <c r="D25"/>
      <c r="E25"/>
      <c r="F25"/>
      <c r="G25"/>
      <c r="H25"/>
      <c r="I25"/>
      <c r="J25" s="48"/>
      <c r="K25" s="48"/>
      <c r="L25" s="53"/>
      <c r="M25" s="74"/>
      <c r="N25" s="48"/>
      <c r="O25" s="48"/>
      <c r="P25" s="48"/>
      <c r="Q25" s="48"/>
      <c r="R25" s="48"/>
      <c r="S25" s="48"/>
      <c r="T25" s="17"/>
    </row>
    <row r="26" spans="2:20" x14ac:dyDescent="0.3">
      <c r="B26" s="21" t="s">
        <v>335</v>
      </c>
      <c r="C26"/>
      <c r="D26"/>
      <c r="E26"/>
      <c r="F26"/>
      <c r="G26"/>
      <c r="H26"/>
      <c r="I26"/>
      <c r="J26" s="48"/>
      <c r="K26" s="48"/>
      <c r="L26" s="53"/>
      <c r="M26" s="74"/>
      <c r="N26" s="48"/>
      <c r="O26" s="48"/>
      <c r="P26" s="48"/>
      <c r="Q26" s="48"/>
      <c r="R26" s="48"/>
      <c r="S26" s="48"/>
      <c r="T26" s="17"/>
    </row>
    <row r="27" spans="2:20" x14ac:dyDescent="0.3">
      <c r="B27" s="32"/>
      <c r="C27"/>
      <c r="D27"/>
      <c r="E27"/>
      <c r="F27"/>
      <c r="G27"/>
      <c r="H27"/>
      <c r="I27"/>
      <c r="J27" s="48"/>
      <c r="K27" s="48"/>
      <c r="L27" s="53"/>
      <c r="M27" s="74"/>
      <c r="N27" s="48"/>
      <c r="O27" s="48"/>
      <c r="P27" s="48"/>
      <c r="Q27" s="48"/>
      <c r="R27" s="48"/>
      <c r="S27" s="48"/>
      <c r="T27" s="17"/>
    </row>
    <row r="28" spans="2:20" x14ac:dyDescent="0.3">
      <c r="B28" s="21" t="s">
        <v>336</v>
      </c>
      <c r="C28"/>
      <c r="D28"/>
      <c r="E28"/>
      <c r="F28"/>
      <c r="G28"/>
      <c r="H28"/>
      <c r="I28"/>
      <c r="J28" s="48"/>
      <c r="K28" s="48"/>
      <c r="L28" s="53"/>
      <c r="M28" s="74"/>
      <c r="N28" s="48"/>
      <c r="O28" s="48"/>
      <c r="P28" s="48"/>
      <c r="Q28" s="48"/>
      <c r="R28" s="48"/>
      <c r="S28" s="48"/>
      <c r="T28" s="17"/>
    </row>
    <row r="29" spans="2:20" x14ac:dyDescent="0.3">
      <c r="B29" s="13"/>
      <c r="C29"/>
      <c r="D29"/>
      <c r="E29"/>
      <c r="F29"/>
      <c r="G29"/>
      <c r="H29"/>
      <c r="I29"/>
      <c r="J29" s="48"/>
      <c r="K29" s="48"/>
      <c r="L29" s="53"/>
      <c r="M29" s="74"/>
      <c r="N29" s="48"/>
      <c r="O29" s="48"/>
      <c r="P29" s="48"/>
      <c r="Q29" s="48"/>
      <c r="R29" s="48"/>
      <c r="S29" s="48"/>
      <c r="T29" s="17"/>
    </row>
    <row r="30" spans="2:20" x14ac:dyDescent="0.3">
      <c r="B30" s="21" t="s">
        <v>337</v>
      </c>
      <c r="C30"/>
      <c r="D30"/>
      <c r="E30"/>
      <c r="F30"/>
      <c r="G30"/>
      <c r="H30"/>
      <c r="I30"/>
      <c r="J30" s="48"/>
      <c r="K30" s="48"/>
      <c r="L30" s="53"/>
      <c r="M30" s="74"/>
      <c r="N30" s="48"/>
      <c r="O30" s="48"/>
      <c r="P30" s="48"/>
      <c r="Q30" s="48"/>
      <c r="R30" s="48"/>
      <c r="S30" s="48"/>
      <c r="T30" s="17"/>
    </row>
    <row r="31" spans="2:20" x14ac:dyDescent="0.3">
      <c r="B31" s="32"/>
      <c r="C31"/>
      <c r="D31"/>
      <c r="E31"/>
      <c r="F31"/>
      <c r="G31"/>
      <c r="H31"/>
      <c r="I31"/>
      <c r="J31" s="48"/>
      <c r="K31" s="48"/>
      <c r="L31" s="53"/>
      <c r="M31" s="74"/>
      <c r="N31" s="48"/>
      <c r="O31" s="48"/>
      <c r="P31" s="48"/>
      <c r="Q31" s="48"/>
      <c r="R31" s="48"/>
      <c r="S31" s="48"/>
      <c r="T31" s="17"/>
    </row>
    <row r="32" spans="2:20" x14ac:dyDescent="0.3">
      <c r="B32" s="21" t="s">
        <v>338</v>
      </c>
      <c r="C32"/>
      <c r="D32"/>
      <c r="E32"/>
      <c r="F32"/>
      <c r="G32"/>
      <c r="H32"/>
      <c r="I32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17"/>
    </row>
    <row r="33" spans="2:19" x14ac:dyDescent="0.3">
      <c r="B33" s="32"/>
      <c r="C33" s="50"/>
      <c r="D33" s="24"/>
      <c r="E33" s="24"/>
      <c r="F33" s="24"/>
      <c r="G33" s="24"/>
      <c r="H33" s="24"/>
      <c r="I33" s="24"/>
      <c r="J33" s="48"/>
      <c r="K33" s="48"/>
      <c r="L33" s="48"/>
      <c r="M33" s="48"/>
      <c r="N33" s="48"/>
      <c r="O33" s="48"/>
      <c r="P33" s="48"/>
      <c r="Q33" s="48"/>
      <c r="R33" s="48"/>
      <c r="S33" s="48"/>
    </row>
    <row r="34" spans="2:19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48"/>
      <c r="K34" s="48"/>
      <c r="L34" s="48"/>
      <c r="M34" s="48"/>
      <c r="N34" s="48"/>
      <c r="O34" s="48"/>
      <c r="P34" s="48"/>
      <c r="Q34" s="48"/>
      <c r="R34" s="48"/>
      <c r="S34" s="48"/>
    </row>
    <row r="35" spans="2:19" x14ac:dyDescent="0.3">
      <c r="B35" s="32"/>
      <c r="C35" s="14">
        <v>1</v>
      </c>
      <c r="D35" s="24"/>
      <c r="E35" s="24"/>
      <c r="F35" s="24"/>
      <c r="G35" s="24"/>
      <c r="H35" s="24"/>
      <c r="I35" s="24"/>
      <c r="J35" s="48"/>
      <c r="K35" s="48"/>
      <c r="L35" s="48"/>
      <c r="M35" s="48"/>
      <c r="N35" s="48"/>
      <c r="O35" s="48"/>
      <c r="P35" s="48"/>
      <c r="Q35" s="48"/>
      <c r="R35" s="48"/>
      <c r="S35" s="48"/>
    </row>
    <row r="36" spans="2:19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  <c r="J36" s="48"/>
      <c r="K36" s="48"/>
      <c r="L36" s="48"/>
      <c r="M36" s="48"/>
      <c r="N36" s="48"/>
      <c r="O36" s="48"/>
      <c r="P36" s="48"/>
      <c r="Q36" s="48"/>
      <c r="R36" s="48"/>
      <c r="S36" s="48"/>
    </row>
    <row r="37" spans="2:19" x14ac:dyDescent="0.3">
      <c r="B37" s="37"/>
      <c r="C37" s="14">
        <v>1</v>
      </c>
      <c r="D37" s="24"/>
      <c r="E37" s="24"/>
      <c r="F37" s="24"/>
      <c r="G37" s="24"/>
      <c r="H37" s="24"/>
      <c r="I37" s="24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2:19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</row>
    <row r="39" spans="2:19" x14ac:dyDescent="0.3">
      <c r="B39" s="37"/>
      <c r="C39" s="14">
        <v>1</v>
      </c>
      <c r="D39" s="24"/>
      <c r="E39" s="24"/>
      <c r="F39" s="24"/>
      <c r="G39" s="24"/>
      <c r="H39" s="24"/>
      <c r="I39" s="24"/>
    </row>
    <row r="40" spans="2:19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</row>
    <row r="41" spans="2:19" x14ac:dyDescent="0.3">
      <c r="B41" s="37"/>
      <c r="C41" s="14">
        <v>1</v>
      </c>
      <c r="D41" s="24"/>
      <c r="E41" s="24"/>
      <c r="F41" s="24"/>
      <c r="G41" s="24"/>
      <c r="H41" s="24"/>
      <c r="I41" s="24"/>
    </row>
    <row r="42" spans="2:19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</row>
    <row r="43" spans="2:19" x14ac:dyDescent="0.3">
      <c r="C43" s="41"/>
      <c r="D43" s="24"/>
      <c r="E43" s="24"/>
      <c r="F43" s="24"/>
      <c r="G43" s="24"/>
      <c r="H43" s="24"/>
      <c r="I43" s="24"/>
    </row>
    <row r="44" spans="2:19" x14ac:dyDescent="0.3">
      <c r="B44" s="72" t="s">
        <v>393</v>
      </c>
      <c r="C44" s="41"/>
      <c r="D44" s="24"/>
      <c r="E44" s="24"/>
      <c r="F44" s="24"/>
      <c r="G44" s="24"/>
      <c r="H44" s="24"/>
      <c r="I44" s="24"/>
    </row>
    <row r="45" spans="2:19" x14ac:dyDescent="0.3">
      <c r="C45" s="41"/>
      <c r="D45" s="24"/>
      <c r="E45" s="24"/>
      <c r="F45" s="24"/>
      <c r="G45" s="24"/>
      <c r="H45" s="24"/>
      <c r="I45" s="24"/>
    </row>
    <row r="46" spans="2:19" x14ac:dyDescent="0.3">
      <c r="C46" s="41"/>
      <c r="D46" s="108" t="s">
        <v>416</v>
      </c>
      <c r="E46" s="24"/>
      <c r="F46" s="24"/>
      <c r="G46" s="24"/>
      <c r="H46" s="24"/>
      <c r="I46" s="24"/>
    </row>
    <row r="47" spans="2:19" x14ac:dyDescent="0.3">
      <c r="C47" s="41"/>
      <c r="D47" s="24"/>
      <c r="E47" s="24"/>
      <c r="F47" s="24"/>
      <c r="G47" s="24"/>
      <c r="H47" s="24"/>
      <c r="I47" s="24"/>
    </row>
    <row r="48" spans="2:19" x14ac:dyDescent="0.3">
      <c r="C48" s="41"/>
      <c r="D48" s="24"/>
      <c r="E48" s="24"/>
      <c r="F48" s="24"/>
      <c r="G48" s="24"/>
      <c r="H48" s="24"/>
      <c r="I48" s="24"/>
    </row>
    <row r="49" spans="3:9" x14ac:dyDescent="0.3">
      <c r="C49" s="41"/>
      <c r="D49" s="24"/>
      <c r="E49" s="24"/>
      <c r="F49" s="24"/>
      <c r="G49" s="24"/>
      <c r="H49" s="24"/>
      <c r="I49" s="24"/>
    </row>
    <row r="50" spans="3:9" x14ac:dyDescent="0.3">
      <c r="C50" s="41"/>
      <c r="D50" s="24"/>
      <c r="E50" s="24"/>
      <c r="F50" s="24"/>
      <c r="G50" s="24"/>
      <c r="H50" s="24"/>
      <c r="I50" s="24"/>
    </row>
    <row r="51" spans="3:9" x14ac:dyDescent="0.3">
      <c r="C51" s="41"/>
      <c r="D51" s="24"/>
      <c r="E51" s="24"/>
      <c r="F51" s="24"/>
      <c r="G51" s="24"/>
      <c r="H51" s="24"/>
      <c r="I51" s="24"/>
    </row>
    <row r="52" spans="3:9" x14ac:dyDescent="0.3">
      <c r="C52" s="41"/>
      <c r="D52" s="24"/>
      <c r="E52" s="24"/>
      <c r="F52" s="24"/>
      <c r="G52" s="24"/>
      <c r="H52" s="24"/>
      <c r="I52" s="24"/>
    </row>
    <row r="53" spans="3:9" x14ac:dyDescent="0.3">
      <c r="C53" s="41"/>
      <c r="D53" s="24"/>
      <c r="E53" s="24"/>
      <c r="F53" s="24"/>
      <c r="G53" s="24"/>
      <c r="H53" s="24"/>
      <c r="I53" s="24"/>
    </row>
    <row r="54" spans="3:9" x14ac:dyDescent="0.3">
      <c r="C54" s="41"/>
      <c r="D54" s="24"/>
      <c r="E54" s="24"/>
      <c r="F54" s="24"/>
      <c r="G54" s="24"/>
      <c r="H54" s="24"/>
      <c r="I54" s="24"/>
    </row>
    <row r="55" spans="3:9" x14ac:dyDescent="0.3">
      <c r="C55" s="41"/>
      <c r="D55" s="24"/>
      <c r="E55" s="24"/>
      <c r="F55" s="24"/>
      <c r="G55" s="24"/>
      <c r="H55" s="24"/>
      <c r="I55" s="24"/>
    </row>
    <row r="56" spans="3:9" x14ac:dyDescent="0.3">
      <c r="C56" s="41"/>
      <c r="D56" s="24"/>
      <c r="E56" s="24"/>
      <c r="F56" s="24"/>
      <c r="G56" s="24"/>
      <c r="H56" s="24"/>
      <c r="I56" s="24"/>
    </row>
    <row r="57" spans="3:9" x14ac:dyDescent="0.3">
      <c r="G57" s="24"/>
    </row>
    <row r="58" spans="3:9" x14ac:dyDescent="0.3">
      <c r="C58" s="41"/>
      <c r="G58" s="24"/>
    </row>
    <row r="59" spans="3:9" x14ac:dyDescent="0.3">
      <c r="C59" s="41"/>
      <c r="G59" s="24"/>
    </row>
    <row r="60" spans="3:9" x14ac:dyDescent="0.3">
      <c r="C60" s="41"/>
      <c r="G60" s="24"/>
    </row>
    <row r="61" spans="3:9" x14ac:dyDescent="0.3">
      <c r="C61" s="41"/>
      <c r="G61" s="24"/>
    </row>
    <row r="62" spans="3:9" x14ac:dyDescent="0.3">
      <c r="C62" s="41"/>
      <c r="G62" s="24"/>
    </row>
    <row r="63" spans="3:9" x14ac:dyDescent="0.3">
      <c r="C63" s="41"/>
    </row>
    <row r="64" spans="3:9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1400-000000000000}"/>
    <hyperlink ref="B4" location="Gender!C2" display="Gender!C2" xr:uid="{00000000-0004-0000-1400-000001000000}"/>
    <hyperlink ref="B6" location="Age!C2" display="Age!C2" xr:uid="{00000000-0004-0000-1400-000002000000}"/>
    <hyperlink ref="B8" location="Indigenous!C2" display="Indigenous!C2" xr:uid="{00000000-0004-0000-1400-000003000000}"/>
    <hyperlink ref="B10" location="Birthplaces!C2" display="Birthplaces!C2" xr:uid="{00000000-0004-0000-1400-000004000000}"/>
    <hyperlink ref="B12" location="Language!C2" display="Language!C2" xr:uid="{00000000-0004-0000-1400-000005000000}"/>
    <hyperlink ref="B14" location="Fluency!C2" display="Fluency!C2" xr:uid="{00000000-0004-0000-1400-000006000000}"/>
    <hyperlink ref="B16" location="'Year of arrival'!C2" display="'Year of arrival'!C2" xr:uid="{00000000-0004-0000-1400-000007000000}"/>
    <hyperlink ref="B18" location="Religion!C2" display="Religion!C2" xr:uid="{00000000-0004-0000-1400-000008000000}"/>
    <hyperlink ref="B20" location="'School Level'!C2" display="'School Level'!C2" xr:uid="{00000000-0004-0000-1400-000009000000}"/>
    <hyperlink ref="B22" location="'Post School'!C2" display="'Post School'!C2" xr:uid="{00000000-0004-0000-1400-00000A000000}"/>
    <hyperlink ref="B24" location="'Labour force'!C2" display="'Labour force'!C2" xr:uid="{00000000-0004-0000-1400-00000B000000}"/>
    <hyperlink ref="B26" location="Volunteering!C2" display="Volunteering!C2" xr:uid="{00000000-0004-0000-1400-00000C000000}"/>
    <hyperlink ref="B28" location="Incomes!C2" display="Incomes!C2" xr:uid="{00000000-0004-0000-1400-00000D000000}"/>
    <hyperlink ref="B30" location="Disability!C2" display="Disability!C2" xr:uid="{00000000-0004-0000-1400-00000E000000}"/>
    <hyperlink ref="B32" location="Carers!C2" display="Carers!C2" xr:uid="{00000000-0004-0000-1400-00000F000000}"/>
    <hyperlink ref="B34" location="'Marital Status'!C2" display="'Marital Status'!C2" xr:uid="{00000000-0004-0000-1400-000010000000}"/>
    <hyperlink ref="B36" location="Relationship!C2" display="Relationship!C2" xr:uid="{00000000-0004-0000-1400-000011000000}"/>
    <hyperlink ref="B38" location="'Home ownership'!C2" display="'Home ownership'!C2" xr:uid="{00000000-0004-0000-1400-000012000000}"/>
    <hyperlink ref="B40" location="'Non Private Accom'!C2" display="'Non Private Accom'!C2" xr:uid="{00000000-0004-0000-1400-000013000000}"/>
    <hyperlink ref="B42" location="Pensions!C2" display="Pensions!C2" xr:uid="{00000000-0004-0000-1400-000014000000}"/>
    <hyperlink ref="B44" location="Comparison!E3" display="Comparison!E3" xr:uid="{00000000-0004-0000-1400-000015000000}"/>
  </hyperlinks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B1:J260"/>
  <sheetViews>
    <sheetView showGridLines="0" showRowColHeaders="0" topLeftCell="A2" zoomScale="75" zoomScaleNormal="75" workbookViewId="0">
      <selection activeCell="B40" sqref="B40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10" ht="28.5" x14ac:dyDescent="0.65">
      <c r="D1" s="115" t="s">
        <v>435</v>
      </c>
      <c r="E1" s="115"/>
      <c r="F1" s="115"/>
      <c r="G1" s="115"/>
      <c r="H1" s="115"/>
      <c r="I1" s="115"/>
    </row>
    <row r="2" spans="2:10" ht="18" x14ac:dyDescent="0.4">
      <c r="G2" s="129" t="s">
        <v>322</v>
      </c>
      <c r="H2" s="129"/>
      <c r="I2" s="129"/>
    </row>
    <row r="3" spans="2:1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10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10" x14ac:dyDescent="0.3">
      <c r="B5" s="13"/>
      <c r="C5" s="25">
        <v>220</v>
      </c>
      <c r="D5" s="26" t="s">
        <v>186</v>
      </c>
      <c r="E5" s="27">
        <f>VLOOKUP($C5,'Data Sheet 0'!$A$5:$CE$253,2+Sheet1!$D$9)</f>
        <v>17751</v>
      </c>
      <c r="F5" s="28">
        <f>E5/E$8*100</f>
        <v>81.054794520547944</v>
      </c>
      <c r="G5" s="24"/>
      <c r="H5" s="27">
        <f>VLOOKUP($C5,'Data Sheet 0'!$A$5:$CE$253,2+Sheet1!$D$15)</f>
        <v>554352</v>
      </c>
      <c r="I5" s="28">
        <f>H5/H$8*100</f>
        <v>85.620820140551388</v>
      </c>
    </row>
    <row r="6" spans="2:10" x14ac:dyDescent="0.3">
      <c r="B6" s="21" t="s">
        <v>326</v>
      </c>
      <c r="C6" s="25">
        <v>221</v>
      </c>
      <c r="D6" s="26" t="s">
        <v>187</v>
      </c>
      <c r="E6" s="27">
        <f>VLOOKUP($C6,'Data Sheet 0'!$A$5:$CE$253,2+Sheet1!$D$9)</f>
        <v>3571</v>
      </c>
      <c r="F6" s="28">
        <f t="shared" ref="F6:F8" si="0">E6/E$8*100</f>
        <v>16.30593607305936</v>
      </c>
      <c r="G6" s="24"/>
      <c r="H6" s="27">
        <f>VLOOKUP($C6,'Data Sheet 0'!$A$5:$CE$253,2+Sheet1!$D$15)</f>
        <v>73184</v>
      </c>
      <c r="I6" s="28">
        <f t="shared" ref="I6:I8" si="1">H6/H$8*100</f>
        <v>11.303421113599505</v>
      </c>
    </row>
    <row r="7" spans="2:10" x14ac:dyDescent="0.3">
      <c r="B7" s="32"/>
      <c r="C7" s="25">
        <v>222</v>
      </c>
      <c r="D7" s="26" t="s">
        <v>135</v>
      </c>
      <c r="E7" s="27">
        <f>VLOOKUP($C7,'Data Sheet 0'!$A$5:$CE$253,2+Sheet1!$D$9)</f>
        <v>578</v>
      </c>
      <c r="F7" s="28">
        <f t="shared" si="0"/>
        <v>2.6392694063926943</v>
      </c>
      <c r="G7" s="24"/>
      <c r="H7" s="27">
        <f>VLOOKUP($C7,'Data Sheet 0'!$A$5:$CE$253,2+Sheet1!$D$15)</f>
        <v>19914</v>
      </c>
      <c r="I7" s="28">
        <f t="shared" si="1"/>
        <v>3.0757587458491003</v>
      </c>
    </row>
    <row r="8" spans="2:10" x14ac:dyDescent="0.3">
      <c r="B8" s="21" t="s">
        <v>327</v>
      </c>
      <c r="C8" s="25">
        <v>223</v>
      </c>
      <c r="D8" s="106" t="s">
        <v>188</v>
      </c>
      <c r="E8" s="107">
        <f>VLOOKUP($C8,'Data Sheet 0'!$A$5:$CE$253,2+Sheet1!$D$9)</f>
        <v>21900</v>
      </c>
      <c r="F8" s="35">
        <f t="shared" si="0"/>
        <v>100</v>
      </c>
      <c r="G8" s="76"/>
      <c r="H8" s="107">
        <f>VLOOKUP($C8,'Data Sheet 0'!$A$5:$CE$253,2+Sheet1!$D$15)</f>
        <v>647450</v>
      </c>
      <c r="I8" s="35">
        <f t="shared" si="1"/>
        <v>100</v>
      </c>
    </row>
    <row r="9" spans="2:10" x14ac:dyDescent="0.3">
      <c r="B9" s="37"/>
      <c r="C9" s="41"/>
      <c r="D9" s="24"/>
      <c r="E9" s="24"/>
      <c r="F9" s="24"/>
      <c r="G9" s="24"/>
      <c r="H9" s="24"/>
      <c r="I9" s="24"/>
      <c r="J9" s="24"/>
    </row>
    <row r="10" spans="2:10" x14ac:dyDescent="0.3">
      <c r="B10" s="21" t="s">
        <v>328</v>
      </c>
      <c r="C10" s="14">
        <v>1</v>
      </c>
      <c r="D10" s="38"/>
      <c r="E10" s="38"/>
      <c r="F10" s="38"/>
      <c r="G10" s="38"/>
      <c r="H10" s="24"/>
      <c r="I10" s="24"/>
      <c r="J10" s="24"/>
    </row>
    <row r="11" spans="2:10" x14ac:dyDescent="0.3">
      <c r="B11" s="37"/>
      <c r="C11" s="14">
        <v>1</v>
      </c>
      <c r="D11" s="38"/>
      <c r="E11" s="38" t="str">
        <f>E3</f>
        <v>Greater Dandenong</v>
      </c>
      <c r="F11" s="38" t="str">
        <f>H3</f>
        <v>Metro. Melbourne</v>
      </c>
      <c r="G11" s="38"/>
      <c r="H11" s="24"/>
      <c r="I11" s="24"/>
      <c r="J11" s="24"/>
    </row>
    <row r="12" spans="2:10" x14ac:dyDescent="0.3">
      <c r="B12" s="21" t="s">
        <v>329</v>
      </c>
      <c r="C12" s="14">
        <v>1</v>
      </c>
      <c r="D12" s="47" t="s">
        <v>186</v>
      </c>
      <c r="E12" s="40">
        <f>F5</f>
        <v>81.054794520547944</v>
      </c>
      <c r="F12" s="40">
        <f>I5</f>
        <v>85.620820140551388</v>
      </c>
      <c r="G12" s="38"/>
      <c r="I12" s="24"/>
      <c r="J12" s="24"/>
    </row>
    <row r="13" spans="2:10" x14ac:dyDescent="0.3">
      <c r="B13" s="37"/>
      <c r="C13" s="14">
        <v>1</v>
      </c>
      <c r="D13" s="47" t="s">
        <v>187</v>
      </c>
      <c r="E13" s="40">
        <f t="shared" ref="E13:E14" si="2">F6</f>
        <v>16.30593607305936</v>
      </c>
      <c r="F13" s="40">
        <f>I6</f>
        <v>11.303421113599505</v>
      </c>
      <c r="G13" s="38"/>
      <c r="I13" s="24"/>
      <c r="J13" s="24"/>
    </row>
    <row r="14" spans="2:10" x14ac:dyDescent="0.3">
      <c r="B14" s="21" t="s">
        <v>330</v>
      </c>
      <c r="C14" s="14">
        <v>1</v>
      </c>
      <c r="D14" s="47" t="s">
        <v>135</v>
      </c>
      <c r="E14" s="40">
        <f t="shared" si="2"/>
        <v>2.6392694063926943</v>
      </c>
      <c r="F14" s="40">
        <f>I7</f>
        <v>3.0757587458491003</v>
      </c>
      <c r="G14" s="38"/>
      <c r="I14" s="24"/>
      <c r="J14" s="24"/>
    </row>
    <row r="15" spans="2:10" x14ac:dyDescent="0.3">
      <c r="B15" s="32"/>
      <c r="C15" s="14">
        <v>1</v>
      </c>
      <c r="D15" s="38"/>
      <c r="E15" s="38"/>
      <c r="F15" s="38"/>
      <c r="G15" s="38"/>
      <c r="H15" s="24"/>
      <c r="I15" s="24"/>
      <c r="J15" s="24"/>
    </row>
    <row r="16" spans="2:10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  <c r="J16" s="24"/>
    </row>
    <row r="17" spans="2:10" x14ac:dyDescent="0.3">
      <c r="B17" s="32"/>
      <c r="C17" s="14">
        <v>1</v>
      </c>
      <c r="D17" s="24"/>
      <c r="E17" s="24"/>
      <c r="F17" s="24"/>
      <c r="G17" s="24"/>
      <c r="H17" s="24"/>
      <c r="I17" s="24"/>
      <c r="J17" s="24"/>
    </row>
    <row r="18" spans="2:10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  <c r="J18" s="24"/>
    </row>
    <row r="19" spans="2:10" x14ac:dyDescent="0.3">
      <c r="B19" s="32"/>
      <c r="C19" s="14">
        <v>1</v>
      </c>
      <c r="D19" s="24"/>
      <c r="E19" s="24"/>
      <c r="F19" s="24"/>
      <c r="G19" s="24"/>
      <c r="H19" s="24"/>
      <c r="I19" s="24"/>
      <c r="J19" s="24"/>
    </row>
    <row r="20" spans="2:10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  <c r="J20" s="24"/>
    </row>
    <row r="21" spans="2:10" x14ac:dyDescent="0.3">
      <c r="B21" s="32"/>
      <c r="C21" s="14">
        <v>1</v>
      </c>
      <c r="D21" s="24"/>
      <c r="E21" s="24"/>
      <c r="F21" s="24"/>
      <c r="G21" s="24"/>
      <c r="H21" s="24"/>
      <c r="I21" s="24"/>
      <c r="J21" s="24"/>
    </row>
    <row r="22" spans="2:10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J22" s="24"/>
    </row>
    <row r="23" spans="2:10" x14ac:dyDescent="0.3">
      <c r="B23" s="32"/>
      <c r="C23" s="14">
        <v>1</v>
      </c>
      <c r="D23" s="24"/>
      <c r="E23" s="24"/>
      <c r="F23" s="24"/>
      <c r="G23" s="24"/>
      <c r="H23" s="24"/>
      <c r="I23" s="24"/>
      <c r="J23" s="24"/>
    </row>
    <row r="24" spans="2:10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J24" s="24"/>
    </row>
    <row r="25" spans="2:10" x14ac:dyDescent="0.3">
      <c r="B25" s="32"/>
      <c r="C25" s="14">
        <v>1</v>
      </c>
      <c r="D25" s="24"/>
      <c r="E25" s="24"/>
      <c r="F25" s="24"/>
      <c r="G25" s="24"/>
      <c r="H25" s="24"/>
      <c r="I25" s="24"/>
      <c r="J25" s="24"/>
    </row>
    <row r="26" spans="2:10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  <c r="J26" s="24"/>
    </row>
    <row r="27" spans="2:10" x14ac:dyDescent="0.3">
      <c r="B27" s="32"/>
      <c r="C27" s="14">
        <v>1</v>
      </c>
      <c r="D27" s="24"/>
      <c r="E27" s="24"/>
      <c r="F27" s="24"/>
      <c r="G27" s="24"/>
      <c r="H27" s="24"/>
      <c r="I27" s="24"/>
      <c r="J27" s="24"/>
    </row>
    <row r="28" spans="2:10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24"/>
    </row>
    <row r="29" spans="2:10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24"/>
    </row>
    <row r="30" spans="2:10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24"/>
    </row>
    <row r="31" spans="2:10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24"/>
    </row>
    <row r="32" spans="2:10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  <c r="J32" s="24"/>
    </row>
    <row r="33" spans="2:10" x14ac:dyDescent="0.3">
      <c r="B33" s="32"/>
      <c r="C33" s="14">
        <v>1</v>
      </c>
      <c r="D33" s="24"/>
      <c r="E33" s="24"/>
      <c r="F33" s="24"/>
      <c r="G33" s="24"/>
      <c r="H33" s="24"/>
      <c r="I33" s="24"/>
      <c r="J33" s="24"/>
    </row>
    <row r="34" spans="2:10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24"/>
    </row>
    <row r="35" spans="2:10" x14ac:dyDescent="0.3">
      <c r="B35" s="32"/>
      <c r="C35" s="14">
        <v>1</v>
      </c>
      <c r="D35" s="108" t="s">
        <v>417</v>
      </c>
      <c r="E35" s="24"/>
      <c r="F35" s="24"/>
      <c r="G35" s="24"/>
      <c r="H35" s="24"/>
      <c r="I35" s="24"/>
      <c r="J35" s="24"/>
    </row>
    <row r="36" spans="2:10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  <c r="J36" s="24"/>
    </row>
    <row r="37" spans="2:10" x14ac:dyDescent="0.3">
      <c r="B37" s="37"/>
      <c r="C37" s="14">
        <v>1</v>
      </c>
      <c r="D37" s="24"/>
      <c r="E37" s="24"/>
      <c r="F37" s="24"/>
      <c r="G37" s="24"/>
      <c r="H37" s="24"/>
      <c r="I37" s="24"/>
      <c r="J37" s="24"/>
    </row>
    <row r="38" spans="2:10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  <c r="J38" s="24"/>
    </row>
    <row r="39" spans="2:10" x14ac:dyDescent="0.3">
      <c r="B39" s="37"/>
      <c r="C39" s="14">
        <v>1</v>
      </c>
      <c r="D39" s="24"/>
      <c r="E39" s="24"/>
      <c r="F39" s="24"/>
      <c r="G39" s="24"/>
      <c r="H39" s="24"/>
      <c r="I39" s="24"/>
      <c r="J39" s="24"/>
    </row>
    <row r="40" spans="2:10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  <c r="J40" s="24"/>
    </row>
    <row r="41" spans="2:10" x14ac:dyDescent="0.3">
      <c r="B41" s="37"/>
      <c r="C41" s="14">
        <v>1</v>
      </c>
      <c r="D41" s="24"/>
      <c r="E41" s="24"/>
      <c r="F41" s="24"/>
      <c r="G41" s="24"/>
      <c r="H41" s="24"/>
      <c r="I41" s="24"/>
      <c r="J41" s="24"/>
    </row>
    <row r="42" spans="2:10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  <c r="J42" s="24"/>
    </row>
    <row r="43" spans="2:10" x14ac:dyDescent="0.3">
      <c r="C43" s="41"/>
      <c r="D43" s="24"/>
      <c r="E43" s="24"/>
      <c r="F43" s="24"/>
      <c r="G43" s="24"/>
      <c r="H43" s="24"/>
      <c r="I43" s="24"/>
      <c r="J43" s="24"/>
    </row>
    <row r="44" spans="2:10" x14ac:dyDescent="0.3">
      <c r="B44" s="72" t="s">
        <v>393</v>
      </c>
      <c r="C44" s="41"/>
      <c r="D44" s="24"/>
      <c r="E44" s="24"/>
      <c r="F44" s="24"/>
      <c r="G44" s="24"/>
      <c r="H44" s="24"/>
      <c r="I44" s="24"/>
      <c r="J44" s="24"/>
    </row>
    <row r="45" spans="2:10" x14ac:dyDescent="0.3">
      <c r="C45" s="41"/>
      <c r="D45" s="24"/>
      <c r="E45" s="24"/>
      <c r="F45" s="24"/>
      <c r="G45" s="24"/>
      <c r="H45" s="24"/>
      <c r="I45" s="24"/>
      <c r="J45" s="24"/>
    </row>
    <row r="46" spans="2:10" x14ac:dyDescent="0.3">
      <c r="C46" s="41"/>
      <c r="D46" s="24"/>
      <c r="E46" s="24"/>
      <c r="F46" s="24"/>
      <c r="G46" s="24"/>
      <c r="H46" s="24"/>
      <c r="I46" s="24"/>
      <c r="J46" s="24"/>
    </row>
    <row r="47" spans="2:10" x14ac:dyDescent="0.3">
      <c r="C47" s="41"/>
      <c r="D47" s="24"/>
      <c r="E47" s="24"/>
      <c r="F47" s="24"/>
      <c r="G47" s="24"/>
      <c r="H47" s="24"/>
      <c r="I47" s="24"/>
      <c r="J47" s="24"/>
    </row>
    <row r="48" spans="2:10" x14ac:dyDescent="0.3">
      <c r="C48" s="41"/>
      <c r="D48" s="24"/>
      <c r="E48" s="24"/>
      <c r="F48" s="24"/>
      <c r="G48" s="24"/>
      <c r="H48" s="24"/>
      <c r="I48" s="24"/>
      <c r="J48" s="24"/>
    </row>
    <row r="49" spans="3:10" x14ac:dyDescent="0.3">
      <c r="C49" s="41"/>
      <c r="D49" s="24"/>
      <c r="E49" s="24"/>
      <c r="F49" s="24"/>
      <c r="G49" s="24"/>
      <c r="H49" s="24"/>
      <c r="I49" s="24"/>
      <c r="J49" s="24"/>
    </row>
    <row r="50" spans="3:10" x14ac:dyDescent="0.3">
      <c r="C50" s="41"/>
      <c r="D50" s="24"/>
      <c r="E50" s="24"/>
      <c r="F50" s="24"/>
      <c r="G50" s="24"/>
      <c r="H50" s="24"/>
      <c r="I50" s="24"/>
      <c r="J50" s="24"/>
    </row>
    <row r="51" spans="3:10" x14ac:dyDescent="0.3">
      <c r="C51" s="41"/>
      <c r="D51" s="24"/>
      <c r="E51" s="24"/>
      <c r="F51" s="24"/>
      <c r="G51" s="24"/>
      <c r="H51" s="24"/>
      <c r="I51" s="24"/>
      <c r="J51" s="24"/>
    </row>
    <row r="52" spans="3:10" x14ac:dyDescent="0.3">
      <c r="C52" s="41"/>
      <c r="D52" s="24"/>
      <c r="E52" s="24"/>
      <c r="F52" s="24"/>
      <c r="G52" s="24"/>
      <c r="H52" s="24"/>
      <c r="I52" s="24"/>
      <c r="J52" s="24"/>
    </row>
    <row r="53" spans="3:10" x14ac:dyDescent="0.3">
      <c r="C53" s="41"/>
      <c r="D53" s="24"/>
      <c r="E53" s="24"/>
      <c r="F53" s="24"/>
      <c r="G53" s="24"/>
      <c r="H53" s="24"/>
      <c r="I53" s="24"/>
      <c r="J53" s="24"/>
    </row>
    <row r="54" spans="3:10" x14ac:dyDescent="0.3">
      <c r="C54" s="41"/>
      <c r="D54" s="24"/>
      <c r="E54" s="24"/>
      <c r="F54" s="24"/>
      <c r="G54" s="24"/>
      <c r="H54" s="24"/>
      <c r="I54" s="24"/>
      <c r="J54" s="24"/>
    </row>
    <row r="55" spans="3:10" x14ac:dyDescent="0.3">
      <c r="C55" s="41"/>
      <c r="D55" s="24"/>
      <c r="E55" s="24"/>
      <c r="F55" s="24"/>
      <c r="G55" s="24"/>
      <c r="H55" s="24"/>
      <c r="I55" s="24"/>
      <c r="J55" s="24"/>
    </row>
    <row r="56" spans="3:10" x14ac:dyDescent="0.3">
      <c r="C56" s="41"/>
      <c r="D56" s="24"/>
      <c r="E56" s="24"/>
      <c r="F56" s="24"/>
      <c r="G56" s="24"/>
      <c r="H56" s="24"/>
      <c r="I56" s="24"/>
      <c r="J56" s="24"/>
    </row>
    <row r="57" spans="3:10" x14ac:dyDescent="0.3">
      <c r="C57" s="41"/>
      <c r="D57" s="24"/>
      <c r="E57" s="24"/>
      <c r="F57" s="24"/>
      <c r="G57" s="24"/>
      <c r="H57" s="24"/>
      <c r="I57" s="24"/>
      <c r="J57" s="24"/>
    </row>
    <row r="58" spans="3:10" x14ac:dyDescent="0.3">
      <c r="C58" s="41"/>
      <c r="G58" s="24"/>
    </row>
    <row r="59" spans="3:10" x14ac:dyDescent="0.3">
      <c r="C59" s="41"/>
      <c r="G59" s="24"/>
    </row>
    <row r="60" spans="3:10" x14ac:dyDescent="0.3">
      <c r="C60" s="41"/>
      <c r="G60" s="24"/>
    </row>
    <row r="61" spans="3:10" x14ac:dyDescent="0.3">
      <c r="C61" s="41"/>
      <c r="G61" s="24"/>
    </row>
    <row r="62" spans="3:10" x14ac:dyDescent="0.3">
      <c r="C62" s="41"/>
      <c r="G62" s="24"/>
    </row>
    <row r="63" spans="3:10" x14ac:dyDescent="0.3">
      <c r="C63" s="41"/>
    </row>
    <row r="64" spans="3:10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1500-000000000000}"/>
    <hyperlink ref="B4" location="Gender!C2" display="Gender!C2" xr:uid="{00000000-0004-0000-1500-000001000000}"/>
    <hyperlink ref="B6" location="Age!C2" display="Age!C2" xr:uid="{00000000-0004-0000-1500-000002000000}"/>
    <hyperlink ref="B8" location="Indigenous!C2" display="Indigenous!C2" xr:uid="{00000000-0004-0000-1500-000003000000}"/>
    <hyperlink ref="B10" location="Birthplaces!C2" display="Birthplaces!C2" xr:uid="{00000000-0004-0000-1500-000004000000}"/>
    <hyperlink ref="B12" location="Language!C2" display="Language!C2" xr:uid="{00000000-0004-0000-1500-000005000000}"/>
    <hyperlink ref="B14" location="Fluency!C2" display="Fluency!C2" xr:uid="{00000000-0004-0000-1500-000006000000}"/>
    <hyperlink ref="B16" location="'Year of arrival'!C2" display="'Year of arrival'!C2" xr:uid="{00000000-0004-0000-1500-000007000000}"/>
    <hyperlink ref="B18" location="Religion!C2" display="Religion!C2" xr:uid="{00000000-0004-0000-1500-000008000000}"/>
    <hyperlink ref="B20" location="'School Level'!C2" display="'School Level'!C2" xr:uid="{00000000-0004-0000-1500-000009000000}"/>
    <hyperlink ref="B22" location="'Post School'!C2" display="'Post School'!C2" xr:uid="{00000000-0004-0000-1500-00000A000000}"/>
    <hyperlink ref="B24" location="'Labour force'!C2" display="'Labour force'!C2" xr:uid="{00000000-0004-0000-1500-00000B000000}"/>
    <hyperlink ref="B26" location="Volunteering!C2" display="Volunteering!C2" xr:uid="{00000000-0004-0000-1500-00000C000000}"/>
    <hyperlink ref="B28" location="Incomes!C2" display="Incomes!C2" xr:uid="{00000000-0004-0000-1500-00000D000000}"/>
    <hyperlink ref="B30" location="Disability!C2" display="Disability!C2" xr:uid="{00000000-0004-0000-1500-00000E000000}"/>
    <hyperlink ref="B32" location="Carers!C2" display="Carers!C2" xr:uid="{00000000-0004-0000-1500-00000F000000}"/>
    <hyperlink ref="B34" location="'Marital Status'!C2" display="'Marital Status'!C2" xr:uid="{00000000-0004-0000-1500-000010000000}"/>
    <hyperlink ref="B36" location="Relationship!C2" display="Relationship!C2" xr:uid="{00000000-0004-0000-1500-000011000000}"/>
    <hyperlink ref="B38" location="'Home ownership'!C2" display="'Home ownership'!C2" xr:uid="{00000000-0004-0000-1500-000012000000}"/>
    <hyperlink ref="B40" location="'Non Private Accom'!C2" display="'Non Private Accom'!C2" xr:uid="{00000000-0004-0000-1500-000013000000}"/>
    <hyperlink ref="B42" location="Pensions!C2" display="Pensions!C2" xr:uid="{00000000-0004-0000-1500-000014000000}"/>
    <hyperlink ref="B44" location="Comparison!E3" display="Comparison!E3" xr:uid="{00000000-0004-0000-1500-000015000000}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T260"/>
  <sheetViews>
    <sheetView showGridLines="0" showRowColHeaders="0" zoomScale="75" zoomScaleNormal="75" workbookViewId="0">
      <selection activeCell="B42" sqref="B42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1" width="9.08984375" style="16"/>
    <col min="12" max="12" width="36.36328125" style="16" customWidth="1"/>
    <col min="13" max="16384" width="9.08984375" style="16"/>
  </cols>
  <sheetData>
    <row r="1" spans="2:20" ht="28.5" x14ac:dyDescent="0.65">
      <c r="D1" s="115" t="s">
        <v>436</v>
      </c>
      <c r="E1" s="115"/>
      <c r="F1" s="115"/>
      <c r="G1" s="115"/>
      <c r="H1" s="115"/>
      <c r="I1" s="115"/>
    </row>
    <row r="2" spans="2:20" ht="18" x14ac:dyDescent="0.4">
      <c r="G2" s="129" t="s">
        <v>322</v>
      </c>
      <c r="H2" s="129"/>
      <c r="I2" s="129"/>
      <c r="J2" s="48"/>
      <c r="K2" s="48"/>
      <c r="L2" s="48"/>
      <c r="M2" s="48"/>
      <c r="N2" s="48"/>
      <c r="O2" s="48"/>
      <c r="P2" s="48"/>
      <c r="Q2" s="48"/>
      <c r="R2" s="48"/>
    </row>
    <row r="3" spans="2:2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  <c r="J3" s="48"/>
      <c r="K3" s="48"/>
      <c r="L3" s="48"/>
      <c r="M3" s="48"/>
      <c r="N3" s="48"/>
      <c r="O3" s="48"/>
      <c r="P3" s="48"/>
      <c r="Q3" s="48"/>
      <c r="R3" s="48"/>
    </row>
    <row r="4" spans="2:20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  <c r="J4" s="48"/>
      <c r="K4" s="17"/>
      <c r="L4" s="17"/>
      <c r="M4" s="17"/>
      <c r="N4" s="17"/>
      <c r="O4" s="17"/>
      <c r="P4" s="17"/>
      <c r="Q4" s="17" t="str">
        <f>E3</f>
        <v>Greater Dandenong</v>
      </c>
      <c r="R4" s="17" t="str">
        <f>H3</f>
        <v>Metro. Melbourne</v>
      </c>
      <c r="S4" s="17"/>
      <c r="T4" s="17"/>
    </row>
    <row r="5" spans="2:20" x14ac:dyDescent="0.3">
      <c r="B5" s="13"/>
      <c r="C5" s="25">
        <v>225</v>
      </c>
      <c r="D5" s="26" t="s">
        <v>189</v>
      </c>
      <c r="E5" s="27">
        <f>VLOOKUP($C5,'Data Sheet 0'!$A$5:$CE$253,2+Sheet1!$D$9)</f>
        <v>14</v>
      </c>
      <c r="F5" s="28">
        <f>E5/SUM(E$5:E$20)*100</f>
        <v>0.7612833061446439</v>
      </c>
      <c r="G5" s="41">
        <v>1</v>
      </c>
      <c r="H5" s="27">
        <f>VLOOKUP($C5,'Data Sheet 0'!$A$5:$CE$253,2+Sheet1!$D$15)</f>
        <v>952</v>
      </c>
      <c r="I5" s="28">
        <f>H5/SUM(H$5:H$20)*100</f>
        <v>2.2218073188946974</v>
      </c>
      <c r="J5" s="48"/>
      <c r="K5" s="17">
        <v>1</v>
      </c>
      <c r="L5" s="52" t="s">
        <v>189</v>
      </c>
      <c r="M5" s="49">
        <f>F5</f>
        <v>0.7612833061446439</v>
      </c>
      <c r="N5" s="17">
        <f>M5+K5*0.0001</f>
        <v>0.76138330614464389</v>
      </c>
      <c r="O5" s="17">
        <f>RANK(N5,N$5:N$20)</f>
        <v>6</v>
      </c>
      <c r="P5" s="17" t="str">
        <f>VLOOKUP(MATCH(K5,O$5:O$20,0),$K$5:$M$20,2)</f>
        <v>Accommodation for the retired or aged</v>
      </c>
      <c r="Q5" s="17">
        <f>VLOOKUP(MATCH(K5,O$5:O$20,0),$K$5:$M$20,3)</f>
        <v>45.731375747688965</v>
      </c>
      <c r="R5" s="17">
        <f>VLOOKUP(MATCH(P5,$D$5:$D$20,0),$G$5:$I$20,3)</f>
        <v>29.877707244212097</v>
      </c>
      <c r="S5" s="17"/>
      <c r="T5" s="17"/>
    </row>
    <row r="6" spans="2:20" x14ac:dyDescent="0.3">
      <c r="B6" s="21" t="s">
        <v>326</v>
      </c>
      <c r="C6" s="25">
        <v>226</v>
      </c>
      <c r="D6" s="26" t="s">
        <v>190</v>
      </c>
      <c r="E6" s="27">
        <f>VLOOKUP($C6,'Data Sheet 0'!$A$5:$CE$253,2+Sheet1!$D$9)</f>
        <v>0</v>
      </c>
      <c r="F6" s="28">
        <f t="shared" ref="F6:F20" si="0">E6/SUM(E$5:E$20)*100</f>
        <v>0</v>
      </c>
      <c r="G6" s="41">
        <v>2</v>
      </c>
      <c r="H6" s="27">
        <f>VLOOKUP($C6,'Data Sheet 0'!$A$5:$CE$253,2+Sheet1!$D$15)</f>
        <v>0</v>
      </c>
      <c r="I6" s="28">
        <f t="shared" ref="I6:I20" si="1">H6/SUM(H$5:H$20)*100</f>
        <v>0</v>
      </c>
      <c r="J6" s="48"/>
      <c r="K6" s="17">
        <v>2</v>
      </c>
      <c r="L6" s="52" t="s">
        <v>190</v>
      </c>
      <c r="M6" s="49">
        <f t="shared" ref="M6:M19" si="2">F6</f>
        <v>0</v>
      </c>
      <c r="N6" s="17">
        <f t="shared" ref="N6:N20" si="3">M6+K6*0.0001</f>
        <v>2.0000000000000001E-4</v>
      </c>
      <c r="O6" s="17">
        <f t="shared" ref="O6:O20" si="4">RANK(N6,N$5:N$20)</f>
        <v>16</v>
      </c>
      <c r="P6" s="17" t="str">
        <f t="shared" ref="P6:P20" si="5">VLOOKUP(MATCH(K6,O$5:O$20,0),$K$5:$M$20,2)</f>
        <v>Nursing home</v>
      </c>
      <c r="Q6" s="17">
        <f t="shared" ref="Q6:Q20" si="6">VLOOKUP(MATCH(K6,O$5:O$20,0),$K$5:$M$20,3)</f>
        <v>33.768352365415986</v>
      </c>
      <c r="R6" s="17">
        <f t="shared" ref="R6:R20" si="7">VLOOKUP(MATCH(P6,$D$5:$D$20,0),$G$5:$I$20,3)</f>
        <v>49.824962658700521</v>
      </c>
      <c r="S6" s="17"/>
      <c r="T6" s="17"/>
    </row>
    <row r="7" spans="2:20" x14ac:dyDescent="0.3">
      <c r="B7" s="32"/>
      <c r="C7" s="25">
        <v>227</v>
      </c>
      <c r="D7" s="26" t="s">
        <v>191</v>
      </c>
      <c r="E7" s="27">
        <f>VLOOKUP($C7,'Data Sheet 0'!$A$5:$CE$253,2+Sheet1!$D$9)</f>
        <v>0</v>
      </c>
      <c r="F7" s="28">
        <f t="shared" si="0"/>
        <v>0</v>
      </c>
      <c r="G7" s="41">
        <v>3</v>
      </c>
      <c r="H7" s="27">
        <f>VLOOKUP($C7,'Data Sheet 0'!$A$5:$CE$253,2+Sheet1!$D$15)</f>
        <v>8</v>
      </c>
      <c r="I7" s="28">
        <f t="shared" si="1"/>
        <v>1.8670649738610906E-2</v>
      </c>
      <c r="J7" s="48"/>
      <c r="K7" s="17">
        <v>3</v>
      </c>
      <c r="L7" s="52" t="s">
        <v>191</v>
      </c>
      <c r="M7" s="49">
        <f t="shared" si="2"/>
        <v>0</v>
      </c>
      <c r="N7" s="17">
        <f t="shared" si="3"/>
        <v>3.0000000000000003E-4</v>
      </c>
      <c r="O7" s="17">
        <f t="shared" si="4"/>
        <v>15</v>
      </c>
      <c r="P7" s="17" t="str">
        <f t="shared" si="5"/>
        <v>Public hospital (not psychiatric)</v>
      </c>
      <c r="Q7" s="17">
        <f t="shared" si="6"/>
        <v>10.277324632952691</v>
      </c>
      <c r="R7" s="17">
        <f t="shared" si="7"/>
        <v>9.202296489917849</v>
      </c>
      <c r="S7" s="17"/>
      <c r="T7" s="17"/>
    </row>
    <row r="8" spans="2:20" x14ac:dyDescent="0.3">
      <c r="B8" s="21" t="s">
        <v>327</v>
      </c>
      <c r="C8" s="25">
        <v>228</v>
      </c>
      <c r="D8" s="26" t="s">
        <v>192</v>
      </c>
      <c r="E8" s="27">
        <f>VLOOKUP($C8,'Data Sheet 0'!$A$5:$CE$253,2+Sheet1!$D$9)</f>
        <v>65</v>
      </c>
      <c r="F8" s="28">
        <f t="shared" si="0"/>
        <v>3.5345296356715608</v>
      </c>
      <c r="G8" s="41">
        <v>4</v>
      </c>
      <c r="H8" s="27">
        <f>VLOOKUP($C8,'Data Sheet 0'!$A$5:$CE$253,2+Sheet1!$D$15)</f>
        <v>626</v>
      </c>
      <c r="I8" s="28">
        <f t="shared" si="1"/>
        <v>1.4609783420463032</v>
      </c>
      <c r="J8" s="48"/>
      <c r="K8" s="17">
        <v>4</v>
      </c>
      <c r="L8" s="52" t="s">
        <v>192</v>
      </c>
      <c r="M8" s="49">
        <f t="shared" si="2"/>
        <v>3.5345296356715608</v>
      </c>
      <c r="N8" s="17">
        <f t="shared" si="3"/>
        <v>3.5349296356715607</v>
      </c>
      <c r="O8" s="17">
        <f t="shared" si="4"/>
        <v>5</v>
      </c>
      <c r="P8" s="17" t="str">
        <f t="shared" si="5"/>
        <v>Private hospital (not psychiatric)</v>
      </c>
      <c r="Q8" s="17">
        <f t="shared" si="6"/>
        <v>4.7308319738988578</v>
      </c>
      <c r="R8" s="17">
        <f t="shared" si="7"/>
        <v>5.4448282300224049</v>
      </c>
      <c r="S8" s="17"/>
      <c r="T8" s="17"/>
    </row>
    <row r="9" spans="2:20" x14ac:dyDescent="0.3">
      <c r="B9" s="37"/>
      <c r="C9" s="25">
        <v>231</v>
      </c>
      <c r="D9" s="26" t="s">
        <v>195</v>
      </c>
      <c r="E9" s="27">
        <f>VLOOKUP($C9,'Data Sheet 0'!$A$5:$CE$253,2+Sheet1!$D$9)</f>
        <v>189</v>
      </c>
      <c r="F9" s="28">
        <f t="shared" si="0"/>
        <v>10.277324632952691</v>
      </c>
      <c r="G9" s="41">
        <v>5</v>
      </c>
      <c r="H9" s="27">
        <f>VLOOKUP($C9,'Data Sheet 0'!$A$5:$CE$253,2+Sheet1!$D$15)</f>
        <v>3943</v>
      </c>
      <c r="I9" s="28">
        <f t="shared" si="1"/>
        <v>9.202296489917849</v>
      </c>
      <c r="J9" s="48"/>
      <c r="K9" s="17">
        <v>5</v>
      </c>
      <c r="L9" s="52" t="s">
        <v>195</v>
      </c>
      <c r="M9" s="49">
        <f t="shared" si="2"/>
        <v>10.277324632952691</v>
      </c>
      <c r="N9" s="17">
        <f t="shared" si="3"/>
        <v>10.277824632952692</v>
      </c>
      <c r="O9" s="17">
        <f t="shared" si="4"/>
        <v>3</v>
      </c>
      <c r="P9" s="17" t="str">
        <f t="shared" si="5"/>
        <v>Boarding house, private hotel</v>
      </c>
      <c r="Q9" s="17">
        <f t="shared" si="6"/>
        <v>3.5345296356715608</v>
      </c>
      <c r="R9" s="17">
        <f t="shared" si="7"/>
        <v>1.4609783420463032</v>
      </c>
      <c r="S9" s="17"/>
      <c r="T9" s="17"/>
    </row>
    <row r="10" spans="2:20" x14ac:dyDescent="0.3">
      <c r="B10" s="21" t="s">
        <v>328</v>
      </c>
      <c r="C10" s="25">
        <v>232</v>
      </c>
      <c r="D10" s="26" t="s">
        <v>196</v>
      </c>
      <c r="E10" s="27">
        <f>VLOOKUP($C10,'Data Sheet 0'!$A$5:$CE$253,2+Sheet1!$D$9)</f>
        <v>87</v>
      </c>
      <c r="F10" s="28">
        <f t="shared" si="0"/>
        <v>4.7308319738988578</v>
      </c>
      <c r="G10" s="41">
        <v>6</v>
      </c>
      <c r="H10" s="27">
        <f>VLOOKUP($C10,'Data Sheet 0'!$A$5:$CE$253,2+Sheet1!$D$15)</f>
        <v>2333</v>
      </c>
      <c r="I10" s="28">
        <f t="shared" si="1"/>
        <v>5.4448282300224049</v>
      </c>
      <c r="J10" s="48"/>
      <c r="K10" s="17">
        <v>6</v>
      </c>
      <c r="L10" s="52" t="s">
        <v>196</v>
      </c>
      <c r="M10" s="49">
        <f t="shared" si="2"/>
        <v>4.7308319738988578</v>
      </c>
      <c r="N10" s="17">
        <f t="shared" si="3"/>
        <v>4.7314319738988582</v>
      </c>
      <c r="O10" s="17">
        <f t="shared" si="4"/>
        <v>4</v>
      </c>
      <c r="P10" s="17" t="str">
        <f t="shared" si="5"/>
        <v>Hotel, motel, bed and breakfast</v>
      </c>
      <c r="Q10" s="17">
        <f t="shared" si="6"/>
        <v>0.7612833061446439</v>
      </c>
      <c r="R10" s="17">
        <f t="shared" si="7"/>
        <v>2.2218073188946974</v>
      </c>
      <c r="S10" s="17"/>
      <c r="T10" s="17"/>
    </row>
    <row r="11" spans="2:20" x14ac:dyDescent="0.3">
      <c r="B11" s="37"/>
      <c r="C11" s="25">
        <v>233</v>
      </c>
      <c r="D11" s="26" t="s">
        <v>197</v>
      </c>
      <c r="E11" s="27">
        <f>VLOOKUP($C11,'Data Sheet 0'!$A$5:$CE$253,2+Sheet1!$D$9)</f>
        <v>9</v>
      </c>
      <c r="F11" s="28">
        <f t="shared" si="0"/>
        <v>0.48939641109298526</v>
      </c>
      <c r="G11" s="41">
        <v>7</v>
      </c>
      <c r="H11" s="27">
        <f>VLOOKUP($C11,'Data Sheet 0'!$A$5:$CE$253,2+Sheet1!$D$15)</f>
        <v>186</v>
      </c>
      <c r="I11" s="28">
        <f t="shared" si="1"/>
        <v>0.43409260642270353</v>
      </c>
      <c r="J11" s="48"/>
      <c r="K11" s="17">
        <v>7</v>
      </c>
      <c r="L11" s="52" t="s">
        <v>197</v>
      </c>
      <c r="M11" s="49">
        <f t="shared" si="2"/>
        <v>0.48939641109298526</v>
      </c>
      <c r="N11" s="17">
        <f t="shared" si="3"/>
        <v>0.49009641109298524</v>
      </c>
      <c r="O11" s="17">
        <f t="shared" si="4"/>
        <v>7</v>
      </c>
      <c r="P11" s="17" t="str">
        <f t="shared" si="5"/>
        <v>Psychiatric hospital or institution</v>
      </c>
      <c r="Q11" s="17">
        <f t="shared" si="6"/>
        <v>0.48939641109298526</v>
      </c>
      <c r="R11" s="17">
        <f t="shared" si="7"/>
        <v>0.43409260642270353</v>
      </c>
      <c r="S11" s="17"/>
      <c r="T11" s="17"/>
    </row>
    <row r="12" spans="2:20" x14ac:dyDescent="0.3">
      <c r="B12" s="21" t="s">
        <v>329</v>
      </c>
      <c r="C12" s="25">
        <v>234</v>
      </c>
      <c r="D12" s="26" t="s">
        <v>198</v>
      </c>
      <c r="E12" s="27">
        <f>VLOOKUP($C12,'Data Sheet 0'!$A$5:$CE$253,2+Sheet1!$D$9)</f>
        <v>6</v>
      </c>
      <c r="F12" s="28">
        <f t="shared" si="0"/>
        <v>0.32626427406199021</v>
      </c>
      <c r="G12" s="41">
        <v>8</v>
      </c>
      <c r="H12" s="27">
        <f>VLOOKUP($C12,'Data Sheet 0'!$A$5:$CE$253,2+Sheet1!$D$15)</f>
        <v>235</v>
      </c>
      <c r="I12" s="28">
        <f t="shared" si="1"/>
        <v>0.54845033607169524</v>
      </c>
      <c r="J12" s="48"/>
      <c r="K12" s="17">
        <v>8</v>
      </c>
      <c r="L12" s="52" t="s">
        <v>198</v>
      </c>
      <c r="M12" s="49">
        <f t="shared" si="2"/>
        <v>0.32626427406199021</v>
      </c>
      <c r="N12" s="17">
        <f t="shared" si="3"/>
        <v>0.32706427406199023</v>
      </c>
      <c r="O12" s="17">
        <f t="shared" si="4"/>
        <v>9</v>
      </c>
      <c r="P12" s="17" t="str">
        <f t="shared" si="5"/>
        <v>Convent, monastery, etc.</v>
      </c>
      <c r="Q12" s="17">
        <f t="shared" si="6"/>
        <v>0.38064165307232195</v>
      </c>
      <c r="R12" s="17">
        <f t="shared" si="7"/>
        <v>0.61613144137415987</v>
      </c>
      <c r="S12" s="17"/>
      <c r="T12" s="17"/>
    </row>
    <row r="13" spans="2:20" x14ac:dyDescent="0.3">
      <c r="B13" s="37"/>
      <c r="C13" s="25">
        <v>235</v>
      </c>
      <c r="D13" s="26" t="s">
        <v>199</v>
      </c>
      <c r="E13" s="27">
        <f>VLOOKUP($C13,'Data Sheet 0'!$A$5:$CE$253,2+Sheet1!$D$9)</f>
        <v>621</v>
      </c>
      <c r="F13" s="28">
        <f t="shared" si="0"/>
        <v>33.768352365415986</v>
      </c>
      <c r="G13" s="41">
        <v>9</v>
      </c>
      <c r="H13" s="27">
        <f>VLOOKUP($C13,'Data Sheet 0'!$A$5:$CE$253,2+Sheet1!$D$15)</f>
        <v>21349</v>
      </c>
      <c r="I13" s="28">
        <f t="shared" si="1"/>
        <v>49.824962658700521</v>
      </c>
      <c r="J13" s="48"/>
      <c r="K13" s="17">
        <v>9</v>
      </c>
      <c r="L13" s="52" t="s">
        <v>199</v>
      </c>
      <c r="M13" s="49">
        <f t="shared" si="2"/>
        <v>33.768352365415986</v>
      </c>
      <c r="N13" s="17">
        <f t="shared" si="3"/>
        <v>33.769252365415987</v>
      </c>
      <c r="O13" s="17">
        <f t="shared" si="4"/>
        <v>2</v>
      </c>
      <c r="P13" s="17" t="str">
        <f t="shared" si="5"/>
        <v>Hostel for the disabled</v>
      </c>
      <c r="Q13" s="17">
        <f t="shared" si="6"/>
        <v>0.32626427406199021</v>
      </c>
      <c r="R13" s="17">
        <f t="shared" si="7"/>
        <v>0.54845033607169524</v>
      </c>
      <c r="S13" s="17"/>
      <c r="T13" s="17"/>
    </row>
    <row r="14" spans="2:20" x14ac:dyDescent="0.3">
      <c r="B14" s="21" t="s">
        <v>330</v>
      </c>
      <c r="C14" s="25">
        <v>236</v>
      </c>
      <c r="D14" s="26" t="s">
        <v>395</v>
      </c>
      <c r="E14" s="27">
        <f>VLOOKUP($C14,'Data Sheet 0'!$A$5:$CE$253,2+Sheet1!$D$9)</f>
        <v>841</v>
      </c>
      <c r="F14" s="28">
        <f t="shared" si="0"/>
        <v>45.731375747688965</v>
      </c>
      <c r="G14" s="41">
        <v>10</v>
      </c>
      <c r="H14" s="27">
        <f>VLOOKUP($C14,'Data Sheet 0'!$A$5:$CE$253,2+Sheet1!$D$15)</f>
        <v>12802</v>
      </c>
      <c r="I14" s="28">
        <f t="shared" si="1"/>
        <v>29.877707244212097</v>
      </c>
      <c r="J14" s="48"/>
      <c r="K14" s="17">
        <v>10</v>
      </c>
      <c r="L14" s="52" t="s">
        <v>395</v>
      </c>
      <c r="M14" s="49">
        <f t="shared" si="2"/>
        <v>45.731375747688965</v>
      </c>
      <c r="N14" s="17">
        <f t="shared" si="3"/>
        <v>45.732375747688963</v>
      </c>
      <c r="O14" s="17">
        <f t="shared" si="4"/>
        <v>1</v>
      </c>
      <c r="P14" s="17" t="str">
        <f t="shared" si="5"/>
        <v>Other and non-classifiable</v>
      </c>
      <c r="Q14" s="17">
        <f t="shared" si="6"/>
        <v>0</v>
      </c>
      <c r="R14" s="17">
        <f t="shared" si="7"/>
        <v>8.6351755041075423E-2</v>
      </c>
      <c r="S14" s="17"/>
      <c r="T14" s="17"/>
    </row>
    <row r="15" spans="2:20" x14ac:dyDescent="0.3">
      <c r="B15" s="32"/>
      <c r="C15" s="25">
        <v>237</v>
      </c>
      <c r="D15" s="26" t="s">
        <v>201</v>
      </c>
      <c r="E15" s="27">
        <f>VLOOKUP($C15,'Data Sheet 0'!$A$5:$CE$253,2+Sheet1!$D$9)</f>
        <v>0</v>
      </c>
      <c r="F15" s="28">
        <f t="shared" si="0"/>
        <v>0</v>
      </c>
      <c r="G15" s="41">
        <v>11</v>
      </c>
      <c r="H15" s="27">
        <f>VLOOKUP($C15,'Data Sheet 0'!$A$5:$CE$253,2+Sheet1!$D$15)</f>
        <v>12</v>
      </c>
      <c r="I15" s="28">
        <f t="shared" si="1"/>
        <v>2.8005974607916356E-2</v>
      </c>
      <c r="J15" s="48"/>
      <c r="K15" s="17">
        <v>11</v>
      </c>
      <c r="L15" s="52" t="s">
        <v>201</v>
      </c>
      <c r="M15" s="49">
        <f t="shared" si="2"/>
        <v>0</v>
      </c>
      <c r="N15" s="17">
        <f t="shared" si="3"/>
        <v>1.1000000000000001E-3</v>
      </c>
      <c r="O15" s="17">
        <f t="shared" si="4"/>
        <v>14</v>
      </c>
      <c r="P15" s="17" t="str">
        <f t="shared" si="5"/>
        <v>Immigration detention centre</v>
      </c>
      <c r="Q15" s="17">
        <f t="shared" si="6"/>
        <v>0</v>
      </c>
      <c r="R15" s="17">
        <f t="shared" si="7"/>
        <v>2.3338312173263629E-2</v>
      </c>
      <c r="S15" s="17"/>
      <c r="T15" s="17"/>
    </row>
    <row r="16" spans="2:20" ht="12.75" customHeight="1" x14ac:dyDescent="0.3">
      <c r="B16" s="21" t="s">
        <v>331</v>
      </c>
      <c r="C16" s="25">
        <v>240</v>
      </c>
      <c r="D16" s="26" t="s">
        <v>204</v>
      </c>
      <c r="E16" s="27">
        <f>VLOOKUP($C16,'Data Sheet 0'!$A$5:$CE$253,2+Sheet1!$D$9)</f>
        <v>0</v>
      </c>
      <c r="F16" s="28">
        <f t="shared" si="0"/>
        <v>0</v>
      </c>
      <c r="G16" s="41">
        <v>12</v>
      </c>
      <c r="H16" s="27">
        <f>VLOOKUP($C16,'Data Sheet 0'!$A$5:$CE$253,2+Sheet1!$D$15)</f>
        <v>33</v>
      </c>
      <c r="I16" s="28">
        <f t="shared" si="1"/>
        <v>7.7016430171769984E-2</v>
      </c>
      <c r="J16" s="48"/>
      <c r="K16" s="17">
        <v>12</v>
      </c>
      <c r="L16" s="52" t="s">
        <v>204</v>
      </c>
      <c r="M16" s="49">
        <f t="shared" si="2"/>
        <v>0</v>
      </c>
      <c r="N16" s="17">
        <f t="shared" si="3"/>
        <v>1.2000000000000001E-3</v>
      </c>
      <c r="O16" s="17">
        <f t="shared" si="4"/>
        <v>13</v>
      </c>
      <c r="P16" s="17" t="str">
        <f t="shared" si="5"/>
        <v>Prison, corrective institution for adults</v>
      </c>
      <c r="Q16" s="17">
        <f t="shared" si="6"/>
        <v>0</v>
      </c>
      <c r="R16" s="17">
        <f t="shared" si="7"/>
        <v>0.13536221060492906</v>
      </c>
      <c r="S16" s="17"/>
      <c r="T16" s="17"/>
    </row>
    <row r="17" spans="2:20" x14ac:dyDescent="0.3">
      <c r="B17" s="32"/>
      <c r="C17" s="25">
        <v>241</v>
      </c>
      <c r="D17" s="26" t="s">
        <v>205</v>
      </c>
      <c r="E17" s="27">
        <f>VLOOKUP($C17,'Data Sheet 0'!$A$5:$CE$253,2+Sheet1!$D$9)</f>
        <v>0</v>
      </c>
      <c r="F17" s="28">
        <f t="shared" si="0"/>
        <v>0</v>
      </c>
      <c r="G17" s="41">
        <v>13</v>
      </c>
      <c r="H17" s="27">
        <f>VLOOKUP($C17,'Data Sheet 0'!$A$5:$CE$253,2+Sheet1!$D$15)</f>
        <v>58</v>
      </c>
      <c r="I17" s="28">
        <f t="shared" si="1"/>
        <v>0.13536221060492906</v>
      </c>
      <c r="J17" s="48"/>
      <c r="K17" s="17">
        <v>13</v>
      </c>
      <c r="L17" s="52" t="s">
        <v>205</v>
      </c>
      <c r="M17" s="49">
        <f t="shared" si="2"/>
        <v>0</v>
      </c>
      <c r="N17" s="17">
        <f t="shared" si="3"/>
        <v>1.3000000000000002E-3</v>
      </c>
      <c r="O17" s="17">
        <f t="shared" si="4"/>
        <v>12</v>
      </c>
      <c r="P17" s="17" t="str">
        <f t="shared" si="5"/>
        <v>Other welfare institution</v>
      </c>
      <c r="Q17" s="17">
        <f t="shared" si="6"/>
        <v>0</v>
      </c>
      <c r="R17" s="17">
        <f t="shared" si="7"/>
        <v>7.7016430171769984E-2</v>
      </c>
      <c r="S17" s="17"/>
      <c r="T17" s="17"/>
    </row>
    <row r="18" spans="2:20" x14ac:dyDescent="0.3">
      <c r="B18" s="21" t="s">
        <v>332</v>
      </c>
      <c r="C18" s="25">
        <v>242</v>
      </c>
      <c r="D18" s="26" t="s">
        <v>206</v>
      </c>
      <c r="E18" s="27">
        <f>VLOOKUP($C18,'Data Sheet 0'!$A$5:$CE$253,2+Sheet1!$D$9)</f>
        <v>0</v>
      </c>
      <c r="F18" s="28">
        <f t="shared" si="0"/>
        <v>0</v>
      </c>
      <c r="G18" s="41">
        <v>14</v>
      </c>
      <c r="H18" s="27">
        <f>VLOOKUP($C18,'Data Sheet 0'!$A$5:$CE$253,2+Sheet1!$D$15)</f>
        <v>10</v>
      </c>
      <c r="I18" s="28">
        <f t="shared" si="1"/>
        <v>2.3338312173263629E-2</v>
      </c>
      <c r="J18" s="48"/>
      <c r="K18" s="17">
        <v>14</v>
      </c>
      <c r="L18" s="52" t="s">
        <v>206</v>
      </c>
      <c r="M18" s="49">
        <f t="shared" si="2"/>
        <v>0</v>
      </c>
      <c r="N18" s="17">
        <f t="shared" si="3"/>
        <v>1.4E-3</v>
      </c>
      <c r="O18" s="17">
        <f t="shared" si="4"/>
        <v>11</v>
      </c>
      <c r="P18" s="17" t="str">
        <f t="shared" si="5"/>
        <v>Hostel for homeless, night shelter, refuge</v>
      </c>
      <c r="Q18" s="17">
        <f t="shared" si="6"/>
        <v>0</v>
      </c>
      <c r="R18" s="17">
        <f t="shared" si="7"/>
        <v>2.8005974607916356E-2</v>
      </c>
      <c r="S18" s="17"/>
      <c r="T18" s="17"/>
    </row>
    <row r="19" spans="2:20" x14ac:dyDescent="0.3">
      <c r="B19" s="32"/>
      <c r="C19" s="25">
        <v>243</v>
      </c>
      <c r="D19" s="26" t="s">
        <v>207</v>
      </c>
      <c r="E19" s="27">
        <f>VLOOKUP($C19,'Data Sheet 0'!$A$5:$CE$253,2+Sheet1!$D$9)</f>
        <v>7</v>
      </c>
      <c r="F19" s="28">
        <f t="shared" si="0"/>
        <v>0.38064165307232195</v>
      </c>
      <c r="G19" s="41">
        <v>15</v>
      </c>
      <c r="H19" s="27">
        <f>VLOOKUP($C19,'Data Sheet 0'!$A$5:$CE$253,2+Sheet1!$D$15)</f>
        <v>264</v>
      </c>
      <c r="I19" s="28">
        <f t="shared" si="1"/>
        <v>0.61613144137415987</v>
      </c>
      <c r="J19" s="48"/>
      <c r="K19" s="17">
        <v>15</v>
      </c>
      <c r="L19" s="52" t="s">
        <v>207</v>
      </c>
      <c r="M19" s="49">
        <f t="shared" si="2"/>
        <v>0.38064165307232195</v>
      </c>
      <c r="N19" s="17">
        <f t="shared" si="3"/>
        <v>0.38214165307232195</v>
      </c>
      <c r="O19" s="17">
        <f t="shared" si="4"/>
        <v>8</v>
      </c>
      <c r="P19" s="17" t="str">
        <f t="shared" si="5"/>
        <v>Staff quarters</v>
      </c>
      <c r="Q19" s="17">
        <f t="shared" si="6"/>
        <v>0</v>
      </c>
      <c r="R19" s="17">
        <f t="shared" si="7"/>
        <v>1.8670649738610906E-2</v>
      </c>
      <c r="S19" s="17"/>
      <c r="T19" s="17"/>
    </row>
    <row r="20" spans="2:20" x14ac:dyDescent="0.3">
      <c r="B20" s="21" t="s">
        <v>333</v>
      </c>
      <c r="C20" s="25">
        <v>244</v>
      </c>
      <c r="D20" s="26" t="s">
        <v>208</v>
      </c>
      <c r="E20" s="27">
        <f>VLOOKUP($C20,'Data Sheet 0'!$A$5:$CE$253,2+Sheet1!$D$9)</f>
        <v>0</v>
      </c>
      <c r="F20" s="28">
        <f t="shared" si="0"/>
        <v>0</v>
      </c>
      <c r="G20" s="41">
        <v>16</v>
      </c>
      <c r="H20" s="27">
        <f>VLOOKUP($C20,'Data Sheet 0'!$A$5:$CE$253,2+Sheet1!$D$15)</f>
        <v>37</v>
      </c>
      <c r="I20" s="28">
        <f t="shared" si="1"/>
        <v>8.6351755041075423E-2</v>
      </c>
      <c r="J20" s="48"/>
      <c r="K20" s="17">
        <v>16</v>
      </c>
      <c r="L20" s="52" t="s">
        <v>208</v>
      </c>
      <c r="M20" s="49">
        <f>F20</f>
        <v>0</v>
      </c>
      <c r="N20" s="17">
        <f t="shared" si="3"/>
        <v>1.6000000000000001E-3</v>
      </c>
      <c r="O20" s="17">
        <f t="shared" si="4"/>
        <v>10</v>
      </c>
      <c r="P20" s="17" t="str">
        <f t="shared" si="5"/>
        <v>Nurses' quarters</v>
      </c>
      <c r="Q20" s="17">
        <f t="shared" si="6"/>
        <v>0</v>
      </c>
      <c r="R20" s="17">
        <f t="shared" si="7"/>
        <v>0</v>
      </c>
      <c r="S20" s="17"/>
      <c r="T20" s="17"/>
    </row>
    <row r="21" spans="2:20" x14ac:dyDescent="0.3">
      <c r="B21" s="32"/>
      <c r="C21" s="25">
        <v>245</v>
      </c>
      <c r="D21" s="26" t="s">
        <v>209</v>
      </c>
      <c r="E21" s="27">
        <f>VLOOKUP($C21,'Data Sheet 0'!$A$5:$CE$253,2+Sheet1!$D$9)</f>
        <v>0</v>
      </c>
      <c r="F21" s="28" t="s">
        <v>359</v>
      </c>
      <c r="G21" s="41">
        <v>17</v>
      </c>
      <c r="H21" s="27">
        <f>VLOOKUP($C21,'Data Sheet 0'!$A$5:$CE$253,2+Sheet1!$D$15)</f>
        <v>0</v>
      </c>
      <c r="I21" s="28" t="s">
        <v>359</v>
      </c>
      <c r="J21" s="48"/>
      <c r="K21" s="48"/>
      <c r="L21" s="53"/>
      <c r="M21" s="74"/>
      <c r="N21" s="48"/>
      <c r="O21" s="48"/>
      <c r="P21" s="48"/>
      <c r="Q21" s="48"/>
      <c r="R21" s="48"/>
      <c r="S21" s="17"/>
      <c r="T21" s="17"/>
    </row>
    <row r="22" spans="2:20" x14ac:dyDescent="0.3">
      <c r="B22" s="21" t="s">
        <v>311</v>
      </c>
      <c r="C22" s="25">
        <v>246</v>
      </c>
      <c r="D22" s="29" t="s">
        <v>210</v>
      </c>
      <c r="E22" s="30">
        <f>VLOOKUP($C22,'Data Sheet 0'!$A$5:$CE$253,2+Sheet1!$D$9)</f>
        <v>23033</v>
      </c>
      <c r="F22" s="31" t="s">
        <v>359</v>
      </c>
      <c r="G22" s="41">
        <v>18</v>
      </c>
      <c r="H22" s="30">
        <f>VLOOKUP($C22,'Data Sheet 0'!$A$5:$CE$253,2+Sheet1!$D$15)</f>
        <v>675653</v>
      </c>
      <c r="I22" s="31" t="s">
        <v>359</v>
      </c>
      <c r="J22" s="48"/>
      <c r="K22" s="48"/>
      <c r="L22" s="53"/>
      <c r="M22" s="74"/>
      <c r="N22" s="48"/>
      <c r="O22" s="48"/>
      <c r="P22" s="48"/>
      <c r="Q22" s="48"/>
      <c r="R22" s="48"/>
      <c r="S22" s="17"/>
      <c r="T22" s="17"/>
    </row>
    <row r="23" spans="2:20" x14ac:dyDescent="0.3">
      <c r="B23" s="32"/>
      <c r="C23" s="25">
        <v>247</v>
      </c>
      <c r="D23" s="106" t="s">
        <v>14</v>
      </c>
      <c r="E23" s="107">
        <f>VLOOKUP($C23,'Data Sheet 0'!$A$5:$CE$253,2+Sheet1!$D$9)</f>
        <v>24869</v>
      </c>
      <c r="F23" s="35" t="s">
        <v>359</v>
      </c>
      <c r="G23" s="76">
        <v>19</v>
      </c>
      <c r="H23" s="107">
        <f>VLOOKUP($C23,'Data Sheet 0'!$A$5:$CE$253,2+Sheet1!$D$15)</f>
        <v>718555</v>
      </c>
      <c r="I23" s="35" t="s">
        <v>359</v>
      </c>
      <c r="J23" s="48"/>
      <c r="K23" s="48"/>
      <c r="L23" s="53"/>
      <c r="M23" s="74"/>
      <c r="N23" s="48"/>
      <c r="O23" s="48"/>
      <c r="P23" s="48"/>
      <c r="Q23" s="48"/>
      <c r="R23" s="48"/>
      <c r="S23" s="17"/>
      <c r="T23" s="17"/>
    </row>
    <row r="24" spans="2:20" x14ac:dyDescent="0.3">
      <c r="B24" s="21" t="s">
        <v>334</v>
      </c>
      <c r="C24" s="75"/>
      <c r="D24"/>
      <c r="E24"/>
      <c r="F24"/>
      <c r="G24"/>
      <c r="H24"/>
      <c r="I24"/>
      <c r="J24" s="48"/>
      <c r="K24" s="48"/>
      <c r="L24" s="53"/>
      <c r="M24" s="74"/>
      <c r="N24" s="48"/>
      <c r="O24" s="48"/>
      <c r="P24" s="48"/>
      <c r="Q24" s="48"/>
      <c r="R24" s="48"/>
      <c r="S24" s="17"/>
      <c r="T24" s="17"/>
    </row>
    <row r="25" spans="2:20" x14ac:dyDescent="0.3">
      <c r="B25" s="32"/>
      <c r="C25" s="75"/>
      <c r="D25"/>
      <c r="E25"/>
      <c r="F25"/>
      <c r="G25"/>
      <c r="H25"/>
      <c r="I25"/>
      <c r="J25" s="48"/>
      <c r="K25" s="48"/>
      <c r="L25" s="53"/>
      <c r="M25" s="74"/>
      <c r="N25" s="48"/>
      <c r="O25" s="48"/>
      <c r="P25" s="48"/>
      <c r="Q25" s="48"/>
      <c r="R25" s="48"/>
      <c r="S25" s="17"/>
      <c r="T25" s="17"/>
    </row>
    <row r="26" spans="2:20" x14ac:dyDescent="0.3">
      <c r="B26" s="21" t="s">
        <v>335</v>
      </c>
      <c r="C26" s="75"/>
      <c r="D26"/>
      <c r="E26"/>
      <c r="F26"/>
      <c r="G26"/>
      <c r="H26"/>
      <c r="I26"/>
      <c r="J26" s="48"/>
      <c r="K26" s="48"/>
      <c r="L26" s="53"/>
      <c r="M26" s="74"/>
      <c r="N26" s="48"/>
      <c r="O26" s="48"/>
      <c r="P26" s="48"/>
      <c r="Q26" s="48"/>
      <c r="R26" s="48"/>
      <c r="S26" s="17"/>
      <c r="T26" s="17"/>
    </row>
    <row r="27" spans="2:20" x14ac:dyDescent="0.3">
      <c r="B27" s="32"/>
      <c r="C27" s="75"/>
      <c r="D27"/>
      <c r="E27"/>
      <c r="F27"/>
      <c r="G27"/>
      <c r="H27"/>
      <c r="I27"/>
      <c r="J27" s="48"/>
      <c r="K27" s="48"/>
      <c r="L27" s="53"/>
      <c r="M27" s="74"/>
      <c r="N27" s="48"/>
      <c r="O27" s="48"/>
      <c r="P27" s="48"/>
      <c r="Q27" s="48"/>
      <c r="R27" s="48"/>
      <c r="S27" s="17"/>
      <c r="T27" s="17"/>
    </row>
    <row r="28" spans="2:20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48"/>
      <c r="K28" s="48"/>
      <c r="L28" s="53"/>
      <c r="M28" s="74"/>
      <c r="N28" s="48"/>
      <c r="O28" s="48"/>
      <c r="P28" s="48"/>
      <c r="Q28" s="48"/>
      <c r="R28" s="48"/>
      <c r="S28" s="17"/>
      <c r="T28" s="17"/>
    </row>
    <row r="29" spans="2:20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48"/>
      <c r="K29" s="48"/>
      <c r="L29" s="53"/>
      <c r="M29" s="74"/>
      <c r="N29" s="48"/>
      <c r="O29" s="48"/>
      <c r="P29" s="48"/>
      <c r="Q29" s="48"/>
      <c r="R29" s="48"/>
      <c r="S29" s="17"/>
      <c r="T29" s="17"/>
    </row>
    <row r="30" spans="2:20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48"/>
      <c r="K30" s="48"/>
      <c r="L30" s="53"/>
      <c r="M30" s="74"/>
      <c r="N30" s="48"/>
      <c r="O30" s="48"/>
      <c r="P30" s="48"/>
      <c r="Q30" s="48"/>
      <c r="R30" s="48"/>
      <c r="S30" s="17"/>
      <c r="T30" s="17"/>
    </row>
    <row r="31" spans="2:20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48"/>
      <c r="K31" s="48"/>
      <c r="L31" s="53"/>
      <c r="M31" s="74"/>
      <c r="N31" s="48"/>
      <c r="O31" s="48"/>
      <c r="P31" s="48"/>
      <c r="Q31" s="48"/>
      <c r="R31" s="48"/>
      <c r="S31" s="17"/>
      <c r="T31" s="17"/>
    </row>
    <row r="32" spans="2:20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</row>
    <row r="33" spans="2:9" x14ac:dyDescent="0.3">
      <c r="B33" s="32"/>
      <c r="C33" s="14">
        <v>1</v>
      </c>
      <c r="D33" s="24"/>
      <c r="E33" s="24"/>
      <c r="F33" s="24"/>
      <c r="G33" s="24"/>
      <c r="H33" s="24"/>
      <c r="I33" s="24"/>
    </row>
    <row r="34" spans="2:9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</row>
    <row r="35" spans="2:9" x14ac:dyDescent="0.3">
      <c r="B35" s="32"/>
      <c r="C35" s="14">
        <v>1</v>
      </c>
      <c r="D35" s="24"/>
      <c r="E35" s="24"/>
      <c r="F35" s="24"/>
      <c r="G35" s="24"/>
      <c r="H35" s="24"/>
      <c r="I35" s="24"/>
    </row>
    <row r="36" spans="2:9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</row>
    <row r="37" spans="2:9" x14ac:dyDescent="0.3">
      <c r="B37" s="37"/>
      <c r="C37" s="14">
        <v>1</v>
      </c>
      <c r="D37" s="24"/>
      <c r="E37" s="24"/>
      <c r="F37" s="24"/>
      <c r="G37" s="24"/>
      <c r="H37" s="24"/>
      <c r="I37" s="24"/>
    </row>
    <row r="38" spans="2:9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</row>
    <row r="39" spans="2:9" x14ac:dyDescent="0.3">
      <c r="B39" s="37"/>
      <c r="C39" s="14">
        <v>1</v>
      </c>
      <c r="D39" s="24"/>
      <c r="E39" s="24"/>
      <c r="F39" s="24"/>
      <c r="G39" s="24"/>
      <c r="H39" s="24"/>
      <c r="I39" s="24"/>
    </row>
    <row r="40" spans="2:9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</row>
    <row r="41" spans="2:9" x14ac:dyDescent="0.3">
      <c r="B41" s="37"/>
      <c r="C41" s="14">
        <v>1</v>
      </c>
      <c r="D41" s="24"/>
      <c r="E41" s="24"/>
      <c r="F41" s="24"/>
      <c r="G41" s="24"/>
      <c r="H41" s="24"/>
      <c r="I41" s="24"/>
    </row>
    <row r="42" spans="2:9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</row>
    <row r="43" spans="2:9" x14ac:dyDescent="0.3">
      <c r="C43" s="41"/>
      <c r="D43" s="24"/>
      <c r="E43" s="24"/>
      <c r="F43" s="24"/>
      <c r="G43" s="24"/>
      <c r="H43" s="24"/>
      <c r="I43" s="24"/>
    </row>
    <row r="44" spans="2:9" x14ac:dyDescent="0.3">
      <c r="B44" s="72" t="s">
        <v>393</v>
      </c>
      <c r="C44" s="41"/>
      <c r="D44" s="24"/>
      <c r="E44" s="24"/>
      <c r="F44" s="24"/>
      <c r="G44" s="24"/>
      <c r="H44" s="24"/>
      <c r="I44" s="24"/>
    </row>
    <row r="45" spans="2:9" x14ac:dyDescent="0.3">
      <c r="C45" s="41"/>
      <c r="D45" s="24"/>
      <c r="E45" s="24"/>
      <c r="F45" s="24"/>
      <c r="G45" s="24"/>
      <c r="H45" s="24"/>
      <c r="I45" s="24"/>
    </row>
    <row r="46" spans="2:9" ht="14.5" x14ac:dyDescent="0.35">
      <c r="C46" s="41"/>
      <c r="D46" s="105"/>
      <c r="E46" s="24"/>
      <c r="F46" s="24"/>
      <c r="G46" s="24"/>
      <c r="H46" s="24"/>
      <c r="I46" s="24"/>
    </row>
    <row r="47" spans="2:9" x14ac:dyDescent="0.3">
      <c r="C47" s="41"/>
      <c r="D47" s="24"/>
      <c r="E47" s="24"/>
      <c r="F47" s="24"/>
      <c r="G47" s="24"/>
      <c r="H47" s="24"/>
      <c r="I47" s="24"/>
    </row>
    <row r="48" spans="2:9" x14ac:dyDescent="0.3">
      <c r="C48" s="41"/>
      <c r="D48" s="24"/>
      <c r="E48" s="24"/>
      <c r="F48" s="24"/>
      <c r="G48" s="24"/>
      <c r="H48" s="24"/>
      <c r="I48" s="24"/>
    </row>
    <row r="49" spans="3:9" x14ac:dyDescent="0.3">
      <c r="C49" s="41"/>
      <c r="D49" s="24"/>
      <c r="E49" s="24"/>
      <c r="F49" s="24"/>
      <c r="G49" s="24"/>
      <c r="H49" s="24"/>
      <c r="I49" s="24"/>
    </row>
    <row r="50" spans="3:9" x14ac:dyDescent="0.3">
      <c r="C50" s="41"/>
      <c r="D50" s="24"/>
      <c r="E50" s="24"/>
      <c r="F50" s="24"/>
      <c r="G50" s="24"/>
      <c r="H50" s="24"/>
      <c r="I50" s="24"/>
    </row>
    <row r="51" spans="3:9" x14ac:dyDescent="0.3">
      <c r="C51" s="41"/>
      <c r="D51" s="24"/>
      <c r="E51" s="24"/>
      <c r="F51" s="24"/>
      <c r="G51" s="24"/>
      <c r="H51" s="24"/>
      <c r="I51" s="24"/>
    </row>
    <row r="52" spans="3:9" x14ac:dyDescent="0.3">
      <c r="C52" s="41"/>
      <c r="D52" s="24"/>
      <c r="E52" s="24"/>
      <c r="F52" s="24"/>
      <c r="G52" s="24"/>
      <c r="H52" s="24"/>
      <c r="I52" s="24"/>
    </row>
    <row r="53" spans="3:9" x14ac:dyDescent="0.3">
      <c r="C53" s="41"/>
      <c r="D53" s="24"/>
      <c r="E53" s="24"/>
      <c r="F53" s="24"/>
      <c r="G53" s="24"/>
      <c r="H53" s="24"/>
      <c r="I53" s="24"/>
    </row>
    <row r="54" spans="3:9" x14ac:dyDescent="0.3">
      <c r="C54" s="41"/>
      <c r="D54" s="24"/>
      <c r="E54" s="24"/>
      <c r="F54" s="24"/>
      <c r="G54" s="24"/>
      <c r="H54" s="24"/>
      <c r="I54" s="24"/>
    </row>
    <row r="55" spans="3:9" x14ac:dyDescent="0.3">
      <c r="C55" s="41"/>
      <c r="D55" s="24"/>
      <c r="E55" s="24"/>
      <c r="F55" s="24"/>
      <c r="G55" s="24"/>
      <c r="H55" s="24"/>
      <c r="I55" s="24"/>
    </row>
    <row r="56" spans="3:9" x14ac:dyDescent="0.3">
      <c r="C56" s="41"/>
      <c r="D56" s="24"/>
      <c r="E56" s="24"/>
      <c r="F56" s="24"/>
      <c r="G56" s="24"/>
      <c r="H56" s="24"/>
      <c r="I56" s="24"/>
    </row>
    <row r="57" spans="3:9" x14ac:dyDescent="0.3">
      <c r="C57" s="41"/>
      <c r="D57" s="24"/>
      <c r="E57" s="24"/>
      <c r="F57" s="24"/>
      <c r="G57" s="24"/>
      <c r="H57" s="24"/>
      <c r="I57" s="24"/>
    </row>
    <row r="58" spans="3:9" x14ac:dyDescent="0.3">
      <c r="C58" s="41"/>
      <c r="D58" s="24"/>
      <c r="E58" s="24"/>
      <c r="F58" s="24"/>
      <c r="G58" s="24"/>
      <c r="H58" s="24"/>
      <c r="I58" s="24"/>
    </row>
    <row r="59" spans="3:9" x14ac:dyDescent="0.3">
      <c r="C59" s="41"/>
      <c r="G59" s="24"/>
    </row>
    <row r="60" spans="3:9" x14ac:dyDescent="0.3">
      <c r="C60" s="41"/>
      <c r="G60" s="24"/>
    </row>
    <row r="61" spans="3:9" x14ac:dyDescent="0.3">
      <c r="C61" s="41"/>
      <c r="G61" s="24"/>
    </row>
    <row r="62" spans="3:9" x14ac:dyDescent="0.3">
      <c r="C62" s="41"/>
      <c r="G62" s="24"/>
    </row>
    <row r="63" spans="3:9" x14ac:dyDescent="0.3">
      <c r="C63" s="41"/>
    </row>
    <row r="64" spans="3:9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1600-000000000000}"/>
    <hyperlink ref="B4" location="Gender!C2" display="Gender!C2" xr:uid="{00000000-0004-0000-1600-000001000000}"/>
    <hyperlink ref="B6" location="Age!C2" display="Age!C2" xr:uid="{00000000-0004-0000-1600-000002000000}"/>
    <hyperlink ref="B8" location="Indigenous!C2" display="Indigenous!C2" xr:uid="{00000000-0004-0000-1600-000003000000}"/>
    <hyperlink ref="B10" location="Birthplaces!C2" display="Birthplaces!C2" xr:uid="{00000000-0004-0000-1600-000004000000}"/>
    <hyperlink ref="B12" location="Language!C2" display="Language!C2" xr:uid="{00000000-0004-0000-1600-000005000000}"/>
    <hyperlink ref="B14" location="Fluency!C2" display="Fluency!C2" xr:uid="{00000000-0004-0000-1600-000006000000}"/>
    <hyperlink ref="B16" location="'Year of arrival'!C2" display="'Year of arrival'!C2" xr:uid="{00000000-0004-0000-1600-000007000000}"/>
    <hyperlink ref="B18" location="Religion!C2" display="Religion!C2" xr:uid="{00000000-0004-0000-1600-000008000000}"/>
    <hyperlink ref="B20" location="'School Level'!C2" display="'School Level'!C2" xr:uid="{00000000-0004-0000-1600-000009000000}"/>
    <hyperlink ref="B22" location="'Post School'!C2" display="'Post School'!C2" xr:uid="{00000000-0004-0000-1600-00000A000000}"/>
    <hyperlink ref="B24" location="'Labour force'!C2" display="'Labour force'!C2" xr:uid="{00000000-0004-0000-1600-00000B000000}"/>
    <hyperlink ref="B26" location="Volunteering!C2" display="Volunteering!C2" xr:uid="{00000000-0004-0000-1600-00000C000000}"/>
    <hyperlink ref="B28" location="Incomes!C2" display="Incomes!C2" xr:uid="{00000000-0004-0000-1600-00000D000000}"/>
    <hyperlink ref="B30" location="Disability!C2" display="Disability!C2" xr:uid="{00000000-0004-0000-1600-00000E000000}"/>
    <hyperlink ref="B32" location="Carers!C2" display="Carers!C2" xr:uid="{00000000-0004-0000-1600-00000F000000}"/>
    <hyperlink ref="B34" location="'Marital Status'!C2" display="'Marital Status'!C2" xr:uid="{00000000-0004-0000-1600-000010000000}"/>
    <hyperlink ref="B36" location="Relationship!C2" display="Relationship!C2" xr:uid="{00000000-0004-0000-1600-000011000000}"/>
    <hyperlink ref="B38" location="'Home ownership'!C2" display="'Home ownership'!C2" xr:uid="{00000000-0004-0000-1600-000012000000}"/>
    <hyperlink ref="B40" location="'Non Private Accom'!C2" display="'Non Private Accom'!C2" xr:uid="{00000000-0004-0000-1600-000013000000}"/>
    <hyperlink ref="B42" location="Pensions!C2" display="Pensions!C2" xr:uid="{00000000-0004-0000-1600-000014000000}"/>
    <hyperlink ref="B44" location="Comparison!E3" display="Comparison!E3" xr:uid="{00000000-0004-0000-1600-000015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autoPageBreaks="0"/>
  </sheetPr>
  <dimension ref="B1:J260"/>
  <sheetViews>
    <sheetView showGridLines="0" showRowColHeaders="0" zoomScale="75" zoomScaleNormal="75" workbookViewId="0">
      <selection activeCell="G2" sqref="G2:I2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10" ht="28.5" x14ac:dyDescent="0.65">
      <c r="D1" s="115" t="s">
        <v>320</v>
      </c>
      <c r="E1" s="115"/>
      <c r="F1" s="115"/>
      <c r="G1" s="115"/>
      <c r="H1" s="115"/>
      <c r="I1" s="115"/>
    </row>
    <row r="2" spans="2:10" ht="18" x14ac:dyDescent="0.4">
      <c r="G2" s="129" t="s">
        <v>322</v>
      </c>
      <c r="H2" s="129"/>
      <c r="I2" s="129"/>
    </row>
    <row r="3" spans="2:10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10" ht="15" customHeight="1" x14ac:dyDescent="0.3">
      <c r="B4" s="21" t="s">
        <v>325</v>
      </c>
      <c r="E4" s="136" t="s">
        <v>323</v>
      </c>
      <c r="F4" s="137" t="s">
        <v>396</v>
      </c>
      <c r="G4" s="24"/>
      <c r="H4" s="136" t="s">
        <v>323</v>
      </c>
      <c r="I4" s="137" t="s">
        <v>397</v>
      </c>
    </row>
    <row r="5" spans="2:10" x14ac:dyDescent="0.3">
      <c r="B5" s="13"/>
      <c r="E5" s="136"/>
      <c r="F5" s="137"/>
      <c r="H5" s="136"/>
      <c r="I5" s="137"/>
    </row>
    <row r="6" spans="2:10" x14ac:dyDescent="0.3">
      <c r="B6" s="21" t="s">
        <v>326</v>
      </c>
      <c r="C6" s="14">
        <v>1</v>
      </c>
      <c r="D6" s="24"/>
      <c r="E6" s="136"/>
      <c r="F6" s="137"/>
      <c r="G6" s="24"/>
      <c r="H6" s="136"/>
      <c r="I6" s="137"/>
      <c r="J6" s="24"/>
    </row>
    <row r="7" spans="2:10" x14ac:dyDescent="0.3">
      <c r="B7" s="32"/>
      <c r="C7" s="14">
        <v>1</v>
      </c>
      <c r="D7" s="24"/>
      <c r="E7" s="24"/>
      <c r="F7" s="138"/>
      <c r="G7" s="24"/>
      <c r="H7" s="24"/>
      <c r="I7" s="138"/>
      <c r="J7" s="24"/>
    </row>
    <row r="8" spans="2:10" x14ac:dyDescent="0.3">
      <c r="B8" s="21" t="s">
        <v>327</v>
      </c>
      <c r="C8" s="25">
        <v>249</v>
      </c>
      <c r="D8" s="26" t="s">
        <v>292</v>
      </c>
      <c r="E8" s="27">
        <f>VLOOKUP($C8,'Data Sheet 0'!$A$5:$CE$253,2+Sheet1!$D$9)</f>
        <v>17090</v>
      </c>
      <c r="F8" s="28">
        <f>E8/Gender!E7*100</f>
        <v>68.717330116606362</v>
      </c>
      <c r="G8" s="24"/>
      <c r="H8" s="27">
        <f>VLOOKUP($C8,'Data Sheet 0'!$A$5:$CE$253,2+Sheet1!$D$15)</f>
        <v>394200</v>
      </c>
      <c r="I8" s="28">
        <f>H8/Gender!H7*100</f>
        <v>54.163752605479857</v>
      </c>
      <c r="J8" s="24"/>
    </row>
    <row r="9" spans="2:10" x14ac:dyDescent="0.3">
      <c r="B9" s="37"/>
      <c r="C9" s="14">
        <v>1</v>
      </c>
      <c r="D9" s="24"/>
      <c r="E9" s="24"/>
      <c r="F9" s="24"/>
      <c r="G9" s="24"/>
      <c r="H9" s="24"/>
      <c r="I9" s="24"/>
      <c r="J9" s="24"/>
    </row>
    <row r="10" spans="2:10" x14ac:dyDescent="0.3">
      <c r="B10" s="21" t="s">
        <v>328</v>
      </c>
      <c r="C10" s="14">
        <v>1</v>
      </c>
      <c r="D10" s="50"/>
      <c r="E10" s="50"/>
      <c r="F10" s="24"/>
      <c r="G10" s="24"/>
      <c r="H10" s="24"/>
      <c r="I10" s="24"/>
      <c r="J10" s="24"/>
    </row>
    <row r="11" spans="2:10" x14ac:dyDescent="0.3">
      <c r="B11" s="37"/>
      <c r="C11" s="14">
        <v>1</v>
      </c>
      <c r="D11" s="38" t="str">
        <f>E3</f>
        <v>Greater Dandenong</v>
      </c>
      <c r="E11" s="40">
        <f>F8</f>
        <v>68.717330116606362</v>
      </c>
      <c r="F11" s="41"/>
      <c r="G11" s="41"/>
      <c r="H11" s="41"/>
      <c r="I11" s="24"/>
      <c r="J11" s="24"/>
    </row>
    <row r="12" spans="2:10" x14ac:dyDescent="0.3">
      <c r="B12" s="21" t="s">
        <v>329</v>
      </c>
      <c r="C12" s="14">
        <v>1</v>
      </c>
      <c r="D12" s="38" t="str">
        <f>H3</f>
        <v>Metro. Melbourne</v>
      </c>
      <c r="E12" s="40">
        <f>I8</f>
        <v>54.163752605479857</v>
      </c>
      <c r="F12" s="41"/>
      <c r="G12" s="41"/>
      <c r="H12" s="41"/>
      <c r="I12" s="24"/>
      <c r="J12" s="24"/>
    </row>
    <row r="13" spans="2:10" x14ac:dyDescent="0.3">
      <c r="B13" s="37"/>
      <c r="C13" s="14">
        <v>1</v>
      </c>
      <c r="D13" s="50"/>
      <c r="E13" s="50"/>
      <c r="F13" s="24"/>
      <c r="G13" s="24"/>
      <c r="H13" s="24"/>
      <c r="I13" s="24"/>
      <c r="J13" s="24"/>
    </row>
    <row r="14" spans="2:10" x14ac:dyDescent="0.3">
      <c r="B14" s="21" t="s">
        <v>330</v>
      </c>
      <c r="C14" s="14">
        <v>1</v>
      </c>
      <c r="D14" s="50"/>
      <c r="E14" s="50"/>
      <c r="F14" s="24"/>
      <c r="G14" s="24"/>
      <c r="H14" s="24"/>
      <c r="I14" s="24"/>
      <c r="J14" s="24"/>
    </row>
    <row r="15" spans="2:10" x14ac:dyDescent="0.3">
      <c r="B15" s="32"/>
      <c r="C15" s="14">
        <v>1</v>
      </c>
      <c r="D15" s="24"/>
      <c r="E15" s="24"/>
      <c r="F15" s="24"/>
      <c r="G15" s="24"/>
      <c r="H15" s="24"/>
      <c r="I15" s="24"/>
      <c r="J15" s="24"/>
    </row>
    <row r="16" spans="2:10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  <c r="J16" s="24"/>
    </row>
    <row r="17" spans="2:10" x14ac:dyDescent="0.3">
      <c r="B17" s="32"/>
      <c r="C17" s="14">
        <v>1</v>
      </c>
      <c r="D17" s="24"/>
      <c r="E17" s="24"/>
      <c r="F17" s="24"/>
      <c r="G17" s="24"/>
      <c r="H17" s="24"/>
      <c r="I17" s="24"/>
      <c r="J17" s="24"/>
    </row>
    <row r="18" spans="2:10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  <c r="J18" s="24"/>
    </row>
    <row r="19" spans="2:10" x14ac:dyDescent="0.3">
      <c r="B19" s="32"/>
      <c r="C19" s="14">
        <v>1</v>
      </c>
      <c r="D19" s="24"/>
      <c r="E19" s="24"/>
      <c r="F19" s="24"/>
      <c r="G19" s="24"/>
      <c r="H19" s="24"/>
      <c r="I19" s="24"/>
      <c r="J19" s="24"/>
    </row>
    <row r="20" spans="2:10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  <c r="J20" s="24"/>
    </row>
    <row r="21" spans="2:10" x14ac:dyDescent="0.3">
      <c r="B21" s="32"/>
      <c r="C21" s="14">
        <v>1</v>
      </c>
      <c r="D21" s="24"/>
      <c r="E21" s="24"/>
      <c r="F21" s="24"/>
      <c r="G21" s="24"/>
      <c r="H21" s="24"/>
      <c r="I21" s="24"/>
      <c r="J21" s="24"/>
    </row>
    <row r="22" spans="2:10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  <c r="J22" s="24"/>
    </row>
    <row r="23" spans="2:10" x14ac:dyDescent="0.3">
      <c r="B23" s="32"/>
      <c r="C23" s="14">
        <v>1</v>
      </c>
      <c r="D23" s="24"/>
      <c r="E23" s="24"/>
      <c r="F23" s="24"/>
      <c r="G23" s="24"/>
      <c r="H23" s="24"/>
      <c r="I23" s="24"/>
      <c r="J23" s="24"/>
    </row>
    <row r="24" spans="2:10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  <c r="J24" s="24"/>
    </row>
    <row r="25" spans="2:10" x14ac:dyDescent="0.3">
      <c r="B25" s="32"/>
      <c r="C25" s="14">
        <v>1</v>
      </c>
      <c r="D25" s="24"/>
      <c r="E25" s="24"/>
      <c r="F25" s="24"/>
      <c r="G25" s="24"/>
      <c r="H25" s="24"/>
      <c r="I25" s="24"/>
      <c r="J25" s="24"/>
    </row>
    <row r="26" spans="2:10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  <c r="J26" s="24"/>
    </row>
    <row r="27" spans="2:10" x14ac:dyDescent="0.3">
      <c r="B27" s="32"/>
      <c r="C27" s="14">
        <v>1</v>
      </c>
      <c r="D27" s="24"/>
      <c r="E27" s="24"/>
      <c r="F27" s="24"/>
      <c r="G27" s="24"/>
      <c r="H27" s="24"/>
      <c r="I27" s="24"/>
      <c r="J27" s="24"/>
    </row>
    <row r="28" spans="2:10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  <c r="J28" s="24"/>
    </row>
    <row r="29" spans="2:10" x14ac:dyDescent="0.3">
      <c r="B29" s="13"/>
      <c r="C29" s="14">
        <v>1</v>
      </c>
      <c r="D29" s="24"/>
      <c r="E29" s="24"/>
      <c r="F29" s="24"/>
      <c r="G29" s="24"/>
      <c r="H29" s="24"/>
      <c r="I29" s="24"/>
      <c r="J29" s="24"/>
    </row>
    <row r="30" spans="2:10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  <c r="J30" s="24"/>
    </row>
    <row r="31" spans="2:10" x14ac:dyDescent="0.3">
      <c r="B31" s="32"/>
      <c r="C31" s="14">
        <v>1</v>
      </c>
      <c r="D31" s="24"/>
      <c r="E31" s="24"/>
      <c r="F31" s="24"/>
      <c r="G31" s="24"/>
      <c r="H31" s="24"/>
      <c r="I31" s="24"/>
      <c r="J31" s="24"/>
    </row>
    <row r="32" spans="2:10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  <c r="J32" s="24"/>
    </row>
    <row r="33" spans="2:10" x14ac:dyDescent="0.3">
      <c r="B33" s="32"/>
      <c r="C33" s="14">
        <v>1</v>
      </c>
      <c r="D33" s="24"/>
      <c r="E33" s="24"/>
      <c r="F33" s="24"/>
      <c r="G33" s="24"/>
      <c r="H33" s="24"/>
      <c r="I33" s="24"/>
      <c r="J33" s="24"/>
    </row>
    <row r="34" spans="2:10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  <c r="J34" s="24"/>
    </row>
    <row r="35" spans="2:10" ht="12.75" customHeight="1" x14ac:dyDescent="0.3">
      <c r="B35" s="32"/>
      <c r="C35" s="14">
        <v>1</v>
      </c>
      <c r="D35" s="135" t="s">
        <v>453</v>
      </c>
      <c r="E35" s="135"/>
      <c r="F35" s="135"/>
      <c r="G35" s="135"/>
      <c r="H35" s="135"/>
      <c r="I35" s="135"/>
      <c r="J35" s="24"/>
    </row>
    <row r="36" spans="2:10" ht="12.75" customHeight="1" x14ac:dyDescent="0.3">
      <c r="B36" s="21" t="s">
        <v>321</v>
      </c>
      <c r="C36" s="14">
        <v>1</v>
      </c>
      <c r="D36" s="135"/>
      <c r="E36" s="135"/>
      <c r="F36" s="135"/>
      <c r="G36" s="135"/>
      <c r="H36" s="135"/>
      <c r="I36" s="135"/>
      <c r="J36" s="24"/>
    </row>
    <row r="37" spans="2:10" x14ac:dyDescent="0.3">
      <c r="B37" s="37"/>
      <c r="C37" s="14">
        <v>1</v>
      </c>
      <c r="D37" s="135"/>
      <c r="E37" s="135"/>
      <c r="F37" s="135"/>
      <c r="G37" s="135"/>
      <c r="H37" s="135"/>
      <c r="I37" s="135"/>
      <c r="J37" s="24"/>
    </row>
    <row r="38" spans="2:10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  <c r="J38" s="24"/>
    </row>
    <row r="39" spans="2:10" x14ac:dyDescent="0.3">
      <c r="B39" s="37"/>
      <c r="C39" s="14">
        <v>1</v>
      </c>
      <c r="D39" s="24"/>
      <c r="E39" s="24"/>
      <c r="F39" s="24"/>
      <c r="G39" s="24"/>
      <c r="H39" s="24"/>
      <c r="I39" s="24"/>
      <c r="J39" s="24"/>
    </row>
    <row r="40" spans="2:10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  <c r="J40" s="24"/>
    </row>
    <row r="41" spans="2:10" x14ac:dyDescent="0.3">
      <c r="B41" s="37"/>
      <c r="C41" s="14">
        <v>1</v>
      </c>
      <c r="D41" s="24"/>
      <c r="E41" s="24"/>
      <c r="F41" s="24"/>
      <c r="G41" s="24"/>
      <c r="H41" s="24"/>
      <c r="I41" s="24"/>
      <c r="J41" s="24"/>
    </row>
    <row r="42" spans="2:10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  <c r="J42" s="24"/>
    </row>
    <row r="43" spans="2:10" x14ac:dyDescent="0.3">
      <c r="C43" s="41"/>
      <c r="D43" s="24"/>
      <c r="E43" s="24"/>
      <c r="F43" s="24"/>
      <c r="G43" s="24"/>
      <c r="H43" s="24"/>
      <c r="I43" s="24"/>
      <c r="J43" s="24"/>
    </row>
    <row r="44" spans="2:10" x14ac:dyDescent="0.3">
      <c r="B44" s="94" t="s">
        <v>393</v>
      </c>
      <c r="C44" s="41"/>
      <c r="D44" s="24"/>
      <c r="E44" s="24"/>
      <c r="F44" s="24"/>
      <c r="G44" s="24"/>
      <c r="H44" s="24"/>
      <c r="I44" s="24"/>
      <c r="J44" s="24"/>
    </row>
    <row r="45" spans="2:10" x14ac:dyDescent="0.3">
      <c r="C45" s="41"/>
      <c r="D45" s="24"/>
      <c r="E45" s="24"/>
      <c r="F45" s="24"/>
      <c r="G45" s="24"/>
      <c r="H45" s="24"/>
      <c r="I45" s="24"/>
      <c r="J45" s="24"/>
    </row>
    <row r="46" spans="2:10" x14ac:dyDescent="0.3">
      <c r="C46" s="41"/>
      <c r="D46" s="24"/>
      <c r="E46" s="24"/>
      <c r="F46" s="24"/>
      <c r="G46" s="24"/>
      <c r="H46" s="24"/>
      <c r="I46" s="24"/>
      <c r="J46" s="24"/>
    </row>
    <row r="47" spans="2:10" x14ac:dyDescent="0.3">
      <c r="C47" s="41"/>
      <c r="D47" s="24"/>
      <c r="E47" s="24"/>
      <c r="F47" s="24"/>
      <c r="G47" s="24"/>
      <c r="H47" s="24"/>
      <c r="I47" s="24"/>
      <c r="J47" s="24"/>
    </row>
    <row r="48" spans="2:10" x14ac:dyDescent="0.3">
      <c r="C48" s="41"/>
      <c r="D48" s="24"/>
      <c r="E48" s="24"/>
      <c r="F48" s="24"/>
      <c r="G48" s="24"/>
      <c r="H48" s="24"/>
      <c r="I48" s="24"/>
      <c r="J48" s="24"/>
    </row>
    <row r="49" spans="3:10" x14ac:dyDescent="0.3">
      <c r="C49" s="41"/>
      <c r="D49" s="24"/>
      <c r="E49" s="24"/>
      <c r="F49" s="24"/>
      <c r="G49" s="24"/>
      <c r="H49" s="24"/>
      <c r="I49" s="24"/>
      <c r="J49" s="24"/>
    </row>
    <row r="50" spans="3:10" x14ac:dyDescent="0.3">
      <c r="C50" s="41"/>
      <c r="D50" s="24"/>
      <c r="E50" s="24"/>
      <c r="F50" s="24"/>
      <c r="G50" s="24"/>
      <c r="H50" s="24"/>
      <c r="I50" s="24"/>
      <c r="J50" s="24"/>
    </row>
    <row r="51" spans="3:10" x14ac:dyDescent="0.3">
      <c r="C51" s="41"/>
      <c r="D51" s="24"/>
      <c r="E51" s="24"/>
      <c r="F51" s="24"/>
      <c r="G51" s="24"/>
      <c r="H51" s="24"/>
      <c r="I51" s="24"/>
      <c r="J51" s="24"/>
    </row>
    <row r="52" spans="3:10" x14ac:dyDescent="0.3">
      <c r="C52" s="41"/>
      <c r="D52" s="24"/>
      <c r="E52" s="24"/>
      <c r="F52" s="24"/>
      <c r="G52" s="24"/>
      <c r="H52" s="24"/>
      <c r="I52" s="24"/>
      <c r="J52" s="24"/>
    </row>
    <row r="53" spans="3:10" x14ac:dyDescent="0.3">
      <c r="C53" s="41"/>
      <c r="D53" s="24"/>
      <c r="E53" s="24"/>
      <c r="F53" s="24"/>
      <c r="G53" s="24"/>
      <c r="H53" s="24"/>
      <c r="I53" s="24"/>
      <c r="J53" s="24"/>
    </row>
    <row r="54" spans="3:10" x14ac:dyDescent="0.3">
      <c r="C54" s="41"/>
      <c r="D54" s="24"/>
      <c r="E54" s="24"/>
      <c r="F54" s="24"/>
      <c r="G54" s="24"/>
      <c r="H54" s="24"/>
      <c r="I54" s="24"/>
      <c r="J54" s="24"/>
    </row>
    <row r="55" spans="3:10" x14ac:dyDescent="0.3">
      <c r="C55" s="41"/>
      <c r="D55" s="24"/>
      <c r="E55" s="24"/>
      <c r="F55" s="24"/>
      <c r="G55" s="24"/>
      <c r="H55" s="24"/>
      <c r="I55" s="24"/>
      <c r="J55" s="24"/>
    </row>
    <row r="56" spans="3:10" x14ac:dyDescent="0.3">
      <c r="C56" s="41"/>
      <c r="D56" s="24"/>
      <c r="E56" s="24"/>
      <c r="F56" s="24"/>
      <c r="G56" s="24"/>
      <c r="H56" s="24"/>
      <c r="I56" s="24"/>
      <c r="J56" s="24"/>
    </row>
    <row r="57" spans="3:10" x14ac:dyDescent="0.3">
      <c r="C57" s="41"/>
      <c r="D57" s="24"/>
      <c r="E57" s="24"/>
      <c r="F57" s="24"/>
      <c r="G57" s="24"/>
      <c r="H57" s="24"/>
      <c r="I57" s="24"/>
      <c r="J57" s="24"/>
    </row>
    <row r="58" spans="3:10" x14ac:dyDescent="0.3">
      <c r="C58" s="41"/>
      <c r="D58" s="24"/>
      <c r="E58" s="24"/>
      <c r="F58" s="24"/>
      <c r="G58" s="24"/>
      <c r="H58" s="24"/>
      <c r="I58" s="24"/>
      <c r="J58" s="24"/>
    </row>
    <row r="59" spans="3:10" x14ac:dyDescent="0.3">
      <c r="C59" s="41"/>
      <c r="D59" s="24"/>
      <c r="E59" s="24"/>
      <c r="F59" s="24"/>
      <c r="G59" s="24"/>
      <c r="H59" s="24"/>
      <c r="I59" s="24"/>
      <c r="J59" s="24"/>
    </row>
    <row r="60" spans="3:10" x14ac:dyDescent="0.3">
      <c r="C60" s="41"/>
      <c r="G60" s="24"/>
    </row>
    <row r="61" spans="3:10" x14ac:dyDescent="0.3">
      <c r="C61" s="41"/>
      <c r="G61" s="24"/>
    </row>
    <row r="62" spans="3:10" x14ac:dyDescent="0.3">
      <c r="C62" s="41"/>
      <c r="G62" s="24"/>
    </row>
    <row r="63" spans="3:10" x14ac:dyDescent="0.3">
      <c r="C63" s="41"/>
    </row>
    <row r="64" spans="3:10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sheet="1" objects="1" scenarios="1"/>
  <mergeCells count="9">
    <mergeCell ref="D35:I37"/>
    <mergeCell ref="D1:I1"/>
    <mergeCell ref="G2:I2"/>
    <mergeCell ref="E3:F3"/>
    <mergeCell ref="H3:I3"/>
    <mergeCell ref="E4:E6"/>
    <mergeCell ref="H4:H6"/>
    <mergeCell ref="F4:F7"/>
    <mergeCell ref="I4:I7"/>
  </mergeCells>
  <hyperlinks>
    <hyperlink ref="G2:I2" location="Sheet1!B1" display="Index" xr:uid="{00000000-0004-0000-1700-000000000000}"/>
    <hyperlink ref="B4" location="Gender!C2" display="Gender!C2" xr:uid="{00000000-0004-0000-1700-000001000000}"/>
    <hyperlink ref="B6" location="Age!C2" display="Age!C2" xr:uid="{00000000-0004-0000-1700-000002000000}"/>
    <hyperlink ref="B8" location="Indigenous!C2" display="Indigenous!C2" xr:uid="{00000000-0004-0000-1700-000003000000}"/>
    <hyperlink ref="B10" location="Birthplaces!C2" display="Birthplaces!C2" xr:uid="{00000000-0004-0000-1700-000004000000}"/>
    <hyperlink ref="B12" location="Language!C2" display="Language!C2" xr:uid="{00000000-0004-0000-1700-000005000000}"/>
    <hyperlink ref="B14" location="Fluency!C2" display="Fluency!C2" xr:uid="{00000000-0004-0000-1700-000006000000}"/>
    <hyperlink ref="B16" location="'Year of arrival'!C2" display="'Year of arrival'!C2" xr:uid="{00000000-0004-0000-1700-000007000000}"/>
    <hyperlink ref="B18" location="Religion!C2" display="Religion!C2" xr:uid="{00000000-0004-0000-1700-000008000000}"/>
    <hyperlink ref="B20" location="'School Level'!C2" display="'School Level'!C2" xr:uid="{00000000-0004-0000-1700-000009000000}"/>
    <hyperlink ref="B22" location="'Post School'!C2" display="'Post School'!C2" xr:uid="{00000000-0004-0000-1700-00000A000000}"/>
    <hyperlink ref="B24" location="'Labour force'!C2" display="'Labour force'!C2" xr:uid="{00000000-0004-0000-1700-00000B000000}"/>
    <hyperlink ref="B26" location="Volunteering!C2" display="Volunteering!C2" xr:uid="{00000000-0004-0000-1700-00000C000000}"/>
    <hyperlink ref="B28" location="Incomes!C2" display="Incomes!C2" xr:uid="{00000000-0004-0000-1700-00000D000000}"/>
    <hyperlink ref="B30" location="Disability!C2" display="Disability!C2" xr:uid="{00000000-0004-0000-1700-00000E000000}"/>
    <hyperlink ref="B32" location="Carers!C2" display="Carers!C2" xr:uid="{00000000-0004-0000-1700-00000F000000}"/>
    <hyperlink ref="B34" location="'Marital Status'!C2" display="'Marital Status'!C2" xr:uid="{00000000-0004-0000-1700-000010000000}"/>
    <hyperlink ref="B36" location="Relationship!C2" display="Relationship!C2" xr:uid="{00000000-0004-0000-1700-000011000000}"/>
    <hyperlink ref="B38" location="'Home ownership'!C2" display="'Home ownership'!C2" xr:uid="{00000000-0004-0000-1700-000012000000}"/>
    <hyperlink ref="B40" location="'Non Private Accom'!C2" display="'Non Private Accom'!C2" xr:uid="{00000000-0004-0000-1700-000013000000}"/>
    <hyperlink ref="B42" location="Pensions!C2" display="Pensions!C2" xr:uid="{00000000-0004-0000-1700-000014000000}"/>
    <hyperlink ref="B44" location="Comparison!E3" display="Comparison!E3" xr:uid="{00000000-0004-0000-1700-000015000000}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Q87"/>
  <sheetViews>
    <sheetView showGridLines="0" showRowColHeaders="0" zoomScale="75" zoomScaleNormal="75" workbookViewId="0">
      <pane xSplit="13" ySplit="9" topLeftCell="N10" activePane="bottomRight" state="frozen"/>
      <selection pane="topRight" activeCell="N1" sqref="N1"/>
      <selection pane="bottomLeft" activeCell="A10" sqref="A10"/>
      <selection pane="bottomRight" activeCell="K5" sqref="K5:M5"/>
    </sheetView>
  </sheetViews>
  <sheetFormatPr defaultColWidth="9.08984375" defaultRowHeight="10.5" x14ac:dyDescent="0.25"/>
  <cols>
    <col min="1" max="1" width="7.1796875" style="98" customWidth="1"/>
    <col min="2" max="2" width="16" style="98" bestFit="1" customWidth="1"/>
    <col min="3" max="3" width="9.08984375" style="100"/>
    <col min="4" max="4" width="5.81640625" style="100" customWidth="1"/>
    <col min="5" max="7" width="9.08984375" style="100"/>
    <col min="8" max="12" width="9.08984375" style="98"/>
    <col min="13" max="13" width="14.1796875" style="98" customWidth="1"/>
    <col min="14" max="16" width="9.08984375" style="98"/>
    <col min="17" max="17" width="90.1796875" style="98" customWidth="1"/>
    <col min="18" max="16384" width="9.08984375" style="98"/>
  </cols>
  <sheetData>
    <row r="1" spans="1:17" ht="28.5" x14ac:dyDescent="0.65">
      <c r="B1" s="99"/>
      <c r="C1" s="99"/>
      <c r="D1" s="99"/>
      <c r="E1" s="115" t="s">
        <v>390</v>
      </c>
      <c r="F1" s="115"/>
      <c r="G1" s="115"/>
      <c r="H1" s="115"/>
      <c r="I1" s="115"/>
      <c r="J1" s="115"/>
      <c r="K1" s="115"/>
      <c r="L1" s="115"/>
      <c r="M1" s="115"/>
    </row>
    <row r="2" spans="1:17" ht="15.5" x14ac:dyDescent="0.35">
      <c r="B2" s="139" t="s">
        <v>391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7" ht="6" customHeight="1" x14ac:dyDescent="0.25"/>
    <row r="4" spans="1:17" ht="6" customHeight="1" x14ac:dyDescent="0.25">
      <c r="Q4" s="38" t="s">
        <v>360</v>
      </c>
    </row>
    <row r="5" spans="1:17" ht="18" x14ac:dyDescent="0.4">
      <c r="B5" s="101" t="s">
        <v>392</v>
      </c>
      <c r="K5" s="129" t="s">
        <v>322</v>
      </c>
      <c r="L5" s="129"/>
      <c r="M5" s="129"/>
      <c r="Q5" s="38" t="s">
        <v>361</v>
      </c>
    </row>
    <row r="6" spans="1:17" x14ac:dyDescent="0.25">
      <c r="B6" s="102">
        <v>24</v>
      </c>
      <c r="Q6" s="38" t="s">
        <v>362</v>
      </c>
    </row>
    <row r="7" spans="1:17" x14ac:dyDescent="0.25">
      <c r="Q7" s="38" t="s">
        <v>363</v>
      </c>
    </row>
    <row r="8" spans="1:17" x14ac:dyDescent="0.25">
      <c r="Q8" s="38" t="s">
        <v>365</v>
      </c>
    </row>
    <row r="9" spans="1:17" x14ac:dyDescent="0.25">
      <c r="A9" s="38">
        <v>1</v>
      </c>
      <c r="B9" s="38" t="s">
        <v>211</v>
      </c>
      <c r="C9" s="103">
        <f>VLOOKUP($B$6,'Data Sheet 0'!$A$259:$CE$287,2+$A9)</f>
        <v>13.88975397072563</v>
      </c>
      <c r="D9" s="103">
        <f>C9+0.0001*A9</f>
        <v>13.88985397072563</v>
      </c>
      <c r="E9" s="104">
        <f>RANK(D9,D$9:D$87)</f>
        <v>71</v>
      </c>
      <c r="F9" s="103" t="str">
        <f>VLOOKUP(MATCH(A9,E$9:E$87,0),$A$9:$C$87,2)</f>
        <v>Moreland</v>
      </c>
      <c r="G9" s="103">
        <f>VLOOKUP(MATCH(A9,E$9:E$87,0),$A$9:$C$87,3)</f>
        <v>33.03530065783378</v>
      </c>
      <c r="Q9" s="38" t="s">
        <v>366</v>
      </c>
    </row>
    <row r="10" spans="1:17" x14ac:dyDescent="0.25">
      <c r="A10" s="38">
        <v>2</v>
      </c>
      <c r="B10" s="38" t="s">
        <v>212</v>
      </c>
      <c r="C10" s="103">
        <f>VLOOKUP($B$6,'Data Sheet 0'!$A$259:$CE$287,2+$A10)</f>
        <v>19.286256643887622</v>
      </c>
      <c r="D10" s="103">
        <f t="shared" ref="D10:D73" si="0">C10+0.0001*A10</f>
        <v>19.286456643887622</v>
      </c>
      <c r="E10" s="104">
        <f t="shared" ref="E10:E73" si="1">RANK(D10,D$9:D$87)</f>
        <v>26</v>
      </c>
      <c r="F10" s="103" t="str">
        <f t="shared" ref="F10:F73" si="2">VLOOKUP(MATCH(A10,E$9:E$87,0),$A$9:$C$87,2)</f>
        <v>Darebin</v>
      </c>
      <c r="G10" s="103">
        <f t="shared" ref="G10:G73" si="3">VLOOKUP(MATCH(A10,E$9:E$87,0),$A$9:$C$87,3)</f>
        <v>30.27322933824242</v>
      </c>
      <c r="Q10" s="38" t="s">
        <v>367</v>
      </c>
    </row>
    <row r="11" spans="1:17" x14ac:dyDescent="0.25">
      <c r="A11" s="38">
        <v>3</v>
      </c>
      <c r="B11" s="38" t="s">
        <v>213</v>
      </c>
      <c r="C11" s="103">
        <f>VLOOKUP($B$6,'Data Sheet 0'!$A$259:$CE$287,2+$A11)</f>
        <v>20.057080995964967</v>
      </c>
      <c r="D11" s="103">
        <f t="shared" si="0"/>
        <v>20.057380995964966</v>
      </c>
      <c r="E11" s="104">
        <f t="shared" si="1"/>
        <v>22</v>
      </c>
      <c r="F11" s="103" t="str">
        <f t="shared" si="2"/>
        <v>Brimbank</v>
      </c>
      <c r="G11" s="103">
        <f t="shared" si="3"/>
        <v>30.051969823973181</v>
      </c>
      <c r="Q11" s="38" t="s">
        <v>368</v>
      </c>
    </row>
    <row r="12" spans="1:17" x14ac:dyDescent="0.25">
      <c r="A12" s="38">
        <v>4</v>
      </c>
      <c r="B12" s="38" t="s">
        <v>214</v>
      </c>
      <c r="C12" s="103">
        <f>VLOOKUP($B$6,'Data Sheet 0'!$A$259:$CE$287,2+$A12)</f>
        <v>19.602608429252921</v>
      </c>
      <c r="D12" s="103">
        <f t="shared" si="0"/>
        <v>19.60300842925292</v>
      </c>
      <c r="E12" s="104">
        <f t="shared" si="1"/>
        <v>24</v>
      </c>
      <c r="F12" s="103" t="str">
        <f t="shared" si="2"/>
        <v>Hume</v>
      </c>
      <c r="G12" s="103">
        <f t="shared" si="3"/>
        <v>29.738174339503242</v>
      </c>
      <c r="Q12" s="38" t="s">
        <v>369</v>
      </c>
    </row>
    <row r="13" spans="1:17" x14ac:dyDescent="0.25">
      <c r="A13" s="38">
        <v>5</v>
      </c>
      <c r="B13" s="38" t="s">
        <v>215</v>
      </c>
      <c r="C13" s="103">
        <f>VLOOKUP($B$6,'Data Sheet 0'!$A$259:$CE$287,2+$A13)</f>
        <v>15.418736692689853</v>
      </c>
      <c r="D13" s="103">
        <f t="shared" si="0"/>
        <v>15.419236692689854</v>
      </c>
      <c r="E13" s="104">
        <f t="shared" si="1"/>
        <v>64</v>
      </c>
      <c r="F13" s="103" t="str">
        <f t="shared" si="2"/>
        <v>Maribyrnong</v>
      </c>
      <c r="G13" s="103">
        <f t="shared" si="3"/>
        <v>29.641131815044858</v>
      </c>
      <c r="Q13" s="38" t="s">
        <v>370</v>
      </c>
    </row>
    <row r="14" spans="1:17" x14ac:dyDescent="0.25">
      <c r="A14" s="38">
        <v>6</v>
      </c>
      <c r="B14" s="38" t="s">
        <v>216</v>
      </c>
      <c r="C14" s="103">
        <f>VLOOKUP($B$6,'Data Sheet 0'!$A$259:$CE$287,2+$A14)</f>
        <v>16.48059086224665</v>
      </c>
      <c r="D14" s="103">
        <f t="shared" si="0"/>
        <v>16.481190862246649</v>
      </c>
      <c r="E14" s="104">
        <f t="shared" si="1"/>
        <v>53</v>
      </c>
      <c r="F14" s="103" t="str">
        <f t="shared" si="2"/>
        <v>Greater Dandenong</v>
      </c>
      <c r="G14" s="103">
        <f t="shared" si="3"/>
        <v>29.525505660857398</v>
      </c>
      <c r="Q14" s="38" t="s">
        <v>371</v>
      </c>
    </row>
    <row r="15" spans="1:17" x14ac:dyDescent="0.25">
      <c r="A15" s="38">
        <v>7</v>
      </c>
      <c r="B15" s="38" t="s">
        <v>217</v>
      </c>
      <c r="C15" s="103">
        <f>VLOOKUP($B$6,'Data Sheet 0'!$A$259:$CE$287,2+$A15)</f>
        <v>16.357661369433</v>
      </c>
      <c r="D15" s="103">
        <f t="shared" si="0"/>
        <v>16.358361369432998</v>
      </c>
      <c r="E15" s="104">
        <f t="shared" si="1"/>
        <v>56</v>
      </c>
      <c r="F15" s="103" t="str">
        <f t="shared" si="2"/>
        <v>Whittlesea</v>
      </c>
      <c r="G15" s="103">
        <f t="shared" si="3"/>
        <v>27.321518622577624</v>
      </c>
      <c r="Q15" s="38" t="s">
        <v>372</v>
      </c>
    </row>
    <row r="16" spans="1:17" x14ac:dyDescent="0.25">
      <c r="A16" s="38">
        <v>8</v>
      </c>
      <c r="B16" s="38" t="s">
        <v>218</v>
      </c>
      <c r="C16" s="103">
        <f>VLOOKUP($B$6,'Data Sheet 0'!$A$259:$CE$287,2+$A16)</f>
        <v>16.477416098914961</v>
      </c>
      <c r="D16" s="103">
        <f t="shared" si="0"/>
        <v>16.478216098914963</v>
      </c>
      <c r="E16" s="104">
        <f t="shared" si="1"/>
        <v>54</v>
      </c>
      <c r="F16" s="103" t="str">
        <f t="shared" si="2"/>
        <v>Hobsons Bay</v>
      </c>
      <c r="G16" s="103">
        <f t="shared" si="3"/>
        <v>25.416755338015179</v>
      </c>
      <c r="Q16" s="38" t="s">
        <v>373</v>
      </c>
    </row>
    <row r="17" spans="1:17" x14ac:dyDescent="0.25">
      <c r="A17" s="38">
        <v>9</v>
      </c>
      <c r="B17" s="38" t="s">
        <v>219</v>
      </c>
      <c r="C17" s="103">
        <f>VLOOKUP($B$6,'Data Sheet 0'!$A$259:$CE$287,2+$A17)</f>
        <v>17.805151175811869</v>
      </c>
      <c r="D17" s="103">
        <f t="shared" si="0"/>
        <v>17.80605117581187</v>
      </c>
      <c r="E17" s="104">
        <f t="shared" si="1"/>
        <v>43</v>
      </c>
      <c r="F17" s="103" t="str">
        <f t="shared" si="2"/>
        <v>Melton</v>
      </c>
      <c r="G17" s="103">
        <f t="shared" si="3"/>
        <v>25.112634671890305</v>
      </c>
      <c r="Q17" s="38" t="s">
        <v>374</v>
      </c>
    </row>
    <row r="18" spans="1:17" x14ac:dyDescent="0.25">
      <c r="A18" s="38">
        <v>10</v>
      </c>
      <c r="B18" s="38" t="s">
        <v>220</v>
      </c>
      <c r="C18" s="103">
        <f>VLOOKUP($B$6,'Data Sheet 0'!$A$259:$CE$287,2+$A18)</f>
        <v>30.051969823973181</v>
      </c>
      <c r="D18" s="103">
        <f t="shared" si="0"/>
        <v>30.052969823973182</v>
      </c>
      <c r="E18" s="104">
        <f t="shared" si="1"/>
        <v>3</v>
      </c>
      <c r="F18" s="103" t="str">
        <f t="shared" si="2"/>
        <v>Moonee Valley</v>
      </c>
      <c r="G18" s="103">
        <f t="shared" si="3"/>
        <v>24.9678440684674</v>
      </c>
      <c r="Q18" s="38" t="s">
        <v>375</v>
      </c>
    </row>
    <row r="19" spans="1:17" x14ac:dyDescent="0.25">
      <c r="A19" s="38">
        <v>11</v>
      </c>
      <c r="B19" s="38" t="s">
        <v>221</v>
      </c>
      <c r="C19" s="103">
        <f>VLOOKUP($B$6,'Data Sheet 0'!$A$259:$CE$287,2+$A19)</f>
        <v>19.288389513108616</v>
      </c>
      <c r="D19" s="103">
        <f t="shared" si="0"/>
        <v>19.289489513108617</v>
      </c>
      <c r="E19" s="104">
        <f t="shared" si="1"/>
        <v>25</v>
      </c>
      <c r="F19" s="103" t="str">
        <f t="shared" si="2"/>
        <v>Monash</v>
      </c>
      <c r="G19" s="103">
        <f t="shared" si="3"/>
        <v>23.553806568790677</v>
      </c>
      <c r="Q19" s="38" t="s">
        <v>376</v>
      </c>
    </row>
    <row r="20" spans="1:17" x14ac:dyDescent="0.25">
      <c r="A20" s="38">
        <v>12</v>
      </c>
      <c r="B20" s="38" t="s">
        <v>222</v>
      </c>
      <c r="C20" s="103">
        <f>VLOOKUP($B$6,'Data Sheet 0'!$A$259:$CE$287,2+$A20)</f>
        <v>17.888396408682805</v>
      </c>
      <c r="D20" s="103">
        <f t="shared" si="0"/>
        <v>17.889596408682806</v>
      </c>
      <c r="E20" s="104">
        <f t="shared" si="1"/>
        <v>42</v>
      </c>
      <c r="F20" s="103" t="str">
        <f t="shared" si="2"/>
        <v>Casey</v>
      </c>
      <c r="G20" s="103">
        <f t="shared" si="3"/>
        <v>23.163436228762862</v>
      </c>
      <c r="Q20" s="38" t="s">
        <v>377</v>
      </c>
    </row>
    <row r="21" spans="1:17" x14ac:dyDescent="0.25">
      <c r="A21" s="38">
        <v>13</v>
      </c>
      <c r="B21" s="38" t="s">
        <v>223</v>
      </c>
      <c r="C21" s="103">
        <f>VLOOKUP($B$6,'Data Sheet 0'!$A$259:$CE$287,2+$A21)</f>
        <v>17.941933638443935</v>
      </c>
      <c r="D21" s="103">
        <f t="shared" si="0"/>
        <v>17.943233638443935</v>
      </c>
      <c r="E21" s="104">
        <f t="shared" si="1"/>
        <v>40</v>
      </c>
      <c r="F21" s="103" t="str">
        <f t="shared" si="2"/>
        <v>Wyndham</v>
      </c>
      <c r="G21" s="103">
        <f t="shared" si="3"/>
        <v>22.335073564309443</v>
      </c>
      <c r="Q21" s="38" t="s">
        <v>378</v>
      </c>
    </row>
    <row r="22" spans="1:17" x14ac:dyDescent="0.25">
      <c r="A22" s="38">
        <v>14</v>
      </c>
      <c r="B22" s="38" t="s">
        <v>224</v>
      </c>
      <c r="C22" s="103">
        <f>VLOOKUP($B$6,'Data Sheet 0'!$A$259:$CE$287,2+$A22)</f>
        <v>23.163436228762862</v>
      </c>
      <c r="D22" s="103">
        <f t="shared" si="0"/>
        <v>23.164836228762862</v>
      </c>
      <c r="E22" s="104">
        <f t="shared" si="1"/>
        <v>12</v>
      </c>
      <c r="F22" s="103" t="str">
        <f t="shared" si="2"/>
        <v>Mildura</v>
      </c>
      <c r="G22" s="103">
        <f t="shared" si="3"/>
        <v>22.336204393690117</v>
      </c>
      <c r="Q22" s="38" t="s">
        <v>379</v>
      </c>
    </row>
    <row r="23" spans="1:17" x14ac:dyDescent="0.25">
      <c r="A23" s="38">
        <v>15</v>
      </c>
      <c r="B23" s="38" t="s">
        <v>225</v>
      </c>
      <c r="C23" s="103">
        <f>VLOOKUP($B$6,'Data Sheet 0'!$A$259:$CE$287,2+$A23)</f>
        <v>19.110884006131833</v>
      </c>
      <c r="D23" s="103">
        <f t="shared" si="0"/>
        <v>19.112384006131833</v>
      </c>
      <c r="E23" s="104">
        <f t="shared" si="1"/>
        <v>29</v>
      </c>
      <c r="F23" s="103" t="str">
        <f t="shared" si="2"/>
        <v>Manningham</v>
      </c>
      <c r="G23" s="103">
        <f t="shared" si="3"/>
        <v>21.268460904115752</v>
      </c>
      <c r="Q23" s="38" t="s">
        <v>380</v>
      </c>
    </row>
    <row r="24" spans="1:17" x14ac:dyDescent="0.25">
      <c r="A24" s="38">
        <v>16</v>
      </c>
      <c r="B24" s="38" t="s">
        <v>226</v>
      </c>
      <c r="C24" s="103">
        <f>VLOOKUP($B$6,'Data Sheet 0'!$A$259:$CE$287,2+$A24)</f>
        <v>16.873003194888177</v>
      </c>
      <c r="D24" s="103">
        <f t="shared" si="0"/>
        <v>16.874603194888177</v>
      </c>
      <c r="E24" s="104">
        <f t="shared" si="1"/>
        <v>48</v>
      </c>
      <c r="F24" s="103" t="str">
        <f t="shared" si="2"/>
        <v>Kingston</v>
      </c>
      <c r="G24" s="103">
        <f t="shared" si="3"/>
        <v>21.035921949131382</v>
      </c>
      <c r="Q24" s="38" t="s">
        <v>381</v>
      </c>
    </row>
    <row r="25" spans="1:17" x14ac:dyDescent="0.25">
      <c r="A25" s="38">
        <v>17</v>
      </c>
      <c r="B25" s="38" t="s">
        <v>227</v>
      </c>
      <c r="C25" s="103">
        <f>VLOOKUP($B$6,'Data Sheet 0'!$A$259:$CE$287,2+$A25)</f>
        <v>16.064257028112451</v>
      </c>
      <c r="D25" s="103">
        <f t="shared" si="0"/>
        <v>16.06595702811245</v>
      </c>
      <c r="E25" s="104">
        <f t="shared" si="1"/>
        <v>59</v>
      </c>
      <c r="F25" s="103" t="str">
        <f t="shared" si="2"/>
        <v>Yarra</v>
      </c>
      <c r="G25" s="103">
        <f t="shared" si="3"/>
        <v>21.027064538514921</v>
      </c>
      <c r="Q25" s="38" t="s">
        <v>382</v>
      </c>
    </row>
    <row r="26" spans="1:17" x14ac:dyDescent="0.25">
      <c r="A26" s="38">
        <v>18</v>
      </c>
      <c r="B26" s="38" t="s">
        <v>228</v>
      </c>
      <c r="C26" s="103">
        <f>VLOOKUP($B$6,'Data Sheet 0'!$A$259:$CE$287,2+$A26)</f>
        <v>30.27322933824242</v>
      </c>
      <c r="D26" s="103">
        <f t="shared" si="0"/>
        <v>30.275029338242419</v>
      </c>
      <c r="E26" s="104">
        <f t="shared" si="1"/>
        <v>2</v>
      </c>
      <c r="F26" s="103" t="str">
        <f t="shared" si="2"/>
        <v>Glen Eira</v>
      </c>
      <c r="G26" s="103">
        <f t="shared" si="3"/>
        <v>20.96494272821937</v>
      </c>
      <c r="Q26" s="38" t="s">
        <v>383</v>
      </c>
    </row>
    <row r="27" spans="1:17" x14ac:dyDescent="0.25">
      <c r="A27" s="38">
        <v>19</v>
      </c>
      <c r="B27" s="38" t="s">
        <v>229</v>
      </c>
      <c r="C27" s="103">
        <f>VLOOKUP($B$6,'Data Sheet 0'!$A$259:$CE$287,2+$A27)</f>
        <v>15.371354690418043</v>
      </c>
      <c r="D27" s="103">
        <f t="shared" si="0"/>
        <v>15.373254690418042</v>
      </c>
      <c r="E27" s="104">
        <f t="shared" si="1"/>
        <v>65</v>
      </c>
      <c r="F27" s="103" t="str">
        <f t="shared" si="2"/>
        <v>Latrobe</v>
      </c>
      <c r="G27" s="103">
        <f t="shared" si="3"/>
        <v>20.957292079862487</v>
      </c>
      <c r="Q27" s="38" t="s">
        <v>384</v>
      </c>
    </row>
    <row r="28" spans="1:17" x14ac:dyDescent="0.25">
      <c r="A28" s="38">
        <v>20</v>
      </c>
      <c r="B28" s="38" t="s">
        <v>230</v>
      </c>
      <c r="C28" s="103">
        <f>VLOOKUP($B$6,'Data Sheet 0'!$A$259:$CE$287,2+$A28)</f>
        <v>19.752916952642416</v>
      </c>
      <c r="D28" s="103">
        <f t="shared" si="0"/>
        <v>19.754916952642414</v>
      </c>
      <c r="E28" s="104">
        <f t="shared" si="1"/>
        <v>23</v>
      </c>
      <c r="F28" s="103" t="str">
        <f t="shared" si="2"/>
        <v>Whitehorse</v>
      </c>
      <c r="G28" s="103">
        <f t="shared" si="3"/>
        <v>20.496289580605083</v>
      </c>
      <c r="Q28" s="38" t="s">
        <v>385</v>
      </c>
    </row>
    <row r="29" spans="1:17" x14ac:dyDescent="0.25">
      <c r="A29" s="38">
        <v>21</v>
      </c>
      <c r="B29" s="38" t="s">
        <v>231</v>
      </c>
      <c r="C29" s="103">
        <f>VLOOKUP($B$6,'Data Sheet 0'!$A$259:$CE$287,2+$A29)</f>
        <v>16.152815013404826</v>
      </c>
      <c r="D29" s="103">
        <f t="shared" si="0"/>
        <v>16.154915013404825</v>
      </c>
      <c r="E29" s="104">
        <f t="shared" si="1"/>
        <v>58</v>
      </c>
      <c r="F29" s="103" t="str">
        <f t="shared" si="2"/>
        <v>Greater Shepparton</v>
      </c>
      <c r="G29" s="103">
        <f t="shared" si="3"/>
        <v>20.336051396095872</v>
      </c>
      <c r="Q29" s="38" t="s">
        <v>386</v>
      </c>
    </row>
    <row r="30" spans="1:17" x14ac:dyDescent="0.25">
      <c r="A30" s="38">
        <v>22</v>
      </c>
      <c r="B30" s="38" t="s">
        <v>232</v>
      </c>
      <c r="C30" s="103">
        <f>VLOOKUP($B$6,'Data Sheet 0'!$A$259:$CE$287,2+$A30)</f>
        <v>20.96494272821937</v>
      </c>
      <c r="D30" s="103">
        <f t="shared" si="0"/>
        <v>20.967142728219368</v>
      </c>
      <c r="E30" s="104">
        <f t="shared" si="1"/>
        <v>18</v>
      </c>
      <c r="F30" s="103" t="str">
        <f t="shared" si="2"/>
        <v>Ballarat</v>
      </c>
      <c r="G30" s="103">
        <f t="shared" si="3"/>
        <v>20.057080995964967</v>
      </c>
      <c r="Q30" s="38" t="s">
        <v>387</v>
      </c>
    </row>
    <row r="31" spans="1:17" x14ac:dyDescent="0.25">
      <c r="A31" s="38">
        <v>23</v>
      </c>
      <c r="B31" s="38" t="s">
        <v>233</v>
      </c>
      <c r="C31" s="103">
        <f>VLOOKUP($B$6,'Data Sheet 0'!$A$259:$CE$287,2+$A31)</f>
        <v>17.657992565055764</v>
      </c>
      <c r="D31" s="103">
        <f t="shared" si="0"/>
        <v>17.660292565055766</v>
      </c>
      <c r="E31" s="104">
        <f t="shared" si="1"/>
        <v>44</v>
      </c>
      <c r="F31" s="103" t="str">
        <f t="shared" si="2"/>
        <v>Frankston</v>
      </c>
      <c r="G31" s="103">
        <f t="shared" si="3"/>
        <v>19.752916952642416</v>
      </c>
      <c r="Q31" s="38" t="s">
        <v>388</v>
      </c>
    </row>
    <row r="32" spans="1:17" x14ac:dyDescent="0.25">
      <c r="A32" s="38">
        <v>24</v>
      </c>
      <c r="B32" s="38" t="s">
        <v>234</v>
      </c>
      <c r="C32" s="103">
        <f>VLOOKUP($B$6,'Data Sheet 0'!$A$259:$CE$287,2+$A32)</f>
        <v>15.808317267970256</v>
      </c>
      <c r="D32" s="103">
        <f t="shared" si="0"/>
        <v>15.810717267970256</v>
      </c>
      <c r="E32" s="104">
        <f t="shared" si="1"/>
        <v>62</v>
      </c>
      <c r="F32" s="103" t="str">
        <f t="shared" si="2"/>
        <v>Banyule</v>
      </c>
      <c r="G32" s="103">
        <f t="shared" si="3"/>
        <v>19.602608429252921</v>
      </c>
      <c r="Q32" s="38" t="s">
        <v>389</v>
      </c>
    </row>
    <row r="33" spans="1:17" x14ac:dyDescent="0.25">
      <c r="A33" s="38">
        <v>25</v>
      </c>
      <c r="B33" s="38" t="s">
        <v>235</v>
      </c>
      <c r="C33" s="103">
        <f>VLOOKUP($B$6,'Data Sheet 0'!$A$259:$CE$287,2+$A33)</f>
        <v>18.566934018699872</v>
      </c>
      <c r="D33" s="103">
        <f t="shared" si="0"/>
        <v>18.569434018699873</v>
      </c>
      <c r="E33" s="104">
        <f t="shared" si="1"/>
        <v>36</v>
      </c>
      <c r="F33" s="103" t="str">
        <f t="shared" si="2"/>
        <v>Buloke</v>
      </c>
      <c r="G33" s="103">
        <f t="shared" si="3"/>
        <v>19.288389513108616</v>
      </c>
      <c r="Q33" s="38"/>
    </row>
    <row r="34" spans="1:17" x14ac:dyDescent="0.25">
      <c r="A34" s="38">
        <v>26</v>
      </c>
      <c r="B34" s="38" t="s">
        <v>236</v>
      </c>
      <c r="C34" s="103">
        <f>VLOOKUP($B$6,'Data Sheet 0'!$A$259:$CE$287,2+$A34)</f>
        <v>29.525505660857398</v>
      </c>
      <c r="D34" s="103">
        <f t="shared" si="0"/>
        <v>29.528105660857399</v>
      </c>
      <c r="E34" s="104">
        <f t="shared" si="1"/>
        <v>6</v>
      </c>
      <c r="F34" s="103" t="str">
        <f t="shared" si="2"/>
        <v>Ararat</v>
      </c>
      <c r="G34" s="103">
        <f t="shared" si="3"/>
        <v>19.286256643887622</v>
      </c>
    </row>
    <row r="35" spans="1:17" x14ac:dyDescent="0.25">
      <c r="A35" s="38">
        <v>27</v>
      </c>
      <c r="B35" s="38" t="s">
        <v>237</v>
      </c>
      <c r="C35" s="103">
        <f>VLOOKUP($B$6,'Data Sheet 0'!$A$259:$CE$287,2+$A35)</f>
        <v>18.703659411624013</v>
      </c>
      <c r="D35" s="103">
        <f t="shared" si="0"/>
        <v>18.706359411624014</v>
      </c>
      <c r="E35" s="104">
        <f t="shared" si="1"/>
        <v>34</v>
      </c>
      <c r="F35" s="103" t="str">
        <f t="shared" si="2"/>
        <v>Swan Hill</v>
      </c>
      <c r="G35" s="103">
        <f t="shared" si="3"/>
        <v>19.199581480512688</v>
      </c>
    </row>
    <row r="36" spans="1:17" x14ac:dyDescent="0.25">
      <c r="A36" s="38">
        <v>28</v>
      </c>
      <c r="B36" s="38" t="s">
        <v>238</v>
      </c>
      <c r="C36" s="103">
        <f>VLOOKUP($B$6,'Data Sheet 0'!$A$259:$CE$287,2+$A36)</f>
        <v>20.336051396095872</v>
      </c>
      <c r="D36" s="103">
        <f t="shared" si="0"/>
        <v>20.338851396095873</v>
      </c>
      <c r="E36" s="104">
        <f t="shared" si="1"/>
        <v>21</v>
      </c>
      <c r="F36" s="103" t="str">
        <f t="shared" si="2"/>
        <v>Knox</v>
      </c>
      <c r="G36" s="103">
        <f t="shared" si="3"/>
        <v>19.200675899055945</v>
      </c>
    </row>
    <row r="37" spans="1:17" x14ac:dyDescent="0.25">
      <c r="A37" s="38">
        <v>29</v>
      </c>
      <c r="B37" s="38" t="s">
        <v>239</v>
      </c>
      <c r="C37" s="103">
        <f>VLOOKUP($B$6,'Data Sheet 0'!$A$259:$CE$287,2+$A37)</f>
        <v>13.825534916529508</v>
      </c>
      <c r="D37" s="103">
        <f t="shared" si="0"/>
        <v>13.828434916529508</v>
      </c>
      <c r="E37" s="104">
        <f t="shared" si="1"/>
        <v>72</v>
      </c>
      <c r="F37" s="103" t="str">
        <f t="shared" si="2"/>
        <v>Central Goldfields</v>
      </c>
      <c r="G37" s="103">
        <f t="shared" si="3"/>
        <v>19.110884006131833</v>
      </c>
    </row>
    <row r="38" spans="1:17" x14ac:dyDescent="0.25">
      <c r="A38" s="38">
        <v>30</v>
      </c>
      <c r="B38" s="38" t="s">
        <v>240</v>
      </c>
      <c r="C38" s="103">
        <f>VLOOKUP($B$6,'Data Sheet 0'!$A$259:$CE$287,2+$A38)</f>
        <v>19.011667810569662</v>
      </c>
      <c r="D38" s="103">
        <f t="shared" si="0"/>
        <v>19.014667810569662</v>
      </c>
      <c r="E38" s="104">
        <f t="shared" si="1"/>
        <v>30</v>
      </c>
      <c r="F38" s="103" t="str">
        <f t="shared" si="2"/>
        <v>Hindmarsh</v>
      </c>
      <c r="G38" s="103">
        <f t="shared" si="3"/>
        <v>19.011667810569662</v>
      </c>
    </row>
    <row r="39" spans="1:17" x14ac:dyDescent="0.25">
      <c r="A39" s="38">
        <v>31</v>
      </c>
      <c r="B39" s="38" t="s">
        <v>241</v>
      </c>
      <c r="C39" s="103">
        <f>VLOOKUP($B$6,'Data Sheet 0'!$A$259:$CE$287,2+$A39)</f>
        <v>25.416755338015179</v>
      </c>
      <c r="D39" s="103">
        <f t="shared" si="0"/>
        <v>25.419855338015179</v>
      </c>
      <c r="E39" s="104">
        <f t="shared" si="1"/>
        <v>8</v>
      </c>
      <c r="F39" s="103" t="str">
        <f t="shared" si="2"/>
        <v>Moorabool</v>
      </c>
      <c r="G39" s="103">
        <f t="shared" si="3"/>
        <v>18.915782493368699</v>
      </c>
    </row>
    <row r="40" spans="1:17" x14ac:dyDescent="0.25">
      <c r="A40" s="38">
        <v>32</v>
      </c>
      <c r="B40" s="38" t="s">
        <v>242</v>
      </c>
      <c r="C40" s="103">
        <f>VLOOKUP($B$6,'Data Sheet 0'!$A$259:$CE$287,2+$A40)</f>
        <v>17.219512195121951</v>
      </c>
      <c r="D40" s="103">
        <f t="shared" si="0"/>
        <v>17.22271219512195</v>
      </c>
      <c r="E40" s="104">
        <f t="shared" si="1"/>
        <v>47</v>
      </c>
      <c r="F40" s="103" t="str">
        <f t="shared" si="2"/>
        <v>Wodonga</v>
      </c>
      <c r="G40" s="103">
        <f t="shared" si="3"/>
        <v>18.867407102701218</v>
      </c>
    </row>
    <row r="41" spans="1:17" x14ac:dyDescent="0.25">
      <c r="A41" s="38">
        <v>33</v>
      </c>
      <c r="B41" s="38" t="s">
        <v>243</v>
      </c>
      <c r="C41" s="103">
        <f>VLOOKUP($B$6,'Data Sheet 0'!$A$259:$CE$287,2+$A41)</f>
        <v>29.738174339503242</v>
      </c>
      <c r="D41" s="103">
        <f t="shared" si="0"/>
        <v>29.741474339503242</v>
      </c>
      <c r="E41" s="104">
        <f t="shared" si="1"/>
        <v>4</v>
      </c>
      <c r="F41" s="103" t="str">
        <f t="shared" si="2"/>
        <v>Mitchell</v>
      </c>
      <c r="G41" s="103">
        <f t="shared" si="3"/>
        <v>18.762589928057555</v>
      </c>
    </row>
    <row r="42" spans="1:17" x14ac:dyDescent="0.25">
      <c r="A42" s="38">
        <v>34</v>
      </c>
      <c r="B42" s="38" t="s">
        <v>244</v>
      </c>
      <c r="C42" s="103">
        <f>VLOOKUP($B$6,'Data Sheet 0'!$A$259:$CE$287,2+$A42)</f>
        <v>16.023815687289673</v>
      </c>
      <c r="D42" s="103">
        <f t="shared" si="0"/>
        <v>16.027215687289672</v>
      </c>
      <c r="E42" s="104">
        <f t="shared" si="1"/>
        <v>60</v>
      </c>
      <c r="F42" s="103" t="str">
        <f t="shared" si="2"/>
        <v>Greater Geelong</v>
      </c>
      <c r="G42" s="103">
        <f t="shared" si="3"/>
        <v>18.703659411624013</v>
      </c>
    </row>
    <row r="43" spans="1:17" x14ac:dyDescent="0.25">
      <c r="A43" s="38">
        <v>35</v>
      </c>
      <c r="B43" s="38" t="s">
        <v>245</v>
      </c>
      <c r="C43" s="103">
        <f>VLOOKUP($B$6,'Data Sheet 0'!$A$259:$CE$287,2+$A43)</f>
        <v>21.035921949131382</v>
      </c>
      <c r="D43" s="103">
        <f t="shared" si="0"/>
        <v>21.039421949131381</v>
      </c>
      <c r="E43" s="104">
        <f t="shared" si="1"/>
        <v>16</v>
      </c>
      <c r="F43" s="103" t="str">
        <f t="shared" si="2"/>
        <v>Maroondah</v>
      </c>
      <c r="G43" s="103">
        <f t="shared" si="3"/>
        <v>18.657453109575517</v>
      </c>
    </row>
    <row r="44" spans="1:17" x14ac:dyDescent="0.25">
      <c r="A44" s="38">
        <v>36</v>
      </c>
      <c r="B44" s="38" t="s">
        <v>246</v>
      </c>
      <c r="C44" s="103">
        <f>VLOOKUP($B$6,'Data Sheet 0'!$A$259:$CE$287,2+$A44)</f>
        <v>19.200675899055945</v>
      </c>
      <c r="D44" s="103">
        <f t="shared" si="0"/>
        <v>19.204275899055943</v>
      </c>
      <c r="E44" s="104">
        <f t="shared" si="1"/>
        <v>28</v>
      </c>
      <c r="F44" s="103" t="str">
        <f t="shared" si="2"/>
        <v>Greater Bendigo</v>
      </c>
      <c r="G44" s="103">
        <f t="shared" si="3"/>
        <v>18.566934018699872</v>
      </c>
    </row>
    <row r="45" spans="1:17" x14ac:dyDescent="0.25">
      <c r="A45" s="38">
        <v>37</v>
      </c>
      <c r="B45" s="38" t="s">
        <v>247</v>
      </c>
      <c r="C45" s="103">
        <f>VLOOKUP($B$6,'Data Sheet 0'!$A$259:$CE$287,2+$A45)</f>
        <v>20.957292079862487</v>
      </c>
      <c r="D45" s="103">
        <f t="shared" si="0"/>
        <v>20.960992079862486</v>
      </c>
      <c r="E45" s="104">
        <f t="shared" si="1"/>
        <v>19</v>
      </c>
      <c r="F45" s="103" t="str">
        <f t="shared" si="2"/>
        <v>Moira</v>
      </c>
      <c r="G45" s="103">
        <f t="shared" si="3"/>
        <v>18.262320328542096</v>
      </c>
    </row>
    <row r="46" spans="1:17" x14ac:dyDescent="0.25">
      <c r="A46" s="38">
        <v>38</v>
      </c>
      <c r="B46" s="38" t="s">
        <v>248</v>
      </c>
      <c r="C46" s="103">
        <f>VLOOKUP($B$6,'Data Sheet 0'!$A$259:$CE$287,2+$A46)</f>
        <v>16.42243557352198</v>
      </c>
      <c r="D46" s="103">
        <f t="shared" si="0"/>
        <v>16.426235573521978</v>
      </c>
      <c r="E46" s="104">
        <f t="shared" si="1"/>
        <v>55</v>
      </c>
      <c r="F46" s="103" t="str">
        <f t="shared" si="2"/>
        <v>Melbourne</v>
      </c>
      <c r="G46" s="103">
        <f t="shared" si="3"/>
        <v>18.198198198198199</v>
      </c>
    </row>
    <row r="47" spans="1:17" x14ac:dyDescent="0.25">
      <c r="A47" s="38">
        <v>39</v>
      </c>
      <c r="B47" s="38" t="s">
        <v>249</v>
      </c>
      <c r="C47" s="103">
        <f>VLOOKUP($B$6,'Data Sheet 0'!$A$259:$CE$287,2+$A47)</f>
        <v>14.695727233491585</v>
      </c>
      <c r="D47" s="103">
        <f t="shared" si="0"/>
        <v>14.699627233491585</v>
      </c>
      <c r="E47" s="104">
        <f t="shared" si="1"/>
        <v>68</v>
      </c>
      <c r="F47" s="103" t="str">
        <f t="shared" si="2"/>
        <v>Wangaratta</v>
      </c>
      <c r="G47" s="103">
        <f t="shared" si="3"/>
        <v>18.150837161060899</v>
      </c>
    </row>
    <row r="48" spans="1:17" x14ac:dyDescent="0.25">
      <c r="A48" s="38">
        <v>40</v>
      </c>
      <c r="B48" s="38" t="s">
        <v>250</v>
      </c>
      <c r="C48" s="103">
        <f>VLOOKUP($B$6,'Data Sheet 0'!$A$259:$CE$287,2+$A48)</f>
        <v>21.268460904115752</v>
      </c>
      <c r="D48" s="103">
        <f t="shared" si="0"/>
        <v>21.272460904115754</v>
      </c>
      <c r="E48" s="104">
        <f t="shared" si="1"/>
        <v>15</v>
      </c>
      <c r="F48" s="103" t="str">
        <f t="shared" si="2"/>
        <v>Cardinia</v>
      </c>
      <c r="G48" s="103">
        <f t="shared" si="3"/>
        <v>17.941933638443935</v>
      </c>
    </row>
    <row r="49" spans="1:7" x14ac:dyDescent="0.25">
      <c r="A49" s="38">
        <v>41</v>
      </c>
      <c r="B49" s="38" t="s">
        <v>251</v>
      </c>
      <c r="C49" s="103">
        <f>VLOOKUP($B$6,'Data Sheet 0'!$A$259:$CE$287,2+$A49)</f>
        <v>12.540849673202615</v>
      </c>
      <c r="D49" s="103">
        <f t="shared" si="0"/>
        <v>12.544949673202614</v>
      </c>
      <c r="E49" s="104">
        <f t="shared" si="1"/>
        <v>76</v>
      </c>
      <c r="F49" s="103" t="str">
        <f t="shared" si="2"/>
        <v>Yarriambiack</v>
      </c>
      <c r="G49" s="103">
        <f t="shared" si="3"/>
        <v>17.886178861788618</v>
      </c>
    </row>
    <row r="50" spans="1:7" x14ac:dyDescent="0.25">
      <c r="A50" s="38">
        <v>42</v>
      </c>
      <c r="B50" s="38" t="s">
        <v>252</v>
      </c>
      <c r="C50" s="103">
        <f>VLOOKUP($B$6,'Data Sheet 0'!$A$259:$CE$287,2+$A50)</f>
        <v>29.641131815044858</v>
      </c>
      <c r="D50" s="103">
        <f t="shared" si="0"/>
        <v>29.645331815044859</v>
      </c>
      <c r="E50" s="104">
        <f t="shared" si="1"/>
        <v>5</v>
      </c>
      <c r="F50" s="103" t="str">
        <f t="shared" si="2"/>
        <v>Campaspe</v>
      </c>
      <c r="G50" s="103">
        <f t="shared" si="3"/>
        <v>17.888396408682805</v>
      </c>
    </row>
    <row r="51" spans="1:7" x14ac:dyDescent="0.25">
      <c r="A51" s="38">
        <v>43</v>
      </c>
      <c r="B51" s="38" t="s">
        <v>253</v>
      </c>
      <c r="C51" s="103">
        <f>VLOOKUP($B$6,'Data Sheet 0'!$A$259:$CE$287,2+$A51)</f>
        <v>18.657453109575517</v>
      </c>
      <c r="D51" s="103">
        <f t="shared" si="0"/>
        <v>18.661753109575518</v>
      </c>
      <c r="E51" s="104">
        <f t="shared" si="1"/>
        <v>35</v>
      </c>
      <c r="F51" s="103" t="str">
        <f t="shared" si="2"/>
        <v>Boroondara</v>
      </c>
      <c r="G51" s="103">
        <f t="shared" si="3"/>
        <v>17.805151175811869</v>
      </c>
    </row>
    <row r="52" spans="1:7" x14ac:dyDescent="0.25">
      <c r="A52" s="38">
        <v>44</v>
      </c>
      <c r="B52" s="38" t="s">
        <v>254</v>
      </c>
      <c r="C52" s="103">
        <f>VLOOKUP($B$6,'Data Sheet 0'!$A$259:$CE$287,2+$A52)</f>
        <v>18.198198198198199</v>
      </c>
      <c r="D52" s="103">
        <f t="shared" si="0"/>
        <v>18.202598198198199</v>
      </c>
      <c r="E52" s="104">
        <f t="shared" si="1"/>
        <v>38</v>
      </c>
      <c r="F52" s="103" t="str">
        <f t="shared" si="2"/>
        <v>Glenelg</v>
      </c>
      <c r="G52" s="103">
        <f t="shared" si="3"/>
        <v>17.657992565055764</v>
      </c>
    </row>
    <row r="53" spans="1:7" x14ac:dyDescent="0.25">
      <c r="A53" s="38">
        <v>45</v>
      </c>
      <c r="B53" s="38" t="s">
        <v>255</v>
      </c>
      <c r="C53" s="103">
        <f>VLOOKUP($B$6,'Data Sheet 0'!$A$259:$CE$287,2+$A53)</f>
        <v>25.112634671890305</v>
      </c>
      <c r="D53" s="103">
        <f t="shared" si="0"/>
        <v>25.117134671890305</v>
      </c>
      <c r="E53" s="104">
        <f t="shared" si="1"/>
        <v>9</v>
      </c>
      <c r="F53" s="103" t="str">
        <f t="shared" si="2"/>
        <v>Warrnambool</v>
      </c>
      <c r="G53" s="103">
        <f t="shared" si="3"/>
        <v>17.438227776199945</v>
      </c>
    </row>
    <row r="54" spans="1:7" x14ac:dyDescent="0.25">
      <c r="A54" s="38">
        <v>46</v>
      </c>
      <c r="B54" s="38" t="s">
        <v>256</v>
      </c>
      <c r="C54" s="103">
        <f>VLOOKUP($B$6,'Data Sheet 0'!$A$259:$CE$287,2+$A54)</f>
        <v>22.336204393690117</v>
      </c>
      <c r="D54" s="103">
        <f t="shared" si="0"/>
        <v>22.340804393690117</v>
      </c>
      <c r="E54" s="104">
        <f t="shared" si="1"/>
        <v>14</v>
      </c>
      <c r="F54" s="103" t="str">
        <f t="shared" si="2"/>
        <v>Pyrenees</v>
      </c>
      <c r="G54" s="103">
        <f t="shared" si="3"/>
        <v>17.414529914529915</v>
      </c>
    </row>
    <row r="55" spans="1:7" x14ac:dyDescent="0.25">
      <c r="A55" s="38">
        <v>47</v>
      </c>
      <c r="B55" s="38" t="s">
        <v>257</v>
      </c>
      <c r="C55" s="103">
        <f>VLOOKUP($B$6,'Data Sheet 0'!$A$259:$CE$287,2+$A55)</f>
        <v>18.762589928057555</v>
      </c>
      <c r="D55" s="103">
        <f t="shared" si="0"/>
        <v>18.767289928057554</v>
      </c>
      <c r="E55" s="104">
        <f t="shared" si="1"/>
        <v>33</v>
      </c>
      <c r="F55" s="103" t="str">
        <f t="shared" si="2"/>
        <v>Horsham</v>
      </c>
      <c r="G55" s="103">
        <f t="shared" si="3"/>
        <v>17.219512195121951</v>
      </c>
    </row>
    <row r="56" spans="1:7" x14ac:dyDescent="0.25">
      <c r="A56" s="38">
        <v>48</v>
      </c>
      <c r="B56" s="38" t="s">
        <v>258</v>
      </c>
      <c r="C56" s="103">
        <f>VLOOKUP($B$6,'Data Sheet 0'!$A$259:$CE$287,2+$A56)</f>
        <v>18.262320328542096</v>
      </c>
      <c r="D56" s="103">
        <f t="shared" si="0"/>
        <v>18.267120328542095</v>
      </c>
      <c r="E56" s="104">
        <f t="shared" si="1"/>
        <v>37</v>
      </c>
      <c r="F56" s="103" t="str">
        <f t="shared" si="2"/>
        <v>Colac-Otway</v>
      </c>
      <c r="G56" s="103">
        <f t="shared" si="3"/>
        <v>16.873003194888177</v>
      </c>
    </row>
    <row r="57" spans="1:7" x14ac:dyDescent="0.25">
      <c r="A57" s="38">
        <v>49</v>
      </c>
      <c r="B57" s="38" t="s">
        <v>259</v>
      </c>
      <c r="C57" s="103">
        <f>VLOOKUP($B$6,'Data Sheet 0'!$A$259:$CE$287,2+$A57)</f>
        <v>23.553806568790677</v>
      </c>
      <c r="D57" s="103">
        <f t="shared" si="0"/>
        <v>23.558706568790676</v>
      </c>
      <c r="E57" s="104">
        <f t="shared" si="1"/>
        <v>11</v>
      </c>
      <c r="F57" s="103" t="str">
        <f t="shared" si="2"/>
        <v>Wellington</v>
      </c>
      <c r="G57" s="103">
        <f t="shared" si="3"/>
        <v>16.836422896720311</v>
      </c>
    </row>
    <row r="58" spans="1:7" x14ac:dyDescent="0.25">
      <c r="A58" s="38">
        <v>50</v>
      </c>
      <c r="B58" s="38" t="s">
        <v>260</v>
      </c>
      <c r="C58" s="103">
        <f>VLOOKUP($B$6,'Data Sheet 0'!$A$259:$CE$287,2+$A58)</f>
        <v>24.9678440684674</v>
      </c>
      <c r="D58" s="103">
        <f t="shared" si="0"/>
        <v>24.972844068467399</v>
      </c>
      <c r="E58" s="104">
        <f t="shared" si="1"/>
        <v>10</v>
      </c>
      <c r="F58" s="103" t="str">
        <f t="shared" si="2"/>
        <v>Stonnington</v>
      </c>
      <c r="G58" s="103">
        <f t="shared" si="3"/>
        <v>16.757208524864186</v>
      </c>
    </row>
    <row r="59" spans="1:7" x14ac:dyDescent="0.25">
      <c r="A59" s="38">
        <v>51</v>
      </c>
      <c r="B59" s="38" t="s">
        <v>261</v>
      </c>
      <c r="C59" s="103">
        <f>VLOOKUP($B$6,'Data Sheet 0'!$A$259:$CE$287,2+$A59)</f>
        <v>18.915782493368699</v>
      </c>
      <c r="D59" s="103">
        <f t="shared" si="0"/>
        <v>18.920882493368698</v>
      </c>
      <c r="E59" s="104">
        <f t="shared" si="1"/>
        <v>31</v>
      </c>
      <c r="F59" s="103" t="str">
        <f t="shared" si="2"/>
        <v>Port Phillip</v>
      </c>
      <c r="G59" s="103">
        <f t="shared" si="3"/>
        <v>16.69955015389472</v>
      </c>
    </row>
    <row r="60" spans="1:7" x14ac:dyDescent="0.25">
      <c r="A60" s="38">
        <v>52</v>
      </c>
      <c r="B60" s="38" t="s">
        <v>262</v>
      </c>
      <c r="C60" s="103">
        <f>VLOOKUP($B$6,'Data Sheet 0'!$A$259:$CE$287,2+$A60)</f>
        <v>33.03530065783378</v>
      </c>
      <c r="D60" s="103">
        <f t="shared" si="0"/>
        <v>33.040500657833782</v>
      </c>
      <c r="E60" s="104">
        <f t="shared" si="1"/>
        <v>1</v>
      </c>
      <c r="F60" s="103" t="str">
        <f t="shared" si="2"/>
        <v>Northern Grampians</v>
      </c>
      <c r="G60" s="103">
        <f t="shared" si="3"/>
        <v>16.525722339675827</v>
      </c>
    </row>
    <row r="61" spans="1:7" x14ac:dyDescent="0.25">
      <c r="A61" s="38">
        <v>53</v>
      </c>
      <c r="B61" s="38" t="s">
        <v>263</v>
      </c>
      <c r="C61" s="103">
        <f>VLOOKUP($B$6,'Data Sheet 0'!$A$259:$CE$287,2+$A61)</f>
        <v>15.231649940899713</v>
      </c>
      <c r="D61" s="103">
        <f t="shared" si="0"/>
        <v>15.236949940899713</v>
      </c>
      <c r="E61" s="104">
        <f t="shared" si="1"/>
        <v>66</v>
      </c>
      <c r="F61" s="103" t="str">
        <f t="shared" si="2"/>
        <v>Baw Baw</v>
      </c>
      <c r="G61" s="103">
        <f t="shared" si="3"/>
        <v>16.48059086224665</v>
      </c>
    </row>
    <row r="62" spans="1:7" x14ac:dyDescent="0.25">
      <c r="A62" s="38">
        <v>54</v>
      </c>
      <c r="B62" s="38" t="s">
        <v>264</v>
      </c>
      <c r="C62" s="103">
        <f>VLOOKUP($B$6,'Data Sheet 0'!$A$259:$CE$287,2+$A62)</f>
        <v>11.539953452288595</v>
      </c>
      <c r="D62" s="103">
        <f t="shared" si="0"/>
        <v>11.545353452288595</v>
      </c>
      <c r="E62" s="104">
        <f t="shared" si="1"/>
        <v>78</v>
      </c>
      <c r="F62" s="103" t="str">
        <f t="shared" si="2"/>
        <v>Benalla</v>
      </c>
      <c r="G62" s="103">
        <f t="shared" si="3"/>
        <v>16.477416098914961</v>
      </c>
    </row>
    <row r="63" spans="1:7" x14ac:dyDescent="0.25">
      <c r="A63" s="38">
        <v>55</v>
      </c>
      <c r="B63" s="38" t="s">
        <v>265</v>
      </c>
      <c r="C63" s="103">
        <f>VLOOKUP($B$6,'Data Sheet 0'!$A$259:$CE$287,2+$A63)</f>
        <v>13.66442199775533</v>
      </c>
      <c r="D63" s="103">
        <f t="shared" si="0"/>
        <v>13.669921997755329</v>
      </c>
      <c r="E63" s="104">
        <f t="shared" si="1"/>
        <v>74</v>
      </c>
      <c r="F63" s="103" t="str">
        <f t="shared" si="2"/>
        <v>Loddon</v>
      </c>
      <c r="G63" s="103">
        <f t="shared" si="3"/>
        <v>16.42243557352198</v>
      </c>
    </row>
    <row r="64" spans="1:7" x14ac:dyDescent="0.25">
      <c r="A64" s="38">
        <v>56</v>
      </c>
      <c r="B64" s="38" t="s">
        <v>266</v>
      </c>
      <c r="C64" s="103">
        <f>VLOOKUP($B$6,'Data Sheet 0'!$A$259:$CE$287,2+$A64)</f>
        <v>13.761969904240768</v>
      </c>
      <c r="D64" s="103">
        <f t="shared" si="0"/>
        <v>13.767569904240768</v>
      </c>
      <c r="E64" s="104">
        <f t="shared" si="1"/>
        <v>73</v>
      </c>
      <c r="F64" s="103" t="str">
        <f t="shared" si="2"/>
        <v>Bayside</v>
      </c>
      <c r="G64" s="103">
        <f t="shared" si="3"/>
        <v>16.357661369433</v>
      </c>
    </row>
    <row r="65" spans="1:7" x14ac:dyDescent="0.25">
      <c r="A65" s="38">
        <v>57</v>
      </c>
      <c r="B65" s="38" t="s">
        <v>267</v>
      </c>
      <c r="C65" s="103">
        <f>VLOOKUP($B$6,'Data Sheet 0'!$A$259:$CE$287,2+$A65)</f>
        <v>12.91</v>
      </c>
      <c r="D65" s="103">
        <f t="shared" si="0"/>
        <v>12.915699999999999</v>
      </c>
      <c r="E65" s="104">
        <f t="shared" si="1"/>
        <v>75</v>
      </c>
      <c r="F65" s="103" t="str">
        <f t="shared" si="2"/>
        <v>Southern Grampians</v>
      </c>
      <c r="G65" s="103">
        <f t="shared" si="3"/>
        <v>16.239103362391035</v>
      </c>
    </row>
    <row r="66" spans="1:7" x14ac:dyDescent="0.25">
      <c r="A66" s="38">
        <v>58</v>
      </c>
      <c r="B66" s="38" t="s">
        <v>268</v>
      </c>
      <c r="C66" s="103">
        <f>VLOOKUP($B$6,'Data Sheet 0'!$A$259:$CE$287,2+$A66)</f>
        <v>16.525722339675827</v>
      </c>
      <c r="D66" s="103">
        <f t="shared" si="0"/>
        <v>16.531522339675828</v>
      </c>
      <c r="E66" s="104">
        <f t="shared" si="1"/>
        <v>52</v>
      </c>
      <c r="F66" s="103" t="str">
        <f t="shared" si="2"/>
        <v>Gannawarra</v>
      </c>
      <c r="G66" s="103">
        <f t="shared" si="3"/>
        <v>16.152815013404826</v>
      </c>
    </row>
    <row r="67" spans="1:7" x14ac:dyDescent="0.25">
      <c r="A67" s="38">
        <v>59</v>
      </c>
      <c r="B67" s="38" t="s">
        <v>269</v>
      </c>
      <c r="C67" s="103">
        <f>VLOOKUP($B$6,'Data Sheet 0'!$A$259:$CE$287,2+$A67)</f>
        <v>16.69955015389472</v>
      </c>
      <c r="D67" s="103">
        <f t="shared" si="0"/>
        <v>16.70545015389472</v>
      </c>
      <c r="E67" s="104">
        <f t="shared" si="1"/>
        <v>51</v>
      </c>
      <c r="F67" s="103" t="str">
        <f t="shared" si="2"/>
        <v>Corangamite</v>
      </c>
      <c r="G67" s="103">
        <f t="shared" si="3"/>
        <v>16.064257028112451</v>
      </c>
    </row>
    <row r="68" spans="1:7" x14ac:dyDescent="0.25">
      <c r="A68" s="38">
        <v>60</v>
      </c>
      <c r="B68" s="38" t="s">
        <v>270</v>
      </c>
      <c r="C68" s="103">
        <f>VLOOKUP($B$6,'Data Sheet 0'!$A$259:$CE$287,2+$A68)</f>
        <v>17.414529914529915</v>
      </c>
      <c r="D68" s="103">
        <f t="shared" si="0"/>
        <v>17.420529914529915</v>
      </c>
      <c r="E68" s="104">
        <f t="shared" si="1"/>
        <v>46</v>
      </c>
      <c r="F68" s="103" t="str">
        <f t="shared" si="2"/>
        <v>Indigo</v>
      </c>
      <c r="G68" s="103">
        <f t="shared" si="3"/>
        <v>16.023815687289673</v>
      </c>
    </row>
    <row r="69" spans="1:7" x14ac:dyDescent="0.25">
      <c r="A69" s="38">
        <v>61</v>
      </c>
      <c r="B69" s="38" t="s">
        <v>271</v>
      </c>
      <c r="C69" s="103">
        <f>VLOOKUP($B$6,'Data Sheet 0'!$A$259:$CE$287,2+$A69)</f>
        <v>10.159651669085632</v>
      </c>
      <c r="D69" s="103">
        <f t="shared" si="0"/>
        <v>10.165751669085632</v>
      </c>
      <c r="E69" s="104">
        <f t="shared" si="1"/>
        <v>79</v>
      </c>
      <c r="F69" s="103" t="str">
        <f t="shared" si="2"/>
        <v>Strathbogie</v>
      </c>
      <c r="G69" s="103">
        <f t="shared" si="3"/>
        <v>15.873977582550742</v>
      </c>
    </row>
    <row r="70" spans="1:7" x14ac:dyDescent="0.25">
      <c r="A70" s="38">
        <v>62</v>
      </c>
      <c r="B70" s="38" t="s">
        <v>272</v>
      </c>
      <c r="C70" s="103">
        <f>VLOOKUP($B$6,'Data Sheet 0'!$A$259:$CE$287,2+$A70)</f>
        <v>14.976290832455216</v>
      </c>
      <c r="D70" s="103">
        <f t="shared" si="0"/>
        <v>14.982490832455216</v>
      </c>
      <c r="E70" s="104">
        <f t="shared" si="1"/>
        <v>67</v>
      </c>
      <c r="F70" s="103" t="str">
        <f t="shared" si="2"/>
        <v>Golden Plains</v>
      </c>
      <c r="G70" s="103">
        <f t="shared" si="3"/>
        <v>15.808317267970256</v>
      </c>
    </row>
    <row r="71" spans="1:7" x14ac:dyDescent="0.25">
      <c r="A71" s="38">
        <v>63</v>
      </c>
      <c r="B71" s="38" t="s">
        <v>273</v>
      </c>
      <c r="C71" s="103">
        <f>VLOOKUP($B$6,'Data Sheet 0'!$A$259:$CE$287,2+$A71)</f>
        <v>16.239103362391035</v>
      </c>
      <c r="D71" s="103">
        <f t="shared" si="0"/>
        <v>16.245403362391034</v>
      </c>
      <c r="E71" s="104">
        <f t="shared" si="1"/>
        <v>57</v>
      </c>
      <c r="F71" s="103" t="str">
        <f t="shared" si="2"/>
        <v>Yarra Ranges</v>
      </c>
      <c r="G71" s="103">
        <f t="shared" si="3"/>
        <v>15.448662150399272</v>
      </c>
    </row>
    <row r="72" spans="1:7" x14ac:dyDescent="0.25">
      <c r="A72" s="38">
        <v>64</v>
      </c>
      <c r="B72" s="38" t="s">
        <v>274</v>
      </c>
      <c r="C72" s="103">
        <f>VLOOKUP($B$6,'Data Sheet 0'!$A$259:$CE$287,2+$A72)</f>
        <v>16.757208524864186</v>
      </c>
      <c r="D72" s="103">
        <f t="shared" si="0"/>
        <v>16.763608524864186</v>
      </c>
      <c r="E72" s="104">
        <f t="shared" si="1"/>
        <v>50</v>
      </c>
      <c r="F72" s="103" t="str">
        <f t="shared" si="2"/>
        <v>Bass Coast</v>
      </c>
      <c r="G72" s="103">
        <f t="shared" si="3"/>
        <v>15.418736692689853</v>
      </c>
    </row>
    <row r="73" spans="1:7" x14ac:dyDescent="0.25">
      <c r="A73" s="38">
        <v>65</v>
      </c>
      <c r="B73" s="38" t="s">
        <v>275</v>
      </c>
      <c r="C73" s="103">
        <f>VLOOKUP($B$6,'Data Sheet 0'!$A$259:$CE$287,2+$A73)</f>
        <v>15.873977582550742</v>
      </c>
      <c r="D73" s="103">
        <f t="shared" si="0"/>
        <v>15.880477582550743</v>
      </c>
      <c r="E73" s="104">
        <f t="shared" si="1"/>
        <v>61</v>
      </c>
      <c r="F73" s="103" t="str">
        <f t="shared" si="2"/>
        <v>East Gippsland</v>
      </c>
      <c r="G73" s="103">
        <f t="shared" si="3"/>
        <v>15.371354690418043</v>
      </c>
    </row>
    <row r="74" spans="1:7" x14ac:dyDescent="0.25">
      <c r="A74" s="38">
        <v>66</v>
      </c>
      <c r="B74" s="38" t="s">
        <v>276</v>
      </c>
      <c r="C74" s="103">
        <f>VLOOKUP($B$6,'Data Sheet 0'!$A$259:$CE$287,2+$A74)</f>
        <v>11.795092552733534</v>
      </c>
      <c r="D74" s="103">
        <f t="shared" ref="D74:D87" si="4">C74+0.0001*A74</f>
        <v>11.801692552733535</v>
      </c>
      <c r="E74" s="104">
        <f t="shared" ref="E74:E87" si="5">RANK(D74,D$9:D$87)</f>
        <v>77</v>
      </c>
      <c r="F74" s="103" t="str">
        <f t="shared" ref="F74:F87" si="6">VLOOKUP(MATCH(A74,E$9:E$87,0),$A$9:$C$87,2)</f>
        <v>Mornington Peninsula</v>
      </c>
      <c r="G74" s="103">
        <f t="shared" ref="G74:G87" si="7">VLOOKUP(MATCH(A74,E$9:E$87,0),$A$9:$C$87,3)</f>
        <v>15.231649940899713</v>
      </c>
    </row>
    <row r="75" spans="1:7" x14ac:dyDescent="0.25">
      <c r="A75" s="38">
        <v>67</v>
      </c>
      <c r="B75" s="38" t="s">
        <v>277</v>
      </c>
      <c r="C75" s="103">
        <f>VLOOKUP($B$6,'Data Sheet 0'!$A$259:$CE$287,2+$A75)</f>
        <v>19.199581480512688</v>
      </c>
      <c r="D75" s="103">
        <f t="shared" si="4"/>
        <v>19.206281480512686</v>
      </c>
      <c r="E75" s="104">
        <f t="shared" si="5"/>
        <v>27</v>
      </c>
      <c r="F75" s="103" t="str">
        <f t="shared" si="6"/>
        <v>South Gippsland</v>
      </c>
      <c r="G75" s="103">
        <f t="shared" si="7"/>
        <v>14.976290832455216</v>
      </c>
    </row>
    <row r="76" spans="1:7" x14ac:dyDescent="0.25">
      <c r="A76" s="38">
        <v>68</v>
      </c>
      <c r="B76" s="38" t="s">
        <v>278</v>
      </c>
      <c r="C76" s="103">
        <f>VLOOKUP($B$6,'Data Sheet 0'!$A$259:$CE$287,2+$A76)</f>
        <v>14.614427860696516</v>
      </c>
      <c r="D76" s="103">
        <f t="shared" si="4"/>
        <v>14.621227860696516</v>
      </c>
      <c r="E76" s="104">
        <f t="shared" si="5"/>
        <v>69</v>
      </c>
      <c r="F76" s="103" t="str">
        <f t="shared" si="6"/>
        <v>Macedon Ranges</v>
      </c>
      <c r="G76" s="103">
        <f t="shared" si="7"/>
        <v>14.695727233491585</v>
      </c>
    </row>
    <row r="77" spans="1:7" x14ac:dyDescent="0.25">
      <c r="A77" s="38">
        <v>69</v>
      </c>
      <c r="B77" s="38" t="s">
        <v>279</v>
      </c>
      <c r="C77" s="103">
        <f>VLOOKUP($B$6,'Data Sheet 0'!$A$259:$CE$287,2+$A77)</f>
        <v>18.150837161060899</v>
      </c>
      <c r="D77" s="103">
        <f t="shared" si="4"/>
        <v>18.157737161060901</v>
      </c>
      <c r="E77" s="104">
        <f t="shared" si="5"/>
        <v>39</v>
      </c>
      <c r="F77" s="103" t="str">
        <f t="shared" si="6"/>
        <v>Towong</v>
      </c>
      <c r="G77" s="103">
        <f t="shared" si="7"/>
        <v>14.614427860696516</v>
      </c>
    </row>
    <row r="78" spans="1:7" x14ac:dyDescent="0.25">
      <c r="A78" s="38">
        <v>70</v>
      </c>
      <c r="B78" s="38" t="s">
        <v>280</v>
      </c>
      <c r="C78" s="103">
        <f>VLOOKUP($B$6,'Data Sheet 0'!$A$259:$CE$287,2+$A78)</f>
        <v>17.438227776199945</v>
      </c>
      <c r="D78" s="103">
        <f t="shared" si="4"/>
        <v>17.445227776199946</v>
      </c>
      <c r="E78" s="104">
        <f t="shared" si="5"/>
        <v>45</v>
      </c>
      <c r="F78" s="103" t="str">
        <f t="shared" si="6"/>
        <v>West Wimmera</v>
      </c>
      <c r="G78" s="103">
        <f t="shared" si="7"/>
        <v>14.140386571719226</v>
      </c>
    </row>
    <row r="79" spans="1:7" x14ac:dyDescent="0.25">
      <c r="A79" s="38">
        <v>71</v>
      </c>
      <c r="B79" s="38" t="s">
        <v>281</v>
      </c>
      <c r="C79" s="103">
        <f>VLOOKUP($B$6,'Data Sheet 0'!$A$259:$CE$287,2+$A79)</f>
        <v>16.836422896720311</v>
      </c>
      <c r="D79" s="103">
        <f t="shared" si="4"/>
        <v>16.843522896720312</v>
      </c>
      <c r="E79" s="104">
        <f t="shared" si="5"/>
        <v>49</v>
      </c>
      <c r="F79" s="103" t="str">
        <f t="shared" si="6"/>
        <v>Alpine</v>
      </c>
      <c r="G79" s="103">
        <f t="shared" si="7"/>
        <v>13.88975397072563</v>
      </c>
    </row>
    <row r="80" spans="1:7" x14ac:dyDescent="0.25">
      <c r="A80" s="38">
        <v>72</v>
      </c>
      <c r="B80" s="38" t="s">
        <v>282</v>
      </c>
      <c r="C80" s="103">
        <f>VLOOKUP($B$6,'Data Sheet 0'!$A$259:$CE$287,2+$A80)</f>
        <v>14.140386571719226</v>
      </c>
      <c r="D80" s="103">
        <f t="shared" si="4"/>
        <v>14.147586571719225</v>
      </c>
      <c r="E80" s="104">
        <f t="shared" si="5"/>
        <v>70</v>
      </c>
      <c r="F80" s="103" t="str">
        <f t="shared" si="6"/>
        <v>Hepburn</v>
      </c>
      <c r="G80" s="103">
        <f t="shared" si="7"/>
        <v>13.825534916529508</v>
      </c>
    </row>
    <row r="81" spans="1:7" x14ac:dyDescent="0.25">
      <c r="A81" s="38">
        <v>73</v>
      </c>
      <c r="B81" s="38" t="s">
        <v>283</v>
      </c>
      <c r="C81" s="103">
        <f>VLOOKUP($B$6,'Data Sheet 0'!$A$259:$CE$287,2+$A81)</f>
        <v>20.496289580605083</v>
      </c>
      <c r="D81" s="103">
        <f t="shared" si="4"/>
        <v>20.503589580605084</v>
      </c>
      <c r="E81" s="104">
        <f t="shared" si="5"/>
        <v>20</v>
      </c>
      <c r="F81" s="103" t="str">
        <f t="shared" si="6"/>
        <v>Murrindindi</v>
      </c>
      <c r="G81" s="103">
        <f t="shared" si="7"/>
        <v>13.761969904240768</v>
      </c>
    </row>
    <row r="82" spans="1:7" x14ac:dyDescent="0.25">
      <c r="A82" s="38">
        <v>74</v>
      </c>
      <c r="B82" s="38" t="s">
        <v>284</v>
      </c>
      <c r="C82" s="103">
        <f>VLOOKUP($B$6,'Data Sheet 0'!$A$259:$CE$287,2+$A82)</f>
        <v>27.321518622577624</v>
      </c>
      <c r="D82" s="103">
        <f t="shared" si="4"/>
        <v>27.328918622577625</v>
      </c>
      <c r="E82" s="104">
        <f t="shared" si="5"/>
        <v>7</v>
      </c>
      <c r="F82" s="103" t="str">
        <f t="shared" si="6"/>
        <v>Moyne</v>
      </c>
      <c r="G82" s="103">
        <f t="shared" si="7"/>
        <v>13.66442199775533</v>
      </c>
    </row>
    <row r="83" spans="1:7" x14ac:dyDescent="0.25">
      <c r="A83" s="38">
        <v>75</v>
      </c>
      <c r="B83" s="38" t="s">
        <v>285</v>
      </c>
      <c r="C83" s="103">
        <f>VLOOKUP($B$6,'Data Sheet 0'!$A$259:$CE$287,2+$A83)</f>
        <v>18.867407102701218</v>
      </c>
      <c r="D83" s="103">
        <f t="shared" si="4"/>
        <v>18.874907102701219</v>
      </c>
      <c r="E83" s="104">
        <f t="shared" si="5"/>
        <v>32</v>
      </c>
      <c r="F83" s="103" t="str">
        <f t="shared" si="6"/>
        <v>Nillumbik</v>
      </c>
      <c r="G83" s="103">
        <f t="shared" si="7"/>
        <v>12.91</v>
      </c>
    </row>
    <row r="84" spans="1:7" x14ac:dyDescent="0.25">
      <c r="A84" s="38">
        <v>76</v>
      </c>
      <c r="B84" s="38" t="s">
        <v>286</v>
      </c>
      <c r="C84" s="103">
        <f>VLOOKUP($B$6,'Data Sheet 0'!$A$259:$CE$287,2+$A84)</f>
        <v>22.335073564309443</v>
      </c>
      <c r="D84" s="103">
        <f t="shared" si="4"/>
        <v>22.342673564309443</v>
      </c>
      <c r="E84" s="104">
        <f t="shared" si="5"/>
        <v>13</v>
      </c>
      <c r="F84" s="103" t="str">
        <f t="shared" si="6"/>
        <v>Mansfield</v>
      </c>
      <c r="G84" s="103">
        <f t="shared" si="7"/>
        <v>12.540849673202615</v>
      </c>
    </row>
    <row r="85" spans="1:7" x14ac:dyDescent="0.25">
      <c r="A85" s="38">
        <v>77</v>
      </c>
      <c r="B85" s="38" t="s">
        <v>287</v>
      </c>
      <c r="C85" s="103">
        <f>VLOOKUP($B$6,'Data Sheet 0'!$A$259:$CE$287,2+$A85)</f>
        <v>21.027064538514921</v>
      </c>
      <c r="D85" s="103">
        <f t="shared" si="4"/>
        <v>21.034764538514921</v>
      </c>
      <c r="E85" s="104">
        <f t="shared" si="5"/>
        <v>17</v>
      </c>
      <c r="F85" s="103" t="str">
        <f t="shared" si="6"/>
        <v>Surf Coast</v>
      </c>
      <c r="G85" s="103">
        <f t="shared" si="7"/>
        <v>11.795092552733534</v>
      </c>
    </row>
    <row r="86" spans="1:7" x14ac:dyDescent="0.25">
      <c r="A86" s="38">
        <v>78</v>
      </c>
      <c r="B86" s="38" t="s">
        <v>288</v>
      </c>
      <c r="C86" s="103">
        <f>VLOOKUP($B$6,'Data Sheet 0'!$A$259:$CE$287,2+$A86)</f>
        <v>15.448662150399272</v>
      </c>
      <c r="D86" s="103">
        <f t="shared" si="4"/>
        <v>15.456462150399272</v>
      </c>
      <c r="E86" s="104">
        <f t="shared" si="5"/>
        <v>63</v>
      </c>
      <c r="F86" s="103" t="str">
        <f t="shared" si="6"/>
        <v>Mount Alexander</v>
      </c>
      <c r="G86" s="103">
        <f t="shared" si="7"/>
        <v>11.539953452288595</v>
      </c>
    </row>
    <row r="87" spans="1:7" x14ac:dyDescent="0.25">
      <c r="A87" s="38">
        <v>79</v>
      </c>
      <c r="B87" s="38" t="s">
        <v>289</v>
      </c>
      <c r="C87" s="103">
        <f>VLOOKUP($B$6,'Data Sheet 0'!$A$259:$CE$287,2+$A87)</f>
        <v>17.886178861788618</v>
      </c>
      <c r="D87" s="103">
        <f t="shared" si="4"/>
        <v>17.894078861788618</v>
      </c>
      <c r="E87" s="104">
        <f t="shared" si="5"/>
        <v>41</v>
      </c>
      <c r="F87" s="103" t="str">
        <f t="shared" si="6"/>
        <v>Queenscliffe</v>
      </c>
      <c r="G87" s="103">
        <f t="shared" si="7"/>
        <v>10.159651669085632</v>
      </c>
    </row>
  </sheetData>
  <sheetProtection password="CF21" sheet="1" objects="1" scenarios="1"/>
  <mergeCells count="3">
    <mergeCell ref="E1:M1"/>
    <mergeCell ref="B2:M2"/>
    <mergeCell ref="K5:M5"/>
  </mergeCells>
  <hyperlinks>
    <hyperlink ref="K5:M5" location="Sheet1!B1" display="Index" xr:uid="{00000000-0004-0000-1800-000000000000}"/>
  </hyperlinks>
  <pageMargins left="0.70866141732283472" right="0.70866141732283472" top="0.39370078740157483" bottom="0.39370078740157483" header="0.31496062992125984" footer="0.31496062992125984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1</xdr:col>
                    <xdr:colOff>12700</xdr:colOff>
                    <xdr:row>5</xdr:row>
                    <xdr:rowOff>0</xdr:rowOff>
                  </from>
                  <to>
                    <xdr:col>7</xdr:col>
                    <xdr:colOff>342900</xdr:colOff>
                    <xdr:row>6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BI254"/>
  <sheetViews>
    <sheetView showGridLines="0" showRowColHeaders="0" tabSelected="1" zoomScale="75" zoomScaleNormal="75" workbookViewId="0">
      <selection activeCell="B1" sqref="B1"/>
    </sheetView>
  </sheetViews>
  <sheetFormatPr defaultColWidth="9.08984375" defaultRowHeight="13" x14ac:dyDescent="0.3"/>
  <cols>
    <col min="1" max="1" width="2.81640625" style="80" customWidth="1"/>
    <col min="2" max="2" width="35.81640625" style="13" customWidth="1"/>
    <col min="3" max="3" width="4.81640625" style="80" customWidth="1"/>
    <col min="4" max="9" width="12.08984375" style="80" customWidth="1"/>
    <col min="10" max="10" width="12.81640625" style="80" customWidth="1"/>
    <col min="11" max="16" width="9.08984375" style="80"/>
    <col min="17" max="17" width="18.6328125" style="80" bestFit="1" customWidth="1"/>
    <col min="18" max="16384" width="9.08984375" style="80"/>
  </cols>
  <sheetData>
    <row r="1" spans="1:61" ht="28.5" customHeight="1" x14ac:dyDescent="0.65">
      <c r="A1" s="77"/>
      <c r="B1" s="78"/>
      <c r="C1" s="79"/>
      <c r="D1" s="115" t="s">
        <v>358</v>
      </c>
      <c r="E1" s="115"/>
      <c r="F1" s="115"/>
      <c r="G1" s="115"/>
      <c r="H1" s="115"/>
      <c r="I1" s="115"/>
      <c r="J1" s="115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</row>
    <row r="2" spans="1:61" ht="18.75" customHeight="1" x14ac:dyDescent="0.3">
      <c r="A2" s="77"/>
      <c r="B2" s="78"/>
      <c r="C2" s="77"/>
      <c r="D2" s="116" t="s">
        <v>450</v>
      </c>
      <c r="E2" s="116"/>
      <c r="F2" s="116"/>
      <c r="G2" s="116"/>
      <c r="H2" s="116"/>
      <c r="I2" s="116"/>
      <c r="J2" s="116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</row>
    <row r="3" spans="1:61" ht="15.75" customHeight="1" x14ac:dyDescent="0.3">
      <c r="A3" s="77"/>
      <c r="B3" s="78"/>
      <c r="C3" s="77"/>
      <c r="D3" s="77"/>
      <c r="E3" s="77"/>
      <c r="F3" s="77"/>
      <c r="G3" s="81"/>
      <c r="H3" s="81"/>
      <c r="I3" s="81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</row>
    <row r="4" spans="1:61" x14ac:dyDescent="0.3">
      <c r="A4" s="77"/>
      <c r="B4" s="82" t="s">
        <v>325</v>
      </c>
      <c r="C4" s="83">
        <v>1</v>
      </c>
      <c r="D4" s="117" t="s">
        <v>394</v>
      </c>
      <c r="E4" s="117"/>
      <c r="F4" s="117"/>
      <c r="G4" s="117"/>
      <c r="H4" s="117"/>
      <c r="I4" s="117"/>
      <c r="J4" s="11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</row>
    <row r="5" spans="1:61" ht="14.25" customHeight="1" x14ac:dyDescent="0.3">
      <c r="A5" s="77"/>
      <c r="B5" s="78"/>
      <c r="C5" s="83">
        <v>1</v>
      </c>
      <c r="D5" s="117"/>
      <c r="E5" s="117"/>
      <c r="F5" s="117"/>
      <c r="G5" s="117"/>
      <c r="H5" s="117"/>
      <c r="I5" s="117"/>
      <c r="J5" s="11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</row>
    <row r="6" spans="1:61" ht="12.75" customHeight="1" x14ac:dyDescent="0.3">
      <c r="A6" s="77"/>
      <c r="B6" s="82" t="s">
        <v>326</v>
      </c>
      <c r="C6" s="83">
        <v>1</v>
      </c>
      <c r="D6" s="117"/>
      <c r="E6" s="117"/>
      <c r="F6" s="117"/>
      <c r="G6" s="117"/>
      <c r="H6" s="117"/>
      <c r="I6" s="117"/>
      <c r="J6" s="117"/>
      <c r="K6" s="77"/>
      <c r="L6" s="77"/>
      <c r="M6" s="77"/>
      <c r="N6" s="77"/>
      <c r="O6" s="77"/>
      <c r="P6" s="77"/>
      <c r="Q6" s="84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</row>
    <row r="7" spans="1:61" x14ac:dyDescent="0.3">
      <c r="A7" s="77"/>
      <c r="B7" s="85"/>
      <c r="C7" s="83">
        <v>1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86" t="s">
        <v>211</v>
      </c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</row>
    <row r="8" spans="1:61" ht="15.75" customHeight="1" x14ac:dyDescent="0.3">
      <c r="A8" s="77"/>
      <c r="B8" s="82" t="s">
        <v>327</v>
      </c>
      <c r="C8" s="83">
        <v>1</v>
      </c>
      <c r="D8" s="87"/>
      <c r="E8" s="87"/>
      <c r="F8" s="127" t="s">
        <v>398</v>
      </c>
      <c r="G8" s="127"/>
      <c r="H8" s="127"/>
      <c r="I8" s="87"/>
      <c r="J8" s="87"/>
      <c r="K8" s="77"/>
      <c r="L8" s="77"/>
      <c r="M8" s="77"/>
      <c r="N8" s="77"/>
      <c r="O8" s="77"/>
      <c r="P8" s="77"/>
      <c r="Q8" s="86" t="s">
        <v>212</v>
      </c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</row>
    <row r="9" spans="1:61" ht="12.75" customHeight="1" x14ac:dyDescent="0.3">
      <c r="A9" s="77"/>
      <c r="B9" s="88"/>
      <c r="C9" s="83">
        <v>1</v>
      </c>
      <c r="D9" s="89">
        <v>26</v>
      </c>
      <c r="E9" s="87"/>
      <c r="F9" s="127"/>
      <c r="G9" s="127"/>
      <c r="H9" s="127"/>
      <c r="I9" s="87"/>
      <c r="J9" s="87"/>
      <c r="K9" s="77"/>
      <c r="L9" s="77"/>
      <c r="M9" s="77"/>
      <c r="N9" s="77"/>
      <c r="O9" s="77"/>
      <c r="P9" s="77"/>
      <c r="Q9" s="86" t="s">
        <v>213</v>
      </c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</row>
    <row r="10" spans="1:61" x14ac:dyDescent="0.3">
      <c r="A10" s="77"/>
      <c r="B10" s="82" t="s">
        <v>328</v>
      </c>
      <c r="C10" s="83">
        <v>1</v>
      </c>
      <c r="D10" s="87"/>
      <c r="E10" s="87"/>
      <c r="F10" s="127"/>
      <c r="G10" s="127"/>
      <c r="H10" s="127"/>
      <c r="I10" s="87"/>
      <c r="J10" s="87"/>
      <c r="K10" s="77"/>
      <c r="L10" s="77"/>
      <c r="M10" s="77"/>
      <c r="N10" s="77"/>
      <c r="O10" s="77"/>
      <c r="P10" s="77"/>
      <c r="Q10" s="86" t="s">
        <v>214</v>
      </c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</row>
    <row r="11" spans="1:61" x14ac:dyDescent="0.3">
      <c r="A11" s="77"/>
      <c r="B11" s="88"/>
      <c r="C11" s="83">
        <v>1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86" t="s">
        <v>215</v>
      </c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</row>
    <row r="12" spans="1:61" x14ac:dyDescent="0.3">
      <c r="A12" s="77"/>
      <c r="B12" s="82" t="s">
        <v>329</v>
      </c>
      <c r="C12" s="83">
        <v>1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86" t="s">
        <v>216</v>
      </c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</row>
    <row r="13" spans="1:61" x14ac:dyDescent="0.3">
      <c r="A13" s="77"/>
      <c r="B13" s="88"/>
      <c r="C13" s="83">
        <v>1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86" t="s">
        <v>217</v>
      </c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</row>
    <row r="14" spans="1:61" ht="15.75" customHeight="1" x14ac:dyDescent="0.3">
      <c r="A14" s="77"/>
      <c r="B14" s="82" t="s">
        <v>330</v>
      </c>
      <c r="C14" s="83">
        <v>1</v>
      </c>
      <c r="D14" s="90"/>
      <c r="E14" s="90"/>
      <c r="F14" s="128" t="s">
        <v>399</v>
      </c>
      <c r="G14" s="128"/>
      <c r="H14" s="128"/>
      <c r="I14" s="128"/>
      <c r="J14" s="90"/>
      <c r="K14" s="77"/>
      <c r="L14" s="77"/>
      <c r="M14" s="77"/>
      <c r="N14" s="77"/>
      <c r="O14" s="77"/>
      <c r="P14" s="77"/>
      <c r="Q14" s="86" t="s">
        <v>218</v>
      </c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</row>
    <row r="15" spans="1:61" ht="13.5" customHeight="1" x14ac:dyDescent="0.3">
      <c r="A15" s="77"/>
      <c r="B15" s="85"/>
      <c r="C15" s="83">
        <v>1</v>
      </c>
      <c r="D15" s="91">
        <v>81</v>
      </c>
      <c r="E15" s="90"/>
      <c r="F15" s="128"/>
      <c r="G15" s="128"/>
      <c r="H15" s="128"/>
      <c r="I15" s="128"/>
      <c r="J15" s="90"/>
      <c r="K15" s="77"/>
      <c r="L15" s="77"/>
      <c r="M15" s="77"/>
      <c r="N15" s="77"/>
      <c r="O15" s="77"/>
      <c r="P15" s="77"/>
      <c r="Q15" s="86" t="s">
        <v>219</v>
      </c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</row>
    <row r="16" spans="1:61" ht="12.75" customHeight="1" x14ac:dyDescent="0.3">
      <c r="A16" s="77"/>
      <c r="B16" s="82" t="s">
        <v>331</v>
      </c>
      <c r="C16" s="83">
        <v>1</v>
      </c>
      <c r="D16" s="90"/>
      <c r="E16" s="90"/>
      <c r="F16" s="128"/>
      <c r="G16" s="128"/>
      <c r="H16" s="128"/>
      <c r="I16" s="128"/>
      <c r="J16" s="90"/>
      <c r="K16" s="77"/>
      <c r="L16" s="77"/>
      <c r="M16" s="77"/>
      <c r="N16" s="77"/>
      <c r="O16" s="77"/>
      <c r="P16" s="77"/>
      <c r="Q16" s="86" t="s">
        <v>220</v>
      </c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</row>
    <row r="17" spans="1:61" x14ac:dyDescent="0.3">
      <c r="A17" s="77"/>
      <c r="B17" s="85"/>
      <c r="C17" s="83">
        <v>1</v>
      </c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86" t="s">
        <v>221</v>
      </c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</row>
    <row r="18" spans="1:61" x14ac:dyDescent="0.3">
      <c r="A18" s="77"/>
      <c r="B18" s="82" t="s">
        <v>332</v>
      </c>
      <c r="C18" s="83">
        <v>1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86" t="s">
        <v>222</v>
      </c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</row>
    <row r="19" spans="1:61" ht="13.5" thickBot="1" x14ac:dyDescent="0.35">
      <c r="A19" s="77"/>
      <c r="B19" s="85"/>
      <c r="C19" s="83">
        <v>1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86" t="s">
        <v>223</v>
      </c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</row>
    <row r="20" spans="1:61" ht="13.5" thickTop="1" x14ac:dyDescent="0.3">
      <c r="A20" s="77"/>
      <c r="B20" s="82" t="s">
        <v>333</v>
      </c>
      <c r="C20" s="83">
        <v>1</v>
      </c>
      <c r="D20" s="118" t="s">
        <v>400</v>
      </c>
      <c r="E20" s="119"/>
      <c r="F20" s="119"/>
      <c r="G20" s="119"/>
      <c r="H20" s="119"/>
      <c r="I20" s="119"/>
      <c r="J20" s="120"/>
      <c r="K20" s="77"/>
      <c r="L20" s="77"/>
      <c r="M20" s="77"/>
      <c r="N20" s="77"/>
      <c r="O20" s="77"/>
      <c r="P20" s="77"/>
      <c r="Q20" s="86" t="s">
        <v>224</v>
      </c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</row>
    <row r="21" spans="1:61" x14ac:dyDescent="0.3">
      <c r="A21" s="77"/>
      <c r="B21" s="85"/>
      <c r="C21" s="83">
        <v>1</v>
      </c>
      <c r="D21" s="121"/>
      <c r="E21" s="122"/>
      <c r="F21" s="122"/>
      <c r="G21" s="122"/>
      <c r="H21" s="122"/>
      <c r="I21" s="122"/>
      <c r="J21" s="123"/>
      <c r="K21" s="77"/>
      <c r="L21" s="77"/>
      <c r="M21" s="77"/>
      <c r="N21" s="77"/>
      <c r="O21" s="77"/>
      <c r="P21" s="77"/>
      <c r="Q21" s="86" t="s">
        <v>225</v>
      </c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</row>
    <row r="22" spans="1:61" x14ac:dyDescent="0.3">
      <c r="A22" s="77"/>
      <c r="B22" s="82" t="s">
        <v>311</v>
      </c>
      <c r="C22" s="83">
        <v>1</v>
      </c>
      <c r="D22" s="121"/>
      <c r="E22" s="122"/>
      <c r="F22" s="122"/>
      <c r="G22" s="122"/>
      <c r="H22" s="122"/>
      <c r="I22" s="122"/>
      <c r="J22" s="123"/>
      <c r="K22" s="77"/>
      <c r="L22" s="77"/>
      <c r="M22" s="77"/>
      <c r="N22" s="77"/>
      <c r="O22" s="77"/>
      <c r="P22" s="77"/>
      <c r="Q22" s="86" t="s">
        <v>226</v>
      </c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</row>
    <row r="23" spans="1:61" x14ac:dyDescent="0.3">
      <c r="A23" s="77"/>
      <c r="B23" s="85"/>
      <c r="C23" s="83">
        <v>1</v>
      </c>
      <c r="D23" s="121"/>
      <c r="E23" s="122"/>
      <c r="F23" s="122"/>
      <c r="G23" s="122"/>
      <c r="H23" s="122"/>
      <c r="I23" s="122"/>
      <c r="J23" s="123"/>
      <c r="K23" s="77"/>
      <c r="L23" s="77"/>
      <c r="M23" s="77"/>
      <c r="N23" s="77"/>
      <c r="O23" s="77"/>
      <c r="P23" s="77"/>
      <c r="Q23" s="86" t="s">
        <v>227</v>
      </c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</row>
    <row r="24" spans="1:61" x14ac:dyDescent="0.3">
      <c r="A24" s="77"/>
      <c r="B24" s="82" t="s">
        <v>334</v>
      </c>
      <c r="C24" s="83">
        <v>1</v>
      </c>
      <c r="D24" s="121"/>
      <c r="E24" s="122"/>
      <c r="F24" s="122"/>
      <c r="G24" s="122"/>
      <c r="H24" s="122"/>
      <c r="I24" s="122"/>
      <c r="J24" s="123"/>
      <c r="K24" s="77"/>
      <c r="L24" s="77"/>
      <c r="M24" s="77"/>
      <c r="N24" s="77"/>
      <c r="O24" s="77"/>
      <c r="P24" s="77"/>
      <c r="Q24" s="86" t="s">
        <v>228</v>
      </c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</row>
    <row r="25" spans="1:61" x14ac:dyDescent="0.3">
      <c r="A25" s="77"/>
      <c r="B25" s="85"/>
      <c r="C25" s="83">
        <v>1</v>
      </c>
      <c r="D25" s="121"/>
      <c r="E25" s="122"/>
      <c r="F25" s="122"/>
      <c r="G25" s="122"/>
      <c r="H25" s="122"/>
      <c r="I25" s="122"/>
      <c r="J25" s="123"/>
      <c r="K25" s="77"/>
      <c r="L25" s="77"/>
      <c r="M25" s="77"/>
      <c r="N25" s="77"/>
      <c r="O25" s="77"/>
      <c r="P25" s="77"/>
      <c r="Q25" s="86" t="s">
        <v>229</v>
      </c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</row>
    <row r="26" spans="1:61" x14ac:dyDescent="0.3">
      <c r="A26" s="77"/>
      <c r="B26" s="82" t="s">
        <v>335</v>
      </c>
      <c r="C26" s="83">
        <v>1</v>
      </c>
      <c r="D26" s="121"/>
      <c r="E26" s="122"/>
      <c r="F26" s="122"/>
      <c r="G26" s="122"/>
      <c r="H26" s="122"/>
      <c r="I26" s="122"/>
      <c r="J26" s="123"/>
      <c r="K26" s="77"/>
      <c r="L26" s="77"/>
      <c r="M26" s="77"/>
      <c r="N26" s="77"/>
      <c r="O26" s="77"/>
      <c r="P26" s="77"/>
      <c r="Q26" s="86" t="s">
        <v>230</v>
      </c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</row>
    <row r="27" spans="1:61" ht="12.75" customHeight="1" x14ac:dyDescent="0.3">
      <c r="A27" s="77"/>
      <c r="B27" s="85"/>
      <c r="C27" s="83">
        <v>1</v>
      </c>
      <c r="D27" s="121"/>
      <c r="E27" s="122"/>
      <c r="F27" s="122"/>
      <c r="G27" s="122"/>
      <c r="H27" s="122"/>
      <c r="I27" s="122"/>
      <c r="J27" s="123"/>
      <c r="K27" s="77"/>
      <c r="L27" s="77"/>
      <c r="M27" s="77"/>
      <c r="N27" s="77"/>
      <c r="O27" s="77"/>
      <c r="P27" s="77"/>
      <c r="Q27" s="86" t="s">
        <v>231</v>
      </c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</row>
    <row r="28" spans="1:61" ht="12.75" customHeight="1" x14ac:dyDescent="0.3">
      <c r="A28" s="77"/>
      <c r="B28" s="82" t="s">
        <v>336</v>
      </c>
      <c r="C28" s="83">
        <v>1</v>
      </c>
      <c r="D28" s="121"/>
      <c r="E28" s="122"/>
      <c r="F28" s="122"/>
      <c r="G28" s="122"/>
      <c r="H28" s="122"/>
      <c r="I28" s="122"/>
      <c r="J28" s="123"/>
      <c r="K28" s="77"/>
      <c r="L28" s="77"/>
      <c r="M28" s="77"/>
      <c r="N28" s="77"/>
      <c r="O28" s="77"/>
      <c r="P28" s="77"/>
      <c r="Q28" s="86" t="s">
        <v>232</v>
      </c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</row>
    <row r="29" spans="1:61" ht="12.75" customHeight="1" x14ac:dyDescent="0.3">
      <c r="A29" s="77"/>
      <c r="B29" s="78"/>
      <c r="C29" s="83">
        <v>1</v>
      </c>
      <c r="D29" s="121"/>
      <c r="E29" s="122"/>
      <c r="F29" s="122"/>
      <c r="G29" s="122"/>
      <c r="H29" s="122"/>
      <c r="I29" s="122"/>
      <c r="J29" s="123"/>
      <c r="K29" s="77"/>
      <c r="L29" s="77"/>
      <c r="M29" s="77"/>
      <c r="N29" s="77"/>
      <c r="O29" s="77"/>
      <c r="P29" s="77"/>
      <c r="Q29" s="86" t="s">
        <v>233</v>
      </c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</row>
    <row r="30" spans="1:61" ht="12.75" customHeight="1" x14ac:dyDescent="0.3">
      <c r="A30" s="77"/>
      <c r="B30" s="82" t="s">
        <v>337</v>
      </c>
      <c r="C30" s="83">
        <v>1</v>
      </c>
      <c r="D30" s="121"/>
      <c r="E30" s="122"/>
      <c r="F30" s="122"/>
      <c r="G30" s="122"/>
      <c r="H30" s="122"/>
      <c r="I30" s="122"/>
      <c r="J30" s="123"/>
      <c r="K30" s="77"/>
      <c r="L30" s="77"/>
      <c r="M30" s="77"/>
      <c r="N30" s="77"/>
      <c r="O30" s="77"/>
      <c r="P30" s="77"/>
      <c r="Q30" s="86" t="s">
        <v>234</v>
      </c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</row>
    <row r="31" spans="1:61" ht="12.75" customHeight="1" x14ac:dyDescent="0.3">
      <c r="A31" s="77"/>
      <c r="B31" s="85"/>
      <c r="C31" s="83">
        <v>1</v>
      </c>
      <c r="D31" s="121"/>
      <c r="E31" s="122"/>
      <c r="F31" s="122"/>
      <c r="G31" s="122"/>
      <c r="H31" s="122"/>
      <c r="I31" s="122"/>
      <c r="J31" s="123"/>
      <c r="K31" s="77"/>
      <c r="L31" s="77"/>
      <c r="M31" s="77"/>
      <c r="N31" s="77"/>
      <c r="O31" s="77"/>
      <c r="P31" s="77"/>
      <c r="Q31" s="86" t="s">
        <v>235</v>
      </c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</row>
    <row r="32" spans="1:61" ht="12.75" customHeight="1" thickBot="1" x14ac:dyDescent="0.35">
      <c r="A32" s="77"/>
      <c r="B32" s="82" t="s">
        <v>338</v>
      </c>
      <c r="C32" s="83">
        <v>1</v>
      </c>
      <c r="D32" s="124"/>
      <c r="E32" s="125"/>
      <c r="F32" s="125"/>
      <c r="G32" s="125"/>
      <c r="H32" s="125"/>
      <c r="I32" s="125"/>
      <c r="J32" s="126"/>
      <c r="K32" s="77"/>
      <c r="L32" s="77"/>
      <c r="M32" s="77"/>
      <c r="N32" s="77"/>
      <c r="O32" s="77"/>
      <c r="P32" s="77"/>
      <c r="Q32" s="86" t="s">
        <v>236</v>
      </c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</row>
    <row r="33" spans="1:61" ht="12.75" customHeight="1" thickTop="1" x14ac:dyDescent="0.3">
      <c r="A33" s="77"/>
      <c r="B33" s="85"/>
      <c r="C33" s="83">
        <v>1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86" t="s">
        <v>237</v>
      </c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</row>
    <row r="34" spans="1:61" x14ac:dyDescent="0.3">
      <c r="A34" s="77"/>
      <c r="B34" s="82" t="s">
        <v>339</v>
      </c>
      <c r="C34" s="83">
        <v>1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86" t="s">
        <v>238</v>
      </c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</row>
    <row r="35" spans="1:61" ht="12.75" customHeight="1" x14ac:dyDescent="0.3">
      <c r="A35" s="77"/>
      <c r="B35" s="85"/>
      <c r="C35" s="83">
        <v>1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86" t="s">
        <v>239</v>
      </c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</row>
    <row r="36" spans="1:61" ht="12.75" customHeight="1" x14ac:dyDescent="0.3">
      <c r="A36" s="77"/>
      <c r="B36" s="82" t="s">
        <v>321</v>
      </c>
      <c r="C36" s="83">
        <v>1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86" t="s">
        <v>240</v>
      </c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</row>
    <row r="37" spans="1:61" ht="12.75" customHeight="1" x14ac:dyDescent="0.3">
      <c r="A37" s="77"/>
      <c r="B37" s="88"/>
      <c r="C37" s="83">
        <v>1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86" t="s">
        <v>241</v>
      </c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</row>
    <row r="38" spans="1:61" ht="12.75" customHeight="1" x14ac:dyDescent="0.3">
      <c r="A38" s="77"/>
      <c r="B38" s="82" t="s">
        <v>340</v>
      </c>
      <c r="C38" s="83">
        <v>1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86" t="s">
        <v>242</v>
      </c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</row>
    <row r="39" spans="1:61" ht="12.75" customHeight="1" x14ac:dyDescent="0.3">
      <c r="A39" s="77"/>
      <c r="B39" s="88"/>
      <c r="C39" s="83">
        <v>1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86" t="s">
        <v>243</v>
      </c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</row>
    <row r="40" spans="1:61" x14ac:dyDescent="0.3">
      <c r="A40" s="77"/>
      <c r="B40" s="82" t="s">
        <v>319</v>
      </c>
      <c r="C40" s="83">
        <v>1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86" t="s">
        <v>244</v>
      </c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</row>
    <row r="41" spans="1:61" x14ac:dyDescent="0.3">
      <c r="A41" s="77"/>
      <c r="B41" s="88"/>
      <c r="C41" s="83">
        <v>1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86" t="s">
        <v>245</v>
      </c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</row>
    <row r="42" spans="1:61" x14ac:dyDescent="0.3">
      <c r="A42" s="77"/>
      <c r="B42" s="82" t="s">
        <v>341</v>
      </c>
      <c r="C42" s="83">
        <v>1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86" t="s">
        <v>246</v>
      </c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</row>
    <row r="43" spans="1:61" x14ac:dyDescent="0.3">
      <c r="A43" s="77"/>
      <c r="B43" s="92"/>
      <c r="C43" s="93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86" t="s">
        <v>247</v>
      </c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</row>
    <row r="44" spans="1:61" ht="14.5" x14ac:dyDescent="0.35">
      <c r="A44" s="77"/>
      <c r="B44" s="94" t="s">
        <v>393</v>
      </c>
      <c r="C44" s="95"/>
      <c r="D44" s="114"/>
      <c r="E44" s="114"/>
      <c r="F44" s="114"/>
      <c r="G44" s="114"/>
      <c r="H44" s="114"/>
      <c r="I44" s="114"/>
      <c r="J44" s="114"/>
      <c r="K44" s="77"/>
      <c r="L44" s="77"/>
      <c r="M44" s="77"/>
      <c r="N44" s="77"/>
      <c r="O44" s="77"/>
      <c r="P44" s="77"/>
      <c r="Q44" s="86" t="s">
        <v>248</v>
      </c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</row>
    <row r="45" spans="1:61" x14ac:dyDescent="0.3">
      <c r="A45" s="77"/>
      <c r="B45" s="92"/>
      <c r="C45" s="95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86" t="s">
        <v>249</v>
      </c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</row>
    <row r="46" spans="1:61" x14ac:dyDescent="0.3">
      <c r="A46" s="77"/>
      <c r="B46" s="92"/>
      <c r="C46" s="95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86" t="s">
        <v>250</v>
      </c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</row>
    <row r="47" spans="1:61" x14ac:dyDescent="0.3">
      <c r="A47" s="77"/>
      <c r="B47" s="92"/>
      <c r="C47" s="95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86" t="s">
        <v>251</v>
      </c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</row>
    <row r="48" spans="1:61" x14ac:dyDescent="0.3">
      <c r="A48" s="77"/>
      <c r="B48" s="92"/>
      <c r="C48" s="95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86" t="s">
        <v>252</v>
      </c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</row>
    <row r="49" spans="1:61" x14ac:dyDescent="0.3">
      <c r="A49" s="77"/>
      <c r="B49" s="92"/>
      <c r="C49" s="95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86" t="s">
        <v>253</v>
      </c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</row>
    <row r="50" spans="1:61" x14ac:dyDescent="0.3">
      <c r="A50" s="77"/>
      <c r="B50" s="92"/>
      <c r="C50" s="95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86" t="s">
        <v>254</v>
      </c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</row>
    <row r="51" spans="1:61" x14ac:dyDescent="0.3">
      <c r="A51" s="77"/>
      <c r="B51" s="92"/>
      <c r="C51" s="95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86" t="s">
        <v>255</v>
      </c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</row>
    <row r="52" spans="1:61" x14ac:dyDescent="0.3">
      <c r="B52" s="92"/>
      <c r="C52" s="95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86" t="s">
        <v>256</v>
      </c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</row>
    <row r="53" spans="1:61" x14ac:dyDescent="0.3">
      <c r="B53" s="92"/>
      <c r="C53" s="95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86" t="s">
        <v>257</v>
      </c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</row>
    <row r="54" spans="1:61" x14ac:dyDescent="0.3">
      <c r="B54" s="92"/>
      <c r="C54" s="95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86" t="s">
        <v>258</v>
      </c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</row>
    <row r="55" spans="1:61" x14ac:dyDescent="0.3">
      <c r="B55" s="92"/>
      <c r="C55" s="95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86" t="s">
        <v>259</v>
      </c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</row>
    <row r="56" spans="1:61" x14ac:dyDescent="0.3">
      <c r="B56" s="92"/>
      <c r="C56" s="95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86" t="s">
        <v>260</v>
      </c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</row>
    <row r="57" spans="1:61" x14ac:dyDescent="0.3">
      <c r="B57" s="92"/>
      <c r="C57" s="95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86" t="s">
        <v>261</v>
      </c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</row>
    <row r="58" spans="1:61" x14ac:dyDescent="0.3">
      <c r="B58" s="92"/>
      <c r="C58" s="95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86" t="s">
        <v>262</v>
      </c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</row>
    <row r="59" spans="1:61" x14ac:dyDescent="0.3">
      <c r="B59" s="92"/>
      <c r="C59" s="95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86" t="s">
        <v>263</v>
      </c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</row>
    <row r="60" spans="1:61" x14ac:dyDescent="0.3">
      <c r="B60" s="92"/>
      <c r="C60" s="95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86" t="s">
        <v>264</v>
      </c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</row>
    <row r="61" spans="1:61" x14ac:dyDescent="0.3">
      <c r="B61" s="92"/>
      <c r="C61" s="95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86" t="s">
        <v>265</v>
      </c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</row>
    <row r="62" spans="1:61" x14ac:dyDescent="0.3">
      <c r="B62" s="92"/>
      <c r="C62" s="95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86" t="s">
        <v>266</v>
      </c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</row>
    <row r="63" spans="1:61" x14ac:dyDescent="0.3">
      <c r="B63" s="92"/>
      <c r="C63" s="95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86" t="s">
        <v>267</v>
      </c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</row>
    <row r="64" spans="1:61" x14ac:dyDescent="0.3">
      <c r="B64" s="92"/>
      <c r="C64" s="95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86" t="s">
        <v>268</v>
      </c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</row>
    <row r="65" spans="2:61" x14ac:dyDescent="0.3">
      <c r="B65" s="92"/>
      <c r="C65" s="95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86" t="s">
        <v>269</v>
      </c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</row>
    <row r="66" spans="2:61" x14ac:dyDescent="0.3">
      <c r="B66" s="92"/>
      <c r="C66" s="95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86" t="s">
        <v>270</v>
      </c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</row>
    <row r="67" spans="2:61" x14ac:dyDescent="0.3">
      <c r="B67" s="92"/>
      <c r="C67" s="95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86" t="s">
        <v>271</v>
      </c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</row>
    <row r="68" spans="2:61" x14ac:dyDescent="0.3">
      <c r="B68" s="92"/>
      <c r="C68" s="95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86" t="s">
        <v>272</v>
      </c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</row>
    <row r="69" spans="2:61" x14ac:dyDescent="0.3">
      <c r="B69" s="92"/>
      <c r="C69" s="95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86" t="s">
        <v>273</v>
      </c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</row>
    <row r="70" spans="2:61" x14ac:dyDescent="0.3">
      <c r="B70" s="92"/>
      <c r="C70" s="95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86" t="s">
        <v>274</v>
      </c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</row>
    <row r="71" spans="2:61" x14ac:dyDescent="0.3">
      <c r="B71" s="92"/>
      <c r="C71" s="95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86" t="s">
        <v>275</v>
      </c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</row>
    <row r="72" spans="2:61" x14ac:dyDescent="0.3">
      <c r="B72" s="92"/>
      <c r="C72" s="95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86" t="s">
        <v>276</v>
      </c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</row>
    <row r="73" spans="2:61" x14ac:dyDescent="0.3">
      <c r="B73" s="92"/>
      <c r="C73" s="95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86" t="s">
        <v>277</v>
      </c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</row>
    <row r="74" spans="2:61" x14ac:dyDescent="0.3">
      <c r="B74" s="92"/>
      <c r="C74" s="95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86" t="s">
        <v>278</v>
      </c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</row>
    <row r="75" spans="2:61" x14ac:dyDescent="0.3">
      <c r="B75" s="92"/>
      <c r="C75" s="95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86" t="s">
        <v>279</v>
      </c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</row>
    <row r="76" spans="2:61" x14ac:dyDescent="0.3">
      <c r="B76" s="92"/>
      <c r="C76" s="95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86" t="s">
        <v>280</v>
      </c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</row>
    <row r="77" spans="2:61" x14ac:dyDescent="0.3">
      <c r="B77" s="92"/>
      <c r="C77" s="95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86" t="s">
        <v>281</v>
      </c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</row>
    <row r="78" spans="2:61" x14ac:dyDescent="0.3">
      <c r="B78" s="92"/>
      <c r="C78" s="95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86" t="s">
        <v>282</v>
      </c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</row>
    <row r="79" spans="2:61" x14ac:dyDescent="0.3">
      <c r="B79" s="92"/>
      <c r="C79" s="95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86" t="s">
        <v>283</v>
      </c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</row>
    <row r="80" spans="2:61" x14ac:dyDescent="0.3">
      <c r="B80" s="92"/>
      <c r="C80" s="95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86" t="s">
        <v>284</v>
      </c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</row>
    <row r="81" spans="2:61" x14ac:dyDescent="0.3">
      <c r="B81" s="92"/>
      <c r="C81" s="95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86" t="s">
        <v>285</v>
      </c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</row>
    <row r="82" spans="2:61" x14ac:dyDescent="0.3">
      <c r="B82" s="92"/>
      <c r="C82" s="95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86" t="s">
        <v>286</v>
      </c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</row>
    <row r="83" spans="2:61" x14ac:dyDescent="0.3">
      <c r="B83" s="92"/>
      <c r="C83" s="95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86" t="s">
        <v>287</v>
      </c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</row>
    <row r="84" spans="2:61" x14ac:dyDescent="0.3">
      <c r="B84" s="92"/>
      <c r="C84" s="95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86" t="s">
        <v>288</v>
      </c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</row>
    <row r="85" spans="2:61" x14ac:dyDescent="0.3">
      <c r="B85" s="92"/>
      <c r="C85" s="95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86" t="s">
        <v>289</v>
      </c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</row>
    <row r="86" spans="2:61" x14ac:dyDescent="0.3">
      <c r="B86" s="92"/>
      <c r="C86" s="95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86" t="s">
        <v>290</v>
      </c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</row>
    <row r="87" spans="2:61" x14ac:dyDescent="0.3">
      <c r="B87" s="92"/>
      <c r="C87" s="95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86" t="s">
        <v>291</v>
      </c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</row>
    <row r="88" spans="2:61" x14ac:dyDescent="0.3">
      <c r="B88" s="92"/>
      <c r="C88" s="95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</row>
    <row r="89" spans="2:61" x14ac:dyDescent="0.3">
      <c r="B89" s="92"/>
      <c r="C89" s="95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</row>
    <row r="90" spans="2:61" x14ac:dyDescent="0.3">
      <c r="B90" s="92"/>
      <c r="C90" s="95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</row>
    <row r="91" spans="2:61" x14ac:dyDescent="0.3">
      <c r="B91" s="92"/>
      <c r="C91" s="95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</row>
    <row r="92" spans="2:61" x14ac:dyDescent="0.3">
      <c r="B92" s="92"/>
      <c r="C92" s="95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</row>
    <row r="93" spans="2:61" x14ac:dyDescent="0.3">
      <c r="B93" s="92"/>
      <c r="C93" s="95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</row>
    <row r="94" spans="2:61" x14ac:dyDescent="0.3">
      <c r="B94" s="92"/>
      <c r="C94" s="95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</row>
    <row r="95" spans="2:61" x14ac:dyDescent="0.3">
      <c r="B95" s="92"/>
      <c r="C95" s="95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</row>
    <row r="96" spans="2:61" x14ac:dyDescent="0.3">
      <c r="B96" s="92"/>
      <c r="C96" s="95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</row>
    <row r="97" spans="2:61" x14ac:dyDescent="0.3">
      <c r="B97" s="92"/>
      <c r="C97" s="95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</row>
    <row r="98" spans="2:61" x14ac:dyDescent="0.3">
      <c r="B98" s="92"/>
      <c r="C98" s="95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</row>
    <row r="99" spans="2:61" x14ac:dyDescent="0.3">
      <c r="B99" s="92"/>
      <c r="C99" s="95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</row>
    <row r="100" spans="2:61" x14ac:dyDescent="0.3">
      <c r="B100" s="92"/>
      <c r="C100" s="95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</row>
    <row r="101" spans="2:61" x14ac:dyDescent="0.3">
      <c r="B101" s="92"/>
      <c r="C101" s="95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</row>
    <row r="102" spans="2:61" x14ac:dyDescent="0.3">
      <c r="B102" s="92"/>
      <c r="C102" s="95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</row>
    <row r="103" spans="2:61" x14ac:dyDescent="0.3">
      <c r="B103" s="92"/>
      <c r="C103" s="95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</row>
    <row r="104" spans="2:61" x14ac:dyDescent="0.3">
      <c r="B104" s="92"/>
      <c r="C104" s="95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</row>
    <row r="105" spans="2:61" x14ac:dyDescent="0.3">
      <c r="B105" s="92"/>
      <c r="C105" s="95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</row>
    <row r="106" spans="2:61" x14ac:dyDescent="0.3">
      <c r="B106" s="92"/>
      <c r="C106" s="95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</row>
    <row r="107" spans="2:61" x14ac:dyDescent="0.3">
      <c r="B107" s="92"/>
      <c r="C107" s="95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</row>
    <row r="108" spans="2:61" x14ac:dyDescent="0.3">
      <c r="B108" s="92"/>
      <c r="C108" s="95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</row>
    <row r="109" spans="2:61" x14ac:dyDescent="0.3">
      <c r="B109" s="92"/>
      <c r="C109" s="95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</row>
    <row r="110" spans="2:61" x14ac:dyDescent="0.3">
      <c r="B110" s="92"/>
      <c r="C110" s="95"/>
      <c r="D110" s="77"/>
      <c r="E110" s="77"/>
      <c r="F110" s="77"/>
      <c r="G110" s="77"/>
      <c r="H110" s="77"/>
      <c r="I110" s="77"/>
      <c r="J110" s="77"/>
    </row>
    <row r="111" spans="2:61" x14ac:dyDescent="0.3">
      <c r="B111" s="92"/>
      <c r="C111" s="95"/>
      <c r="D111" s="77"/>
      <c r="E111" s="77"/>
      <c r="F111" s="77"/>
      <c r="G111" s="77"/>
      <c r="H111" s="77"/>
      <c r="I111" s="77"/>
      <c r="J111" s="77"/>
    </row>
    <row r="112" spans="2:61" x14ac:dyDescent="0.3">
      <c r="B112" s="92"/>
      <c r="C112" s="95"/>
      <c r="D112" s="77"/>
      <c r="E112" s="77"/>
      <c r="F112" s="77"/>
      <c r="G112" s="77"/>
      <c r="H112" s="77"/>
      <c r="I112" s="77"/>
      <c r="J112" s="77"/>
    </row>
    <row r="113" spans="2:10" x14ac:dyDescent="0.3">
      <c r="B113" s="92"/>
      <c r="C113" s="95"/>
      <c r="D113" s="77"/>
      <c r="E113" s="77"/>
      <c r="F113" s="77"/>
      <c r="G113" s="77"/>
      <c r="H113" s="77"/>
      <c r="I113" s="77"/>
      <c r="J113" s="77"/>
    </row>
    <row r="114" spans="2:10" x14ac:dyDescent="0.3">
      <c r="B114" s="92"/>
      <c r="C114" s="95"/>
      <c r="D114" s="77"/>
      <c r="E114" s="77"/>
      <c r="F114" s="77"/>
      <c r="G114" s="77"/>
      <c r="H114" s="77"/>
      <c r="I114" s="77"/>
      <c r="J114" s="77"/>
    </row>
    <row r="115" spans="2:10" x14ac:dyDescent="0.3">
      <c r="B115" s="92"/>
      <c r="C115" s="95"/>
      <c r="D115" s="77"/>
      <c r="E115" s="77"/>
      <c r="F115" s="77"/>
      <c r="G115" s="77"/>
      <c r="H115" s="77"/>
      <c r="I115" s="77"/>
      <c r="J115" s="77"/>
    </row>
    <row r="116" spans="2:10" x14ac:dyDescent="0.3">
      <c r="B116" s="92"/>
      <c r="C116" s="95"/>
      <c r="D116" s="77"/>
      <c r="E116" s="77"/>
      <c r="F116" s="77"/>
      <c r="G116" s="77"/>
      <c r="H116" s="77"/>
      <c r="I116" s="77"/>
      <c r="J116" s="77"/>
    </row>
    <row r="117" spans="2:10" x14ac:dyDescent="0.3">
      <c r="B117" s="92"/>
      <c r="C117" s="95"/>
      <c r="D117" s="77"/>
      <c r="E117" s="77"/>
      <c r="F117" s="77"/>
      <c r="G117" s="77"/>
      <c r="H117" s="77"/>
      <c r="I117" s="77"/>
      <c r="J117" s="77"/>
    </row>
    <row r="118" spans="2:10" x14ac:dyDescent="0.3">
      <c r="B118" s="92"/>
      <c r="C118" s="95"/>
      <c r="D118" s="77"/>
      <c r="E118" s="77"/>
      <c r="F118" s="77"/>
      <c r="G118" s="77"/>
      <c r="H118" s="77"/>
      <c r="I118" s="77"/>
      <c r="J118" s="77"/>
    </row>
    <row r="119" spans="2:10" x14ac:dyDescent="0.3">
      <c r="B119" s="92"/>
      <c r="C119" s="95"/>
      <c r="D119" s="77"/>
      <c r="E119" s="77"/>
      <c r="F119" s="77"/>
      <c r="G119" s="77"/>
      <c r="H119" s="77"/>
      <c r="I119" s="77"/>
      <c r="J119" s="77"/>
    </row>
    <row r="120" spans="2:10" x14ac:dyDescent="0.3">
      <c r="B120" s="92"/>
      <c r="C120" s="95"/>
      <c r="D120" s="77"/>
      <c r="E120" s="77"/>
      <c r="F120" s="77"/>
      <c r="G120" s="77"/>
      <c r="H120" s="77"/>
      <c r="I120" s="77"/>
      <c r="J120" s="77"/>
    </row>
    <row r="121" spans="2:10" x14ac:dyDescent="0.3">
      <c r="B121" s="92"/>
      <c r="C121" s="95"/>
      <c r="D121" s="77"/>
      <c r="E121" s="77"/>
      <c r="F121" s="77"/>
      <c r="G121" s="77"/>
      <c r="H121" s="77"/>
      <c r="I121" s="77"/>
      <c r="J121" s="77"/>
    </row>
    <row r="122" spans="2:10" x14ac:dyDescent="0.3">
      <c r="B122" s="92"/>
      <c r="C122" s="95"/>
      <c r="D122" s="77"/>
      <c r="E122" s="77"/>
      <c r="F122" s="77"/>
      <c r="G122" s="77"/>
      <c r="H122" s="77"/>
      <c r="I122" s="77"/>
      <c r="J122" s="77"/>
    </row>
    <row r="123" spans="2:10" x14ac:dyDescent="0.3">
      <c r="B123" s="92"/>
      <c r="C123" s="95"/>
      <c r="D123" s="77"/>
      <c r="E123" s="77"/>
      <c r="F123" s="77"/>
      <c r="G123" s="77"/>
      <c r="H123" s="77"/>
      <c r="I123" s="77"/>
      <c r="J123" s="77"/>
    </row>
    <row r="124" spans="2:10" x14ac:dyDescent="0.3">
      <c r="B124" s="92"/>
      <c r="C124" s="95"/>
      <c r="D124" s="77"/>
      <c r="E124" s="77"/>
      <c r="F124" s="77"/>
      <c r="G124" s="77"/>
      <c r="H124" s="77"/>
      <c r="I124" s="77"/>
      <c r="J124" s="77"/>
    </row>
    <row r="125" spans="2:10" x14ac:dyDescent="0.3">
      <c r="B125" s="92"/>
      <c r="C125" s="95"/>
      <c r="D125" s="77"/>
      <c r="E125" s="77"/>
      <c r="F125" s="77"/>
      <c r="G125" s="77"/>
      <c r="H125" s="77"/>
      <c r="I125" s="77"/>
      <c r="J125" s="77"/>
    </row>
    <row r="126" spans="2:10" x14ac:dyDescent="0.3">
      <c r="B126" s="92"/>
      <c r="C126" s="95"/>
      <c r="D126" s="77"/>
      <c r="E126" s="77"/>
      <c r="F126" s="77"/>
      <c r="G126" s="77"/>
      <c r="H126" s="77"/>
      <c r="I126" s="77"/>
      <c r="J126" s="77"/>
    </row>
    <row r="127" spans="2:10" x14ac:dyDescent="0.3">
      <c r="B127" s="92"/>
      <c r="C127" s="95"/>
      <c r="D127" s="77"/>
      <c r="E127" s="77"/>
      <c r="F127" s="77"/>
      <c r="G127" s="77"/>
      <c r="H127" s="77"/>
      <c r="I127" s="77"/>
      <c r="J127" s="77"/>
    </row>
    <row r="128" spans="2:10" x14ac:dyDescent="0.3">
      <c r="B128" s="92"/>
      <c r="C128" s="95"/>
      <c r="D128" s="77"/>
      <c r="E128" s="77"/>
      <c r="F128" s="77"/>
      <c r="G128" s="77"/>
      <c r="H128" s="77"/>
      <c r="I128" s="77"/>
      <c r="J128" s="77"/>
    </row>
    <row r="129" spans="2:10" x14ac:dyDescent="0.3">
      <c r="B129" s="92"/>
      <c r="C129" s="95"/>
      <c r="D129" s="77"/>
      <c r="E129" s="77"/>
      <c r="F129" s="77"/>
      <c r="G129" s="77"/>
      <c r="H129" s="77"/>
      <c r="I129" s="77"/>
      <c r="J129" s="77"/>
    </row>
    <row r="130" spans="2:10" x14ac:dyDescent="0.3">
      <c r="B130" s="92"/>
      <c r="C130" s="95"/>
      <c r="D130" s="77"/>
      <c r="E130" s="77"/>
      <c r="F130" s="77"/>
      <c r="G130" s="77"/>
      <c r="H130" s="77"/>
      <c r="I130" s="77"/>
      <c r="J130" s="77"/>
    </row>
    <row r="131" spans="2:10" x14ac:dyDescent="0.3">
      <c r="B131" s="92"/>
      <c r="C131" s="95"/>
      <c r="D131" s="77"/>
      <c r="E131" s="77"/>
      <c r="F131" s="77"/>
      <c r="G131" s="77"/>
      <c r="H131" s="77"/>
      <c r="I131" s="77"/>
      <c r="J131" s="77"/>
    </row>
    <row r="132" spans="2:10" x14ac:dyDescent="0.3">
      <c r="B132" s="92"/>
      <c r="C132" s="95"/>
      <c r="D132" s="77"/>
      <c r="E132" s="77"/>
      <c r="F132" s="77"/>
      <c r="G132" s="77"/>
      <c r="H132" s="77"/>
      <c r="I132" s="77"/>
      <c r="J132" s="77"/>
    </row>
    <row r="133" spans="2:10" x14ac:dyDescent="0.3">
      <c r="B133" s="92"/>
      <c r="C133" s="95"/>
      <c r="D133" s="77"/>
      <c r="E133" s="77"/>
      <c r="F133" s="77"/>
      <c r="G133" s="77"/>
      <c r="H133" s="77"/>
      <c r="I133" s="77"/>
      <c r="J133" s="77"/>
    </row>
    <row r="134" spans="2:10" x14ac:dyDescent="0.3">
      <c r="B134" s="92"/>
      <c r="C134" s="95"/>
      <c r="D134" s="77"/>
      <c r="E134" s="77"/>
      <c r="F134" s="77"/>
      <c r="G134" s="77"/>
      <c r="H134" s="77"/>
      <c r="I134" s="77"/>
      <c r="J134" s="77"/>
    </row>
    <row r="135" spans="2:10" x14ac:dyDescent="0.3">
      <c r="B135" s="92"/>
      <c r="C135" s="95"/>
      <c r="D135" s="77"/>
      <c r="E135" s="77"/>
      <c r="F135" s="77"/>
      <c r="G135" s="77"/>
      <c r="H135" s="77"/>
      <c r="I135" s="77"/>
      <c r="J135" s="77"/>
    </row>
    <row r="136" spans="2:10" x14ac:dyDescent="0.3">
      <c r="B136" s="92"/>
      <c r="C136" s="95"/>
      <c r="D136" s="77"/>
      <c r="E136" s="77"/>
      <c r="F136" s="77"/>
      <c r="G136" s="77"/>
      <c r="H136" s="77"/>
      <c r="I136" s="77"/>
      <c r="J136" s="77"/>
    </row>
    <row r="137" spans="2:10" x14ac:dyDescent="0.3">
      <c r="B137" s="92"/>
      <c r="C137" s="95"/>
      <c r="D137" s="77"/>
      <c r="E137" s="77"/>
      <c r="F137" s="77"/>
      <c r="G137" s="77"/>
      <c r="H137" s="77"/>
      <c r="I137" s="77"/>
      <c r="J137" s="77"/>
    </row>
    <row r="138" spans="2:10" x14ac:dyDescent="0.3">
      <c r="B138" s="92"/>
      <c r="C138" s="95"/>
      <c r="D138" s="77"/>
      <c r="E138" s="77"/>
      <c r="F138" s="77"/>
      <c r="G138" s="77"/>
      <c r="H138" s="77"/>
      <c r="I138" s="77"/>
      <c r="J138" s="77"/>
    </row>
    <row r="139" spans="2:10" x14ac:dyDescent="0.3">
      <c r="B139" s="92"/>
      <c r="C139" s="95"/>
      <c r="D139" s="77"/>
      <c r="E139" s="77"/>
      <c r="F139" s="77"/>
      <c r="G139" s="77"/>
      <c r="H139" s="77"/>
      <c r="I139" s="77"/>
      <c r="J139" s="77"/>
    </row>
    <row r="140" spans="2:10" x14ac:dyDescent="0.3">
      <c r="B140" s="92"/>
      <c r="C140" s="95"/>
      <c r="D140" s="77"/>
      <c r="E140" s="77"/>
      <c r="F140" s="77"/>
      <c r="G140" s="77"/>
      <c r="H140" s="77"/>
      <c r="I140" s="77"/>
      <c r="J140" s="77"/>
    </row>
    <row r="141" spans="2:10" x14ac:dyDescent="0.3">
      <c r="B141" s="92"/>
      <c r="C141" s="95"/>
      <c r="D141" s="77"/>
      <c r="E141" s="77"/>
      <c r="F141" s="77"/>
      <c r="G141" s="77"/>
      <c r="H141" s="77"/>
      <c r="I141" s="77"/>
      <c r="J141" s="77"/>
    </row>
    <row r="142" spans="2:10" x14ac:dyDescent="0.3">
      <c r="B142" s="92"/>
      <c r="C142" s="95"/>
      <c r="D142" s="77"/>
      <c r="E142" s="77"/>
      <c r="F142" s="77"/>
      <c r="G142" s="77"/>
      <c r="H142" s="77"/>
      <c r="I142" s="77"/>
      <c r="J142" s="77"/>
    </row>
    <row r="143" spans="2:10" x14ac:dyDescent="0.3">
      <c r="B143" s="92"/>
      <c r="C143" s="95"/>
      <c r="D143" s="77"/>
      <c r="E143" s="77"/>
      <c r="F143" s="77"/>
      <c r="G143" s="77"/>
      <c r="H143" s="77"/>
      <c r="I143" s="77"/>
      <c r="J143" s="77"/>
    </row>
    <row r="144" spans="2:10" x14ac:dyDescent="0.3">
      <c r="B144" s="92"/>
      <c r="C144" s="95"/>
      <c r="D144" s="77"/>
      <c r="E144" s="77"/>
      <c r="F144" s="77"/>
      <c r="G144" s="77"/>
      <c r="H144" s="77"/>
      <c r="I144" s="77"/>
      <c r="J144" s="77"/>
    </row>
    <row r="145" spans="2:10" x14ac:dyDescent="0.3">
      <c r="B145" s="92"/>
      <c r="C145" s="95"/>
      <c r="D145" s="77"/>
      <c r="E145" s="77"/>
      <c r="F145" s="77"/>
      <c r="G145" s="77"/>
      <c r="H145" s="77"/>
      <c r="I145" s="77"/>
      <c r="J145" s="77"/>
    </row>
    <row r="146" spans="2:10" x14ac:dyDescent="0.3">
      <c r="B146" s="92"/>
      <c r="C146" s="95"/>
      <c r="D146" s="77"/>
      <c r="E146" s="77"/>
      <c r="F146" s="77"/>
      <c r="G146" s="77"/>
      <c r="H146" s="77"/>
      <c r="I146" s="77"/>
      <c r="J146" s="77"/>
    </row>
    <row r="147" spans="2:10" x14ac:dyDescent="0.3">
      <c r="B147" s="92"/>
      <c r="C147" s="95"/>
      <c r="D147" s="77"/>
      <c r="E147" s="77"/>
      <c r="F147" s="77"/>
      <c r="G147" s="77"/>
      <c r="H147" s="77"/>
      <c r="I147" s="77"/>
      <c r="J147" s="77"/>
    </row>
    <row r="148" spans="2:10" x14ac:dyDescent="0.3">
      <c r="B148" s="92"/>
      <c r="C148" s="95"/>
      <c r="D148" s="77"/>
      <c r="E148" s="77"/>
      <c r="F148" s="77"/>
      <c r="G148" s="77"/>
      <c r="H148" s="77"/>
      <c r="I148" s="77"/>
      <c r="J148" s="77"/>
    </row>
    <row r="149" spans="2:10" x14ac:dyDescent="0.3">
      <c r="B149" s="92"/>
      <c r="C149" s="95"/>
      <c r="D149" s="77"/>
      <c r="E149" s="77"/>
      <c r="F149" s="77"/>
      <c r="G149" s="77"/>
      <c r="H149" s="77"/>
      <c r="I149" s="77"/>
      <c r="J149" s="77"/>
    </row>
    <row r="150" spans="2:10" x14ac:dyDescent="0.3">
      <c r="B150" s="92"/>
      <c r="C150" s="95"/>
      <c r="D150" s="77"/>
      <c r="E150" s="77"/>
      <c r="F150" s="77"/>
      <c r="G150" s="77"/>
      <c r="H150" s="77"/>
      <c r="I150" s="77"/>
      <c r="J150" s="77"/>
    </row>
    <row r="151" spans="2:10" x14ac:dyDescent="0.3">
      <c r="B151" s="92"/>
      <c r="C151" s="95"/>
      <c r="D151" s="77"/>
      <c r="E151" s="77"/>
      <c r="F151" s="77"/>
      <c r="G151" s="77"/>
      <c r="H151" s="77"/>
      <c r="I151" s="77"/>
      <c r="J151" s="77"/>
    </row>
    <row r="152" spans="2:10" x14ac:dyDescent="0.3">
      <c r="B152" s="92"/>
      <c r="C152" s="95"/>
      <c r="D152" s="77"/>
      <c r="E152" s="77"/>
      <c r="F152" s="77"/>
      <c r="G152" s="77"/>
      <c r="H152" s="77"/>
      <c r="I152" s="77"/>
      <c r="J152" s="77"/>
    </row>
    <row r="153" spans="2:10" x14ac:dyDescent="0.3">
      <c r="B153" s="92"/>
      <c r="C153" s="95"/>
      <c r="D153" s="77"/>
      <c r="E153" s="77"/>
      <c r="F153" s="77"/>
      <c r="G153" s="77"/>
      <c r="H153" s="77"/>
      <c r="I153" s="77"/>
      <c r="J153" s="77"/>
    </row>
    <row r="154" spans="2:10" x14ac:dyDescent="0.3">
      <c r="B154" s="92"/>
      <c r="C154" s="95"/>
      <c r="D154" s="77"/>
      <c r="E154" s="77"/>
      <c r="F154" s="77"/>
      <c r="G154" s="77"/>
      <c r="H154" s="77"/>
      <c r="I154" s="77"/>
      <c r="J154" s="77"/>
    </row>
    <row r="155" spans="2:10" x14ac:dyDescent="0.3">
      <c r="B155" s="92"/>
      <c r="C155" s="95"/>
      <c r="D155" s="77"/>
      <c r="E155" s="77"/>
      <c r="F155" s="77"/>
      <c r="G155" s="77"/>
      <c r="H155" s="77"/>
      <c r="I155" s="77"/>
      <c r="J155" s="77"/>
    </row>
    <row r="156" spans="2:10" x14ac:dyDescent="0.3">
      <c r="B156" s="92"/>
      <c r="C156" s="95"/>
      <c r="D156" s="77"/>
      <c r="E156" s="77"/>
      <c r="F156" s="77"/>
      <c r="G156" s="77"/>
      <c r="H156" s="77"/>
      <c r="I156" s="77"/>
      <c r="J156" s="77"/>
    </row>
    <row r="157" spans="2:10" x14ac:dyDescent="0.3">
      <c r="B157" s="92"/>
      <c r="C157" s="95"/>
      <c r="D157" s="77"/>
      <c r="E157" s="77"/>
      <c r="F157" s="77"/>
      <c r="G157" s="77"/>
      <c r="H157" s="77"/>
      <c r="I157" s="77"/>
      <c r="J157" s="77"/>
    </row>
    <row r="158" spans="2:10" x14ac:dyDescent="0.3">
      <c r="B158" s="92"/>
      <c r="C158" s="95"/>
      <c r="D158" s="77"/>
      <c r="E158" s="77"/>
      <c r="F158" s="77"/>
      <c r="G158" s="77"/>
      <c r="H158" s="77"/>
      <c r="I158" s="77"/>
      <c r="J158" s="77"/>
    </row>
    <row r="159" spans="2:10" x14ac:dyDescent="0.3">
      <c r="B159" s="92"/>
      <c r="C159" s="95"/>
      <c r="D159" s="77"/>
      <c r="E159" s="77"/>
      <c r="F159" s="77"/>
      <c r="G159" s="77"/>
      <c r="H159" s="77"/>
      <c r="I159" s="77"/>
      <c r="J159" s="77"/>
    </row>
    <row r="160" spans="2:10" x14ac:dyDescent="0.3">
      <c r="B160" s="92"/>
      <c r="C160" s="95"/>
      <c r="D160" s="77"/>
      <c r="E160" s="77"/>
      <c r="F160" s="77"/>
      <c r="G160" s="77"/>
      <c r="H160" s="77"/>
      <c r="I160" s="77"/>
      <c r="J160" s="77"/>
    </row>
    <row r="161" spans="2:10" x14ac:dyDescent="0.3">
      <c r="B161" s="92"/>
      <c r="C161" s="95"/>
      <c r="D161" s="77"/>
      <c r="E161" s="77"/>
      <c r="F161" s="77"/>
      <c r="G161" s="77"/>
      <c r="H161" s="77"/>
      <c r="I161" s="77"/>
      <c r="J161" s="77"/>
    </row>
    <row r="162" spans="2:10" x14ac:dyDescent="0.3">
      <c r="B162" s="92"/>
      <c r="C162" s="95"/>
      <c r="D162" s="77"/>
      <c r="E162" s="77"/>
      <c r="F162" s="77"/>
      <c r="G162" s="77"/>
      <c r="H162" s="77"/>
      <c r="I162" s="77"/>
      <c r="J162" s="77"/>
    </row>
    <row r="163" spans="2:10" x14ac:dyDescent="0.3">
      <c r="B163" s="92"/>
      <c r="C163" s="95"/>
      <c r="D163" s="77"/>
      <c r="E163" s="77"/>
      <c r="F163" s="77"/>
      <c r="G163" s="77"/>
      <c r="H163" s="77"/>
      <c r="I163" s="77"/>
      <c r="J163" s="77"/>
    </row>
    <row r="164" spans="2:10" x14ac:dyDescent="0.3">
      <c r="B164" s="92"/>
      <c r="C164" s="95"/>
      <c r="D164" s="77"/>
      <c r="E164" s="77"/>
      <c r="F164" s="77"/>
      <c r="G164" s="77"/>
      <c r="H164" s="77"/>
      <c r="I164" s="77"/>
      <c r="J164" s="77"/>
    </row>
    <row r="165" spans="2:10" x14ac:dyDescent="0.3">
      <c r="B165" s="92"/>
      <c r="C165" s="95"/>
      <c r="D165" s="77"/>
      <c r="E165" s="77"/>
      <c r="F165" s="77"/>
      <c r="G165" s="77"/>
      <c r="H165" s="77"/>
      <c r="I165" s="77"/>
      <c r="J165" s="77"/>
    </row>
    <row r="166" spans="2:10" x14ac:dyDescent="0.3">
      <c r="B166" s="92"/>
      <c r="C166" s="95"/>
      <c r="D166" s="77"/>
      <c r="E166" s="77"/>
      <c r="F166" s="77"/>
      <c r="G166" s="77"/>
      <c r="H166" s="77"/>
      <c r="I166" s="77"/>
      <c r="J166" s="77"/>
    </row>
    <row r="167" spans="2:10" x14ac:dyDescent="0.3">
      <c r="B167" s="92"/>
      <c r="C167" s="95"/>
      <c r="D167" s="77"/>
      <c r="E167" s="77"/>
      <c r="F167" s="77"/>
      <c r="G167" s="77"/>
      <c r="H167" s="77"/>
      <c r="I167" s="77"/>
      <c r="J167" s="77"/>
    </row>
    <row r="168" spans="2:10" x14ac:dyDescent="0.3">
      <c r="B168" s="92"/>
      <c r="C168" s="95"/>
      <c r="D168" s="77"/>
      <c r="E168" s="77"/>
      <c r="F168" s="77"/>
      <c r="G168" s="77"/>
      <c r="H168" s="77"/>
      <c r="I168" s="77"/>
      <c r="J168" s="77"/>
    </row>
    <row r="169" spans="2:10" x14ac:dyDescent="0.3">
      <c r="B169" s="92"/>
      <c r="C169" s="95"/>
      <c r="D169" s="77"/>
      <c r="E169" s="77"/>
      <c r="F169" s="77"/>
      <c r="G169" s="77"/>
      <c r="H169" s="77"/>
      <c r="I169" s="77"/>
      <c r="J169" s="77"/>
    </row>
    <row r="170" spans="2:10" x14ac:dyDescent="0.3">
      <c r="B170" s="92"/>
      <c r="C170" s="95"/>
      <c r="D170" s="77"/>
      <c r="E170" s="77"/>
      <c r="F170" s="77"/>
      <c r="G170" s="77"/>
      <c r="H170" s="77"/>
      <c r="I170" s="77"/>
      <c r="J170" s="77"/>
    </row>
    <row r="171" spans="2:10" x14ac:dyDescent="0.3">
      <c r="B171" s="92"/>
      <c r="C171" s="95"/>
      <c r="D171" s="77"/>
      <c r="E171" s="77"/>
      <c r="F171" s="77"/>
      <c r="G171" s="77"/>
      <c r="H171" s="77"/>
      <c r="I171" s="77"/>
      <c r="J171" s="77"/>
    </row>
    <row r="172" spans="2:10" x14ac:dyDescent="0.3">
      <c r="B172" s="92"/>
      <c r="C172" s="95"/>
      <c r="D172" s="77"/>
      <c r="E172" s="77"/>
      <c r="F172" s="77"/>
      <c r="G172" s="77"/>
      <c r="H172" s="77"/>
      <c r="I172" s="77"/>
      <c r="J172" s="77"/>
    </row>
    <row r="173" spans="2:10" x14ac:dyDescent="0.3">
      <c r="B173" s="92"/>
      <c r="C173" s="95"/>
      <c r="D173" s="77"/>
      <c r="E173" s="77"/>
      <c r="F173" s="77"/>
      <c r="G173" s="77"/>
      <c r="H173" s="77"/>
      <c r="I173" s="77"/>
      <c r="J173" s="77"/>
    </row>
    <row r="174" spans="2:10" x14ac:dyDescent="0.3">
      <c r="B174" s="92"/>
      <c r="C174" s="95"/>
      <c r="D174" s="77"/>
      <c r="E174" s="77"/>
      <c r="F174" s="77"/>
      <c r="G174" s="77"/>
      <c r="H174" s="77"/>
      <c r="I174" s="77"/>
      <c r="J174" s="77"/>
    </row>
    <row r="175" spans="2:10" x14ac:dyDescent="0.3">
      <c r="B175" s="92"/>
      <c r="C175" s="95"/>
      <c r="D175" s="77"/>
      <c r="E175" s="77"/>
      <c r="F175" s="77"/>
      <c r="G175" s="77"/>
      <c r="H175" s="77"/>
      <c r="I175" s="77"/>
      <c r="J175" s="77"/>
    </row>
    <row r="176" spans="2:10" x14ac:dyDescent="0.3">
      <c r="B176" s="92"/>
      <c r="C176" s="95"/>
      <c r="D176" s="77"/>
      <c r="E176" s="77"/>
      <c r="F176" s="77"/>
      <c r="G176" s="77"/>
      <c r="H176" s="77"/>
      <c r="I176" s="77"/>
      <c r="J176" s="77"/>
    </row>
    <row r="177" spans="2:10" x14ac:dyDescent="0.3">
      <c r="B177" s="92"/>
      <c r="C177" s="95"/>
      <c r="D177" s="77"/>
      <c r="E177" s="77"/>
      <c r="F177" s="77"/>
      <c r="G177" s="77"/>
      <c r="H177" s="77"/>
      <c r="I177" s="77"/>
      <c r="J177" s="77"/>
    </row>
    <row r="178" spans="2:10" x14ac:dyDescent="0.3">
      <c r="B178" s="92"/>
      <c r="C178" s="95"/>
      <c r="D178" s="77"/>
      <c r="E178" s="77"/>
      <c r="F178" s="77"/>
      <c r="G178" s="77"/>
      <c r="H178" s="77"/>
      <c r="I178" s="77"/>
      <c r="J178" s="77"/>
    </row>
    <row r="179" spans="2:10" x14ac:dyDescent="0.3">
      <c r="B179" s="92"/>
      <c r="C179" s="95"/>
      <c r="D179" s="77"/>
      <c r="E179" s="77"/>
      <c r="F179" s="77"/>
      <c r="G179" s="77"/>
      <c r="H179" s="77"/>
      <c r="I179" s="77"/>
      <c r="J179" s="77"/>
    </row>
    <row r="180" spans="2:10" x14ac:dyDescent="0.3">
      <c r="B180" s="92"/>
      <c r="C180" s="95"/>
      <c r="D180" s="77"/>
      <c r="E180" s="77"/>
      <c r="F180" s="77"/>
      <c r="G180" s="77"/>
      <c r="H180" s="77"/>
      <c r="I180" s="77"/>
      <c r="J180" s="77"/>
    </row>
    <row r="181" spans="2:10" x14ac:dyDescent="0.3">
      <c r="B181" s="92"/>
      <c r="C181" s="95"/>
      <c r="D181" s="77"/>
      <c r="E181" s="77"/>
      <c r="F181" s="77"/>
      <c r="G181" s="77"/>
      <c r="H181" s="77"/>
      <c r="I181" s="77"/>
      <c r="J181" s="77"/>
    </row>
    <row r="182" spans="2:10" x14ac:dyDescent="0.3">
      <c r="B182" s="92"/>
      <c r="C182" s="95"/>
      <c r="D182" s="77"/>
      <c r="E182" s="77"/>
      <c r="F182" s="77"/>
      <c r="G182" s="77"/>
      <c r="H182" s="77"/>
      <c r="I182" s="77"/>
      <c r="J182" s="77"/>
    </row>
    <row r="183" spans="2:10" x14ac:dyDescent="0.3">
      <c r="B183" s="92"/>
      <c r="C183" s="95"/>
      <c r="D183" s="77"/>
      <c r="E183" s="77"/>
      <c r="F183" s="77"/>
      <c r="G183" s="77"/>
      <c r="H183" s="77"/>
      <c r="I183" s="77"/>
      <c r="J183" s="77"/>
    </row>
    <row r="184" spans="2:10" x14ac:dyDescent="0.3">
      <c r="B184" s="92"/>
      <c r="C184" s="95"/>
      <c r="D184" s="77"/>
      <c r="E184" s="77"/>
      <c r="F184" s="77"/>
      <c r="G184" s="77"/>
      <c r="H184" s="77"/>
      <c r="I184" s="77"/>
      <c r="J184" s="77"/>
    </row>
    <row r="185" spans="2:10" x14ac:dyDescent="0.3">
      <c r="B185" s="92"/>
      <c r="C185" s="95"/>
      <c r="D185" s="77"/>
      <c r="E185" s="77"/>
      <c r="F185" s="77"/>
      <c r="G185" s="77"/>
      <c r="H185" s="77"/>
      <c r="I185" s="77"/>
      <c r="J185" s="77"/>
    </row>
    <row r="186" spans="2:10" x14ac:dyDescent="0.3">
      <c r="B186" s="92"/>
      <c r="C186" s="95"/>
      <c r="D186" s="77"/>
      <c r="E186" s="77"/>
      <c r="F186" s="77"/>
      <c r="G186" s="77"/>
      <c r="H186" s="77"/>
      <c r="I186" s="77"/>
      <c r="J186" s="77"/>
    </row>
    <row r="187" spans="2:10" x14ac:dyDescent="0.3">
      <c r="B187" s="92"/>
      <c r="C187" s="95"/>
      <c r="D187" s="77"/>
      <c r="E187" s="77"/>
      <c r="F187" s="77"/>
      <c r="G187" s="77"/>
      <c r="H187" s="77"/>
      <c r="I187" s="77"/>
      <c r="J187" s="77"/>
    </row>
    <row r="188" spans="2:10" x14ac:dyDescent="0.3">
      <c r="B188" s="92"/>
      <c r="C188" s="95"/>
      <c r="D188" s="77"/>
      <c r="E188" s="77"/>
      <c r="F188" s="77"/>
      <c r="G188" s="77"/>
      <c r="H188" s="77"/>
      <c r="I188" s="77"/>
      <c r="J188" s="77"/>
    </row>
    <row r="189" spans="2:10" x14ac:dyDescent="0.3">
      <c r="B189" s="92"/>
      <c r="C189" s="95"/>
      <c r="D189" s="77"/>
      <c r="E189" s="77"/>
      <c r="F189" s="77"/>
      <c r="G189" s="77"/>
      <c r="H189" s="77"/>
      <c r="I189" s="77"/>
      <c r="J189" s="77"/>
    </row>
    <row r="190" spans="2:10" x14ac:dyDescent="0.3">
      <c r="B190" s="92"/>
      <c r="C190" s="95"/>
      <c r="D190" s="77"/>
      <c r="E190" s="77"/>
      <c r="F190" s="77"/>
      <c r="G190" s="77"/>
      <c r="H190" s="77"/>
      <c r="I190" s="77"/>
      <c r="J190" s="77"/>
    </row>
    <row r="191" spans="2:10" x14ac:dyDescent="0.3">
      <c r="B191" s="92"/>
      <c r="C191" s="95"/>
      <c r="D191" s="77"/>
      <c r="E191" s="77"/>
      <c r="F191" s="77"/>
      <c r="G191" s="77"/>
      <c r="H191" s="77"/>
      <c r="I191" s="77"/>
      <c r="J191" s="77"/>
    </row>
    <row r="192" spans="2:10" x14ac:dyDescent="0.3">
      <c r="B192" s="92"/>
      <c r="C192" s="95"/>
      <c r="D192" s="77"/>
      <c r="E192" s="77"/>
      <c r="F192" s="77"/>
      <c r="G192" s="77"/>
      <c r="H192" s="77"/>
      <c r="I192" s="77"/>
      <c r="J192" s="77"/>
    </row>
    <row r="193" spans="2:10" x14ac:dyDescent="0.3">
      <c r="B193" s="92"/>
      <c r="C193" s="95"/>
      <c r="D193" s="77"/>
      <c r="E193" s="77"/>
      <c r="F193" s="77"/>
      <c r="G193" s="77"/>
      <c r="H193" s="77"/>
      <c r="I193" s="77"/>
      <c r="J193" s="77"/>
    </row>
    <row r="194" spans="2:10" x14ac:dyDescent="0.3">
      <c r="B194" s="92"/>
      <c r="C194" s="95"/>
      <c r="D194" s="77"/>
      <c r="E194" s="77"/>
      <c r="F194" s="77"/>
      <c r="G194" s="77"/>
      <c r="H194" s="77"/>
      <c r="I194" s="77"/>
      <c r="J194" s="77"/>
    </row>
    <row r="195" spans="2:10" x14ac:dyDescent="0.3">
      <c r="B195" s="92"/>
      <c r="C195" s="95"/>
      <c r="D195" s="77"/>
      <c r="E195" s="77"/>
      <c r="F195" s="77"/>
      <c r="G195" s="77"/>
      <c r="H195" s="77"/>
      <c r="I195" s="77"/>
      <c r="J195" s="77"/>
    </row>
    <row r="196" spans="2:10" x14ac:dyDescent="0.3">
      <c r="B196" s="92"/>
      <c r="C196" s="95"/>
      <c r="D196" s="77"/>
      <c r="E196" s="77"/>
      <c r="F196" s="77"/>
      <c r="G196" s="77"/>
      <c r="H196" s="77"/>
      <c r="I196" s="77"/>
      <c r="J196" s="77"/>
    </row>
    <row r="197" spans="2:10" x14ac:dyDescent="0.3">
      <c r="B197" s="92"/>
      <c r="C197" s="95"/>
      <c r="D197" s="77"/>
      <c r="E197" s="77"/>
      <c r="F197" s="77"/>
      <c r="G197" s="77"/>
      <c r="H197" s="77"/>
      <c r="I197" s="77"/>
      <c r="J197" s="77"/>
    </row>
    <row r="198" spans="2:10" x14ac:dyDescent="0.3">
      <c r="B198" s="92"/>
      <c r="C198" s="95"/>
      <c r="D198" s="77"/>
      <c r="E198" s="77"/>
      <c r="F198" s="77"/>
      <c r="G198" s="77"/>
      <c r="H198" s="77"/>
      <c r="I198" s="77"/>
      <c r="J198" s="77"/>
    </row>
    <row r="199" spans="2:10" x14ac:dyDescent="0.3">
      <c r="B199" s="92"/>
      <c r="C199" s="95"/>
      <c r="D199" s="77"/>
      <c r="E199" s="77"/>
      <c r="F199" s="77"/>
      <c r="G199" s="77"/>
      <c r="H199" s="77"/>
      <c r="I199" s="77"/>
      <c r="J199" s="77"/>
    </row>
    <row r="200" spans="2:10" x14ac:dyDescent="0.3">
      <c r="B200" s="92"/>
      <c r="C200" s="95"/>
      <c r="D200" s="77"/>
      <c r="E200" s="77"/>
      <c r="F200" s="77"/>
      <c r="G200" s="77"/>
      <c r="H200" s="77"/>
      <c r="I200" s="77"/>
      <c r="J200" s="77"/>
    </row>
    <row r="201" spans="2:10" x14ac:dyDescent="0.3">
      <c r="B201" s="92"/>
      <c r="C201" s="95"/>
      <c r="D201" s="77"/>
      <c r="E201" s="77"/>
      <c r="F201" s="77"/>
      <c r="G201" s="77"/>
      <c r="H201" s="77"/>
      <c r="I201" s="77"/>
      <c r="J201" s="77"/>
    </row>
    <row r="202" spans="2:10" x14ac:dyDescent="0.3">
      <c r="B202" s="92"/>
      <c r="C202" s="95"/>
      <c r="D202" s="77"/>
      <c r="E202" s="77"/>
      <c r="F202" s="77"/>
      <c r="G202" s="77"/>
      <c r="H202" s="77"/>
      <c r="I202" s="77"/>
      <c r="J202" s="77"/>
    </row>
    <row r="203" spans="2:10" x14ac:dyDescent="0.3">
      <c r="B203" s="92"/>
      <c r="C203" s="95"/>
      <c r="D203" s="77"/>
      <c r="E203" s="77"/>
      <c r="F203" s="77"/>
      <c r="G203" s="77"/>
      <c r="H203" s="77"/>
      <c r="I203" s="77"/>
      <c r="J203" s="77"/>
    </row>
    <row r="204" spans="2:10" x14ac:dyDescent="0.3">
      <c r="B204" s="92"/>
      <c r="C204" s="95"/>
      <c r="D204" s="77"/>
      <c r="E204" s="77"/>
      <c r="F204" s="77"/>
      <c r="G204" s="77"/>
      <c r="H204" s="77"/>
      <c r="I204" s="77"/>
      <c r="J204" s="77"/>
    </row>
    <row r="205" spans="2:10" x14ac:dyDescent="0.3">
      <c r="B205" s="92"/>
      <c r="C205" s="95"/>
      <c r="D205" s="77"/>
      <c r="E205" s="77"/>
      <c r="F205" s="77"/>
      <c r="G205" s="77"/>
      <c r="H205" s="77"/>
      <c r="I205" s="77"/>
      <c r="J205" s="77"/>
    </row>
    <row r="206" spans="2:10" x14ac:dyDescent="0.3">
      <c r="B206" s="92"/>
      <c r="C206" s="95"/>
      <c r="D206" s="77"/>
      <c r="E206" s="77"/>
      <c r="F206" s="77"/>
      <c r="G206" s="77"/>
      <c r="H206" s="77"/>
      <c r="I206" s="77"/>
      <c r="J206" s="77"/>
    </row>
    <row r="207" spans="2:10" x14ac:dyDescent="0.3">
      <c r="B207" s="92"/>
      <c r="C207" s="95"/>
      <c r="D207" s="77"/>
      <c r="E207" s="77"/>
      <c r="F207" s="77"/>
      <c r="G207" s="77"/>
      <c r="H207" s="77"/>
      <c r="I207" s="77"/>
      <c r="J207" s="77"/>
    </row>
    <row r="208" spans="2:10" x14ac:dyDescent="0.3">
      <c r="B208" s="92"/>
      <c r="C208" s="95"/>
      <c r="D208" s="77"/>
      <c r="E208" s="77"/>
      <c r="F208" s="77"/>
      <c r="G208" s="77"/>
      <c r="H208" s="77"/>
      <c r="I208" s="77"/>
      <c r="J208" s="77"/>
    </row>
    <row r="209" spans="2:10" x14ac:dyDescent="0.3">
      <c r="B209" s="92"/>
      <c r="C209" s="95"/>
      <c r="D209" s="77"/>
      <c r="E209" s="77"/>
      <c r="F209" s="77"/>
      <c r="G209" s="77"/>
      <c r="H209" s="77"/>
      <c r="I209" s="77"/>
      <c r="J209" s="77"/>
    </row>
    <row r="210" spans="2:10" x14ac:dyDescent="0.3">
      <c r="B210" s="92"/>
      <c r="C210" s="95"/>
      <c r="D210" s="77"/>
      <c r="E210" s="77"/>
      <c r="F210" s="77"/>
      <c r="G210" s="77"/>
      <c r="H210" s="77"/>
      <c r="I210" s="77"/>
      <c r="J210" s="77"/>
    </row>
    <row r="211" spans="2:10" x14ac:dyDescent="0.3">
      <c r="B211" s="92"/>
      <c r="C211" s="95"/>
      <c r="D211" s="77"/>
      <c r="E211" s="77"/>
      <c r="F211" s="77"/>
      <c r="G211" s="77"/>
      <c r="H211" s="77"/>
      <c r="I211" s="77"/>
      <c r="J211" s="77"/>
    </row>
    <row r="212" spans="2:10" x14ac:dyDescent="0.3">
      <c r="B212" s="92"/>
      <c r="C212" s="95"/>
      <c r="D212" s="77"/>
      <c r="E212" s="77"/>
      <c r="F212" s="77"/>
      <c r="G212" s="77"/>
      <c r="H212" s="77"/>
      <c r="I212" s="77"/>
      <c r="J212" s="77"/>
    </row>
    <row r="213" spans="2:10" x14ac:dyDescent="0.3">
      <c r="B213" s="92"/>
      <c r="C213" s="95"/>
      <c r="D213" s="77"/>
      <c r="E213" s="77"/>
      <c r="F213" s="77"/>
      <c r="G213" s="77"/>
      <c r="H213" s="77"/>
      <c r="I213" s="77"/>
      <c r="J213" s="77"/>
    </row>
    <row r="214" spans="2:10" x14ac:dyDescent="0.3">
      <c r="B214" s="92"/>
      <c r="C214" s="95"/>
      <c r="D214" s="77"/>
      <c r="E214" s="77"/>
      <c r="F214" s="77"/>
      <c r="G214" s="77"/>
      <c r="H214" s="77"/>
      <c r="I214" s="77"/>
      <c r="J214" s="77"/>
    </row>
    <row r="215" spans="2:10" x14ac:dyDescent="0.3">
      <c r="B215" s="92"/>
      <c r="C215" s="95"/>
      <c r="D215" s="77"/>
      <c r="E215" s="77"/>
      <c r="F215" s="77"/>
      <c r="G215" s="77"/>
      <c r="H215" s="77"/>
      <c r="I215" s="77"/>
      <c r="J215" s="77"/>
    </row>
    <row r="216" spans="2:10" x14ac:dyDescent="0.3">
      <c r="B216" s="92"/>
      <c r="C216" s="95"/>
      <c r="D216" s="77"/>
      <c r="E216" s="77"/>
      <c r="F216" s="77"/>
      <c r="G216" s="77"/>
      <c r="H216" s="77"/>
      <c r="I216" s="77"/>
      <c r="J216" s="77"/>
    </row>
    <row r="217" spans="2:10" x14ac:dyDescent="0.3">
      <c r="B217" s="92"/>
      <c r="C217" s="95"/>
      <c r="D217" s="77"/>
      <c r="E217" s="77"/>
      <c r="F217" s="77"/>
      <c r="G217" s="77"/>
      <c r="H217" s="77"/>
      <c r="I217" s="77"/>
      <c r="J217" s="77"/>
    </row>
    <row r="218" spans="2:10" x14ac:dyDescent="0.3">
      <c r="B218" s="92"/>
      <c r="C218" s="95"/>
      <c r="D218" s="77"/>
      <c r="E218" s="77"/>
      <c r="F218" s="77"/>
      <c r="G218" s="77"/>
      <c r="H218" s="77"/>
      <c r="I218" s="77"/>
      <c r="J218" s="77"/>
    </row>
    <row r="219" spans="2:10" x14ac:dyDescent="0.3">
      <c r="B219" s="92"/>
      <c r="C219" s="95"/>
      <c r="D219" s="77"/>
      <c r="E219" s="77"/>
      <c r="F219" s="77"/>
      <c r="G219" s="77"/>
      <c r="H219" s="77"/>
      <c r="I219" s="77"/>
      <c r="J219" s="77"/>
    </row>
    <row r="220" spans="2:10" x14ac:dyDescent="0.3">
      <c r="B220" s="92"/>
      <c r="C220" s="95"/>
      <c r="D220" s="77"/>
      <c r="E220" s="77"/>
      <c r="F220" s="77"/>
      <c r="G220" s="77"/>
      <c r="H220" s="77"/>
      <c r="I220" s="77"/>
      <c r="J220" s="77"/>
    </row>
    <row r="221" spans="2:10" x14ac:dyDescent="0.3">
      <c r="B221" s="92"/>
      <c r="C221" s="95"/>
      <c r="D221" s="77"/>
      <c r="E221" s="77"/>
      <c r="F221" s="77"/>
      <c r="G221" s="77"/>
      <c r="H221" s="77"/>
      <c r="I221" s="77"/>
      <c r="J221" s="77"/>
    </row>
    <row r="222" spans="2:10" x14ac:dyDescent="0.3">
      <c r="B222" s="92"/>
      <c r="C222" s="95"/>
      <c r="D222" s="77"/>
      <c r="E222" s="77"/>
      <c r="F222" s="77"/>
      <c r="G222" s="77"/>
      <c r="H222" s="77"/>
      <c r="I222" s="77"/>
      <c r="J222" s="77"/>
    </row>
    <row r="223" spans="2:10" x14ac:dyDescent="0.3">
      <c r="B223" s="92"/>
      <c r="C223" s="95"/>
      <c r="D223" s="77"/>
      <c r="E223" s="77"/>
      <c r="F223" s="77"/>
      <c r="G223" s="77"/>
      <c r="H223" s="77"/>
      <c r="I223" s="77"/>
      <c r="J223" s="77"/>
    </row>
    <row r="224" spans="2:10" x14ac:dyDescent="0.3">
      <c r="B224" s="92"/>
      <c r="C224" s="95"/>
      <c r="D224" s="77"/>
      <c r="E224" s="77"/>
      <c r="F224" s="77"/>
      <c r="G224" s="77"/>
      <c r="H224" s="77"/>
      <c r="I224" s="77"/>
      <c r="J224" s="77"/>
    </row>
    <row r="225" spans="2:10" x14ac:dyDescent="0.3">
      <c r="B225" s="92"/>
      <c r="C225" s="95"/>
      <c r="D225" s="77"/>
      <c r="E225" s="77"/>
      <c r="F225" s="77"/>
      <c r="G225" s="77"/>
      <c r="H225" s="77"/>
      <c r="I225" s="77"/>
      <c r="J225" s="77"/>
    </row>
    <row r="226" spans="2:10" x14ac:dyDescent="0.3">
      <c r="B226" s="92"/>
      <c r="C226" s="95"/>
      <c r="D226" s="77"/>
      <c r="E226" s="77"/>
      <c r="F226" s="77"/>
      <c r="G226" s="77"/>
      <c r="H226" s="77"/>
      <c r="I226" s="77"/>
      <c r="J226" s="77"/>
    </row>
    <row r="227" spans="2:10" x14ac:dyDescent="0.3">
      <c r="B227" s="92"/>
      <c r="C227" s="95"/>
      <c r="D227" s="77"/>
      <c r="E227" s="77"/>
      <c r="F227" s="77"/>
      <c r="G227" s="77"/>
      <c r="H227" s="77"/>
      <c r="I227" s="77"/>
      <c r="J227" s="77"/>
    </row>
    <row r="228" spans="2:10" x14ac:dyDescent="0.3">
      <c r="B228" s="92"/>
      <c r="C228" s="95"/>
      <c r="D228" s="77"/>
      <c r="E228" s="77"/>
      <c r="F228" s="77"/>
      <c r="G228" s="77"/>
      <c r="H228" s="77"/>
      <c r="I228" s="77"/>
      <c r="J228" s="77"/>
    </row>
    <row r="229" spans="2:10" x14ac:dyDescent="0.3">
      <c r="B229" s="92"/>
      <c r="C229" s="95"/>
      <c r="D229" s="77"/>
      <c r="E229" s="77"/>
      <c r="F229" s="77"/>
      <c r="G229" s="77"/>
      <c r="H229" s="77"/>
      <c r="I229" s="77"/>
      <c r="J229" s="77"/>
    </row>
    <row r="230" spans="2:10" x14ac:dyDescent="0.3">
      <c r="B230" s="92"/>
      <c r="C230" s="95"/>
      <c r="D230" s="77"/>
      <c r="E230" s="77"/>
      <c r="F230" s="77"/>
      <c r="G230" s="77"/>
      <c r="H230" s="77"/>
      <c r="I230" s="77"/>
      <c r="J230" s="77"/>
    </row>
    <row r="231" spans="2:10" x14ac:dyDescent="0.3">
      <c r="B231" s="92"/>
      <c r="C231" s="95"/>
      <c r="D231" s="77"/>
      <c r="E231" s="77"/>
      <c r="F231" s="77"/>
      <c r="G231" s="77"/>
      <c r="H231" s="77"/>
      <c r="I231" s="77"/>
      <c r="J231" s="77"/>
    </row>
    <row r="232" spans="2:10" x14ac:dyDescent="0.3">
      <c r="B232" s="92"/>
      <c r="C232" s="95"/>
      <c r="D232" s="77"/>
      <c r="E232" s="77"/>
      <c r="F232" s="77"/>
      <c r="G232" s="77"/>
      <c r="H232" s="77"/>
      <c r="I232" s="77"/>
      <c r="J232" s="77"/>
    </row>
    <row r="233" spans="2:10" x14ac:dyDescent="0.3">
      <c r="B233" s="92"/>
      <c r="C233" s="95"/>
      <c r="D233" s="77"/>
      <c r="E233" s="77"/>
      <c r="F233" s="77"/>
      <c r="G233" s="77"/>
      <c r="H233" s="77"/>
      <c r="I233" s="77"/>
      <c r="J233" s="77"/>
    </row>
    <row r="234" spans="2:10" x14ac:dyDescent="0.3">
      <c r="B234" s="92"/>
      <c r="C234" s="95"/>
      <c r="D234" s="77"/>
      <c r="E234" s="77"/>
      <c r="F234" s="77"/>
      <c r="G234" s="77"/>
      <c r="H234" s="77"/>
      <c r="I234" s="77"/>
      <c r="J234" s="77"/>
    </row>
    <row r="235" spans="2:10" x14ac:dyDescent="0.3">
      <c r="B235" s="92"/>
      <c r="C235" s="95"/>
      <c r="D235" s="77"/>
      <c r="E235" s="77"/>
      <c r="F235" s="77"/>
      <c r="G235" s="77"/>
      <c r="H235" s="77"/>
      <c r="I235" s="77"/>
      <c r="J235" s="77"/>
    </row>
    <row r="236" spans="2:10" x14ac:dyDescent="0.3">
      <c r="B236" s="92"/>
      <c r="C236" s="95"/>
      <c r="D236" s="77"/>
      <c r="E236" s="77"/>
      <c r="F236" s="77"/>
      <c r="G236" s="77"/>
      <c r="H236" s="77"/>
      <c r="I236" s="77"/>
      <c r="J236" s="77"/>
    </row>
    <row r="237" spans="2:10" x14ac:dyDescent="0.3">
      <c r="B237" s="92"/>
      <c r="C237" s="95"/>
      <c r="D237" s="77"/>
      <c r="E237" s="77"/>
      <c r="F237" s="77"/>
      <c r="G237" s="77"/>
      <c r="H237" s="77"/>
      <c r="I237" s="77"/>
      <c r="J237" s="77"/>
    </row>
    <row r="238" spans="2:10" x14ac:dyDescent="0.3">
      <c r="B238" s="92"/>
      <c r="C238" s="95"/>
      <c r="D238" s="77"/>
      <c r="E238" s="77"/>
      <c r="F238" s="77"/>
      <c r="G238" s="77"/>
      <c r="H238" s="77"/>
      <c r="I238" s="77"/>
      <c r="J238" s="77"/>
    </row>
    <row r="239" spans="2:10" x14ac:dyDescent="0.3">
      <c r="B239" s="92"/>
      <c r="C239" s="95"/>
      <c r="D239" s="77"/>
      <c r="E239" s="77"/>
      <c r="F239" s="77"/>
      <c r="G239" s="77"/>
      <c r="H239" s="77"/>
      <c r="I239" s="77"/>
      <c r="J239" s="77"/>
    </row>
    <row r="240" spans="2:10" x14ac:dyDescent="0.3">
      <c r="B240" s="92"/>
      <c r="C240" s="95"/>
      <c r="D240" s="77"/>
      <c r="E240" s="77"/>
      <c r="F240" s="77"/>
      <c r="G240" s="77"/>
      <c r="H240" s="77"/>
      <c r="I240" s="77"/>
      <c r="J240" s="77"/>
    </row>
    <row r="241" spans="2:10" x14ac:dyDescent="0.3">
      <c r="B241" s="92"/>
      <c r="C241" s="95"/>
      <c r="D241" s="77"/>
      <c r="E241" s="77"/>
      <c r="F241" s="77"/>
      <c r="G241" s="77"/>
      <c r="H241" s="77"/>
      <c r="I241" s="77"/>
      <c r="J241" s="77"/>
    </row>
    <row r="242" spans="2:10" x14ac:dyDescent="0.3">
      <c r="B242" s="92"/>
      <c r="C242" s="95"/>
      <c r="D242" s="77"/>
      <c r="E242" s="77"/>
      <c r="F242" s="77"/>
      <c r="G242" s="77"/>
      <c r="H242" s="77"/>
      <c r="I242" s="77"/>
      <c r="J242" s="77"/>
    </row>
    <row r="243" spans="2:10" x14ac:dyDescent="0.3">
      <c r="B243" s="92"/>
      <c r="C243" s="95"/>
      <c r="D243" s="77"/>
      <c r="E243" s="77"/>
      <c r="F243" s="77"/>
      <c r="G243" s="77"/>
      <c r="H243" s="77"/>
      <c r="I243" s="77"/>
      <c r="J243" s="77"/>
    </row>
    <row r="244" spans="2:10" x14ac:dyDescent="0.3">
      <c r="B244" s="92"/>
      <c r="C244" s="95"/>
      <c r="D244" s="77"/>
      <c r="E244" s="77"/>
      <c r="F244" s="77"/>
      <c r="G244" s="77"/>
      <c r="H244" s="77"/>
      <c r="I244" s="77"/>
      <c r="J244" s="77"/>
    </row>
    <row r="245" spans="2:10" x14ac:dyDescent="0.3">
      <c r="B245" s="92"/>
      <c r="C245" s="95"/>
      <c r="D245" s="77"/>
      <c r="E245" s="77"/>
      <c r="F245" s="77"/>
      <c r="G245" s="77"/>
      <c r="H245" s="77"/>
      <c r="I245" s="77"/>
      <c r="J245" s="77"/>
    </row>
    <row r="246" spans="2:10" x14ac:dyDescent="0.3">
      <c r="B246" s="92"/>
      <c r="C246" s="95"/>
      <c r="D246" s="77"/>
      <c r="E246" s="77"/>
      <c r="F246" s="77"/>
      <c r="G246" s="77"/>
      <c r="H246" s="77"/>
      <c r="I246" s="77"/>
      <c r="J246" s="77"/>
    </row>
    <row r="247" spans="2:10" x14ac:dyDescent="0.3">
      <c r="B247" s="96"/>
      <c r="C247" s="97"/>
    </row>
    <row r="248" spans="2:10" x14ac:dyDescent="0.3">
      <c r="B248" s="96"/>
      <c r="C248" s="97"/>
    </row>
    <row r="249" spans="2:10" x14ac:dyDescent="0.3">
      <c r="B249" s="96"/>
      <c r="C249" s="97"/>
    </row>
    <row r="250" spans="2:10" x14ac:dyDescent="0.3">
      <c r="B250" s="96"/>
      <c r="C250" s="97"/>
    </row>
    <row r="251" spans="2:10" x14ac:dyDescent="0.3">
      <c r="B251" s="96"/>
      <c r="C251" s="97"/>
    </row>
    <row r="252" spans="2:10" x14ac:dyDescent="0.3">
      <c r="B252" s="96"/>
      <c r="C252" s="97"/>
    </row>
    <row r="253" spans="2:10" x14ac:dyDescent="0.3">
      <c r="B253" s="96"/>
      <c r="C253" s="97"/>
    </row>
    <row r="254" spans="2:10" x14ac:dyDescent="0.3">
      <c r="B254" s="96"/>
      <c r="C254" s="97"/>
    </row>
  </sheetData>
  <sheetProtection sheet="1" objects="1" scenarios="1"/>
  <mergeCells count="7">
    <mergeCell ref="D44:J44"/>
    <mergeCell ref="D1:J1"/>
    <mergeCell ref="D2:J2"/>
    <mergeCell ref="D4:J6"/>
    <mergeCell ref="D20:J32"/>
    <mergeCell ref="F8:H10"/>
    <mergeCell ref="F14:I16"/>
  </mergeCells>
  <hyperlinks>
    <hyperlink ref="B4" location="Gender!C2" display="Gender!C2" xr:uid="{00000000-0004-0000-0200-000000000000}"/>
    <hyperlink ref="B6" location="Age!C2" display="Age!C2" xr:uid="{00000000-0004-0000-0200-000001000000}"/>
    <hyperlink ref="B8" location="Indigenous!C2" display="Indigenous!C2" xr:uid="{00000000-0004-0000-0200-000002000000}"/>
    <hyperlink ref="B10" location="Birthplaces!C2" display="Birthplaces!C2" xr:uid="{00000000-0004-0000-0200-000003000000}"/>
    <hyperlink ref="B12" location="Language!C2" display="Language!C2" xr:uid="{00000000-0004-0000-0200-000004000000}"/>
    <hyperlink ref="B14" location="Fluency!C2" display="Fluency!C2" xr:uid="{00000000-0004-0000-0200-000005000000}"/>
    <hyperlink ref="B16" location="'Year of arrival'!C2" display="'Year of arrival'!C2" xr:uid="{00000000-0004-0000-0200-000006000000}"/>
    <hyperlink ref="B18" location="Religion!C2" display="Religion!C2" xr:uid="{00000000-0004-0000-0200-000007000000}"/>
    <hyperlink ref="B20" location="'School Level'!C2" display="'School Level'!C2" xr:uid="{00000000-0004-0000-0200-000008000000}"/>
    <hyperlink ref="B22" location="'Post School'!C2" display="'Post School'!C2" xr:uid="{00000000-0004-0000-0200-000009000000}"/>
    <hyperlink ref="B24" location="'Labour force'!C2" display="'Labour force'!C2" xr:uid="{00000000-0004-0000-0200-00000A000000}"/>
    <hyperlink ref="B26" location="Volunteering!C2" display="Volunteering!C2" xr:uid="{00000000-0004-0000-0200-00000B000000}"/>
    <hyperlink ref="B28" location="Incomes!C2" display="Incomes!C2" xr:uid="{00000000-0004-0000-0200-00000C000000}"/>
    <hyperlink ref="B30" location="Disability!C2" display="Disability!C2" xr:uid="{00000000-0004-0000-0200-00000D000000}"/>
    <hyperlink ref="B32" location="Carers!C2" display="Carers!C2" xr:uid="{00000000-0004-0000-0200-00000E000000}"/>
    <hyperlink ref="B34" location="'Marital Status'!C2" display="'Marital Status'!C2" xr:uid="{00000000-0004-0000-0200-00000F000000}"/>
    <hyperlink ref="B36" location="Relationship!C2" display="Relationship!C2" xr:uid="{00000000-0004-0000-0200-000010000000}"/>
    <hyperlink ref="B38" location="'Home ownership'!C2" display="'Home ownership'!C2" xr:uid="{00000000-0004-0000-0200-000011000000}"/>
    <hyperlink ref="B40" location="'Non Private Accom'!C2" display="'Non Private Accom'!C2" xr:uid="{00000000-0004-0000-0200-000012000000}"/>
    <hyperlink ref="B42" location="Pensions!C2" display="Pensions!C2" xr:uid="{00000000-0004-0000-0200-000013000000}"/>
    <hyperlink ref="B44" location="Comparison!E3" display="Comparison!E3" xr:uid="{00000000-0004-0000-0200-000014000000}"/>
  </hyperlinks>
  <pageMargins left="0.78740157480314965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12700</xdr:colOff>
                    <xdr:row>7</xdr:row>
                    <xdr:rowOff>127000</xdr:rowOff>
                  </from>
                  <to>
                    <xdr:col>4</xdr:col>
                    <xdr:colOff>641350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13</xdr:row>
                    <xdr:rowOff>114300</xdr:rowOff>
                  </from>
                  <to>
                    <xdr:col>4</xdr:col>
                    <xdr:colOff>635000</xdr:colOff>
                    <xdr:row>14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>
      <selection sqref="A1:B8"/>
    </sheetView>
  </sheetViews>
  <sheetFormatPr defaultRowHeight="12.5" x14ac:dyDescent="0.25"/>
  <cols>
    <col min="1" max="1" width="18.1796875" customWidth="1"/>
  </cols>
  <sheetData>
    <row r="1" spans="1:2" ht="15.5" x14ac:dyDescent="0.35">
      <c r="A1" s="4" t="s">
        <v>0</v>
      </c>
    </row>
    <row r="2" spans="1:2" ht="26.25" customHeight="1" x14ac:dyDescent="0.25">
      <c r="A2" s="8" t="s">
        <v>5</v>
      </c>
    </row>
    <row r="3" spans="1:2" ht="13" x14ac:dyDescent="0.25">
      <c r="A3" s="7" t="s">
        <v>4</v>
      </c>
    </row>
    <row r="4" spans="1:2" ht="13" x14ac:dyDescent="0.25">
      <c r="A4" s="6" t="s">
        <v>1</v>
      </c>
    </row>
    <row r="5" spans="1:2" x14ac:dyDescent="0.25">
      <c r="A5" s="2" t="s">
        <v>2</v>
      </c>
    </row>
    <row r="6" spans="1:2" x14ac:dyDescent="0.25">
      <c r="A6" s="5" t="s">
        <v>3</v>
      </c>
    </row>
    <row r="7" spans="1:2" x14ac:dyDescent="0.25">
      <c r="A7" s="3" t="s">
        <v>7</v>
      </c>
      <c r="B7" s="1">
        <v>0.25</v>
      </c>
    </row>
    <row r="8" spans="1:2" x14ac:dyDescent="0.25">
      <c r="A8" s="3" t="s">
        <v>8</v>
      </c>
      <c r="B8" t="s">
        <v>11</v>
      </c>
    </row>
    <row r="9" spans="1:2" x14ac:dyDescent="0.25">
      <c r="A9" s="3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B1:I260"/>
  <sheetViews>
    <sheetView showGridLines="0" showRowColHeaders="0" zoomScale="75" zoomScaleNormal="75" workbookViewId="0">
      <selection activeCell="G2" sqref="G2:I2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9" ht="28.5" x14ac:dyDescent="0.65">
      <c r="D1" s="115" t="s">
        <v>419</v>
      </c>
      <c r="E1" s="115"/>
      <c r="F1" s="115"/>
      <c r="G1" s="115"/>
      <c r="H1" s="115"/>
      <c r="I1" s="115"/>
    </row>
    <row r="2" spans="2:9" ht="18" x14ac:dyDescent="0.4">
      <c r="G2" s="129" t="s">
        <v>322</v>
      </c>
      <c r="H2" s="129"/>
      <c r="I2" s="129"/>
    </row>
    <row r="3" spans="2:9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9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9" x14ac:dyDescent="0.3">
      <c r="B5" s="13"/>
      <c r="C5" s="25">
        <v>2</v>
      </c>
      <c r="D5" s="26" t="s">
        <v>15</v>
      </c>
      <c r="E5" s="27">
        <f>VLOOKUP($C5,'Data Sheet 0'!$A$5:$CE$253,2+Sheet1!$D$9)</f>
        <v>11511</v>
      </c>
      <c r="F5" s="28">
        <f>E5/E$7*100</f>
        <v>46.284680337756335</v>
      </c>
      <c r="G5" s="24"/>
      <c r="H5" s="27">
        <f>VLOOKUP($C5,'Data Sheet 0'!$A$5:$CE$253,2+Sheet1!$D$15)</f>
        <v>330166</v>
      </c>
      <c r="I5" s="28">
        <f>H5/H$7*100</f>
        <v>45.365371747186359</v>
      </c>
    </row>
    <row r="6" spans="2:9" x14ac:dyDescent="0.3">
      <c r="B6" s="21" t="s">
        <v>326</v>
      </c>
      <c r="C6" s="25">
        <v>3</v>
      </c>
      <c r="D6" s="29" t="s">
        <v>16</v>
      </c>
      <c r="E6" s="30">
        <f>VLOOKUP($C6,'Data Sheet 0'!$A$5:$CE$253,2+Sheet1!$D$9)</f>
        <v>13363</v>
      </c>
      <c r="F6" s="31">
        <f t="shared" ref="F6:F7" si="0">E6/E$7*100</f>
        <v>53.73140329714515</v>
      </c>
      <c r="G6" s="24"/>
      <c r="H6" s="30">
        <f>VLOOKUP($C6,'Data Sheet 0'!$A$5:$CE$253,2+Sheet1!$D$15)</f>
        <v>397637</v>
      </c>
      <c r="I6" s="31">
        <f t="shared" ref="I6:I7" si="1">H6/H$7*100</f>
        <v>54.63600226987618</v>
      </c>
    </row>
    <row r="7" spans="2:9" x14ac:dyDescent="0.3">
      <c r="B7" s="32"/>
      <c r="C7" s="25">
        <v>4</v>
      </c>
      <c r="D7" s="106" t="s">
        <v>14</v>
      </c>
      <c r="E7" s="107">
        <f>VLOOKUP($C7,'Data Sheet 0'!$A$5:$CE$253,2+Sheet1!$D$9)</f>
        <v>24870</v>
      </c>
      <c r="F7" s="35">
        <f t="shared" si="0"/>
        <v>100</v>
      </c>
      <c r="G7" s="76"/>
      <c r="H7" s="107">
        <f>VLOOKUP($C7,'Data Sheet 0'!$A$5:$CE$253,2+Sheet1!$D$15)</f>
        <v>727793</v>
      </c>
      <c r="I7" s="35">
        <f t="shared" si="1"/>
        <v>100</v>
      </c>
    </row>
    <row r="8" spans="2:9" x14ac:dyDescent="0.3">
      <c r="B8" s="21" t="s">
        <v>327</v>
      </c>
      <c r="C8" s="14">
        <v>1</v>
      </c>
      <c r="D8" s="24"/>
      <c r="E8" s="24"/>
      <c r="F8" s="24"/>
      <c r="G8" s="24"/>
      <c r="H8" s="24"/>
      <c r="I8" s="24"/>
    </row>
    <row r="9" spans="2:9" x14ac:dyDescent="0.3">
      <c r="B9" s="37"/>
      <c r="C9" s="14">
        <v>1</v>
      </c>
      <c r="D9" s="24"/>
      <c r="E9" s="24"/>
      <c r="F9" s="24"/>
      <c r="G9" s="24"/>
      <c r="H9" s="24"/>
      <c r="I9" s="24"/>
    </row>
    <row r="10" spans="2:9" x14ac:dyDescent="0.3">
      <c r="B10" s="21" t="s">
        <v>328</v>
      </c>
      <c r="C10" s="14">
        <v>1</v>
      </c>
      <c r="D10" s="38"/>
      <c r="E10" s="38" t="str">
        <f>E3</f>
        <v>Greater Dandenong</v>
      </c>
      <c r="F10" s="38" t="str">
        <f>H3</f>
        <v>Metro. Melbourne</v>
      </c>
      <c r="G10" s="24"/>
      <c r="H10" s="24"/>
      <c r="I10" s="24"/>
    </row>
    <row r="11" spans="2:9" x14ac:dyDescent="0.3">
      <c r="B11" s="37"/>
      <c r="C11" s="14">
        <v>1</v>
      </c>
      <c r="D11" s="39" t="str">
        <f>D5</f>
        <v>Male</v>
      </c>
      <c r="E11" s="39">
        <f>F5</f>
        <v>46.284680337756335</v>
      </c>
      <c r="F11" s="40">
        <f>I5</f>
        <v>45.365371747186359</v>
      </c>
      <c r="G11" s="24"/>
      <c r="H11" s="24"/>
      <c r="I11" s="24"/>
    </row>
    <row r="12" spans="2:9" x14ac:dyDescent="0.3">
      <c r="B12" s="21" t="s">
        <v>329</v>
      </c>
      <c r="C12" s="14">
        <v>1</v>
      </c>
      <c r="D12" s="39" t="str">
        <f>D6</f>
        <v>Female</v>
      </c>
      <c r="E12" s="39">
        <f>F6</f>
        <v>53.73140329714515</v>
      </c>
      <c r="F12" s="40">
        <f>I6</f>
        <v>54.63600226987618</v>
      </c>
      <c r="G12" s="24"/>
      <c r="H12" s="24"/>
      <c r="I12" s="24"/>
    </row>
    <row r="13" spans="2:9" x14ac:dyDescent="0.3">
      <c r="B13" s="37"/>
      <c r="C13" s="14">
        <v>1</v>
      </c>
      <c r="D13" s="24"/>
      <c r="E13" s="24"/>
      <c r="F13" s="24"/>
      <c r="G13" s="24"/>
      <c r="H13" s="24"/>
      <c r="I13" s="24"/>
    </row>
    <row r="14" spans="2:9" x14ac:dyDescent="0.3">
      <c r="B14" s="21" t="s">
        <v>330</v>
      </c>
      <c r="C14" s="14">
        <v>1</v>
      </c>
      <c r="D14" s="24"/>
      <c r="E14" s="24"/>
      <c r="F14" s="24"/>
      <c r="G14" s="24"/>
      <c r="H14" s="24"/>
      <c r="I14" s="24"/>
    </row>
    <row r="15" spans="2:9" x14ac:dyDescent="0.3">
      <c r="B15" s="32"/>
      <c r="C15" s="14">
        <v>1</v>
      </c>
      <c r="D15" s="24"/>
      <c r="E15" s="24"/>
      <c r="F15" s="24"/>
      <c r="G15" s="24"/>
      <c r="H15" s="24"/>
      <c r="I15" s="24"/>
    </row>
    <row r="16" spans="2:9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</row>
    <row r="17" spans="2:9" x14ac:dyDescent="0.3">
      <c r="B17" s="32"/>
      <c r="C17" s="14">
        <v>1</v>
      </c>
      <c r="D17" s="24"/>
      <c r="E17" s="24"/>
      <c r="F17" s="24"/>
      <c r="G17" s="24"/>
      <c r="H17" s="24"/>
      <c r="I17" s="24"/>
    </row>
    <row r="18" spans="2:9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</row>
    <row r="19" spans="2:9" x14ac:dyDescent="0.3">
      <c r="B19" s="32"/>
      <c r="C19" s="14">
        <v>1</v>
      </c>
      <c r="D19" s="24"/>
      <c r="E19" s="24"/>
      <c r="F19" s="24"/>
      <c r="G19" s="24"/>
      <c r="H19" s="24"/>
      <c r="I19" s="24"/>
    </row>
    <row r="20" spans="2:9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</row>
    <row r="21" spans="2:9" x14ac:dyDescent="0.3">
      <c r="B21" s="32"/>
      <c r="C21" s="14">
        <v>1</v>
      </c>
      <c r="D21" s="24"/>
      <c r="E21" s="24"/>
      <c r="F21" s="24"/>
      <c r="G21" s="24"/>
      <c r="H21" s="24"/>
      <c r="I21" s="24"/>
    </row>
    <row r="22" spans="2:9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</row>
    <row r="23" spans="2:9" x14ac:dyDescent="0.3">
      <c r="B23" s="32"/>
      <c r="C23" s="14">
        <v>1</v>
      </c>
      <c r="D23" s="24"/>
      <c r="E23" s="24"/>
      <c r="F23" s="24"/>
      <c r="G23" s="24"/>
      <c r="H23" s="24"/>
      <c r="I23" s="24"/>
    </row>
    <row r="24" spans="2:9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</row>
    <row r="25" spans="2:9" x14ac:dyDescent="0.3">
      <c r="B25" s="32"/>
      <c r="C25" s="14">
        <v>1</v>
      </c>
      <c r="D25" s="24"/>
      <c r="E25" s="24"/>
      <c r="F25" s="24"/>
      <c r="G25" s="24"/>
      <c r="H25" s="24"/>
      <c r="I25" s="24"/>
    </row>
    <row r="26" spans="2:9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</row>
    <row r="27" spans="2:9" x14ac:dyDescent="0.3">
      <c r="B27" s="32"/>
      <c r="C27" s="14">
        <v>1</v>
      </c>
      <c r="D27" s="24"/>
      <c r="E27" s="24"/>
      <c r="F27" s="24"/>
      <c r="G27" s="24"/>
      <c r="H27" s="24"/>
      <c r="I27" s="24"/>
    </row>
    <row r="28" spans="2:9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</row>
    <row r="29" spans="2:9" x14ac:dyDescent="0.3">
      <c r="B29" s="13"/>
      <c r="C29" s="14">
        <v>1</v>
      </c>
      <c r="D29" s="24"/>
      <c r="E29" s="24"/>
      <c r="F29" s="24"/>
      <c r="G29" s="24"/>
      <c r="H29" s="24"/>
      <c r="I29" s="24"/>
    </row>
    <row r="30" spans="2:9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</row>
    <row r="31" spans="2:9" x14ac:dyDescent="0.3">
      <c r="B31" s="32"/>
      <c r="C31" s="14">
        <v>1</v>
      </c>
      <c r="D31" s="24"/>
      <c r="E31" s="24"/>
      <c r="F31" s="24"/>
      <c r="G31" s="24"/>
      <c r="H31" s="24"/>
      <c r="I31" s="24"/>
    </row>
    <row r="32" spans="2:9" ht="14.5" x14ac:dyDescent="0.35">
      <c r="B32" s="21" t="s">
        <v>338</v>
      </c>
      <c r="C32" s="14">
        <v>1</v>
      </c>
      <c r="D32" s="105" t="s">
        <v>401</v>
      </c>
      <c r="E32" s="24"/>
      <c r="F32" s="24"/>
      <c r="G32" s="24"/>
      <c r="H32" s="24"/>
      <c r="I32" s="24"/>
    </row>
    <row r="33" spans="2:9" x14ac:dyDescent="0.3">
      <c r="B33" s="32"/>
      <c r="C33" s="14">
        <v>1</v>
      </c>
      <c r="D33" s="24"/>
      <c r="E33" s="24"/>
      <c r="F33" s="24"/>
      <c r="G33" s="24"/>
      <c r="H33" s="24"/>
      <c r="I33" s="24"/>
    </row>
    <row r="34" spans="2:9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</row>
    <row r="35" spans="2:9" x14ac:dyDescent="0.3">
      <c r="B35" s="32"/>
      <c r="C35" s="14">
        <v>1</v>
      </c>
      <c r="D35" s="24"/>
      <c r="E35" s="24"/>
      <c r="F35" s="24"/>
      <c r="G35" s="24"/>
      <c r="H35" s="24"/>
      <c r="I35" s="24"/>
    </row>
    <row r="36" spans="2:9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</row>
    <row r="37" spans="2:9" x14ac:dyDescent="0.3">
      <c r="B37" s="37"/>
      <c r="C37" s="14">
        <v>1</v>
      </c>
      <c r="D37" s="24"/>
      <c r="E37" s="24"/>
      <c r="F37" s="24"/>
      <c r="G37" s="24"/>
      <c r="H37" s="24"/>
      <c r="I37" s="24"/>
    </row>
    <row r="38" spans="2:9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</row>
    <row r="39" spans="2:9" x14ac:dyDescent="0.3">
      <c r="B39" s="37"/>
      <c r="C39" s="14">
        <v>1</v>
      </c>
      <c r="D39" s="24"/>
      <c r="E39" s="24"/>
      <c r="F39" s="24"/>
      <c r="G39" s="24"/>
      <c r="H39" s="24"/>
      <c r="I39" s="24"/>
    </row>
    <row r="40" spans="2:9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</row>
    <row r="41" spans="2:9" x14ac:dyDescent="0.3">
      <c r="B41" s="37"/>
      <c r="C41" s="14">
        <v>1</v>
      </c>
      <c r="D41" s="24"/>
      <c r="E41" s="24"/>
      <c r="F41" s="24"/>
      <c r="G41" s="24"/>
      <c r="H41" s="24"/>
      <c r="I41" s="24"/>
    </row>
    <row r="42" spans="2:9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</row>
    <row r="43" spans="2:9" x14ac:dyDescent="0.3">
      <c r="C43" s="41"/>
      <c r="D43" s="24"/>
      <c r="E43" s="24"/>
      <c r="F43" s="24"/>
      <c r="G43" s="24"/>
      <c r="H43" s="24"/>
      <c r="I43" s="24"/>
    </row>
    <row r="44" spans="2:9" x14ac:dyDescent="0.3">
      <c r="B44" s="72" t="s">
        <v>393</v>
      </c>
      <c r="C44" s="41"/>
      <c r="D44" s="24"/>
      <c r="E44" s="24"/>
      <c r="F44" s="24"/>
      <c r="G44" s="24"/>
      <c r="H44" s="24"/>
      <c r="I44" s="24"/>
    </row>
    <row r="45" spans="2:9" x14ac:dyDescent="0.3">
      <c r="C45" s="41"/>
      <c r="D45" s="24"/>
      <c r="E45" s="24"/>
      <c r="F45" s="24"/>
      <c r="G45" s="24"/>
      <c r="H45" s="24"/>
      <c r="I45" s="24"/>
    </row>
    <row r="46" spans="2:9" x14ac:dyDescent="0.3">
      <c r="C46" s="41"/>
      <c r="D46" s="24"/>
      <c r="E46" s="24"/>
      <c r="F46" s="24"/>
      <c r="G46" s="24"/>
      <c r="H46" s="24"/>
      <c r="I46" s="24"/>
    </row>
    <row r="47" spans="2:9" x14ac:dyDescent="0.3">
      <c r="C47" s="41"/>
      <c r="D47" s="24"/>
      <c r="E47" s="24"/>
      <c r="F47" s="24"/>
      <c r="G47" s="24"/>
      <c r="H47" s="24"/>
      <c r="I47" s="24"/>
    </row>
    <row r="48" spans="2:9" x14ac:dyDescent="0.3">
      <c r="C48" s="41"/>
      <c r="D48" s="24"/>
      <c r="E48" s="24"/>
      <c r="F48" s="24"/>
      <c r="G48" s="24"/>
      <c r="H48" s="24"/>
      <c r="I48" s="24"/>
    </row>
    <row r="49" spans="3:9" x14ac:dyDescent="0.3">
      <c r="C49" s="41"/>
      <c r="D49" s="24"/>
      <c r="E49" s="24"/>
      <c r="F49" s="24"/>
      <c r="G49" s="24"/>
      <c r="H49" s="24"/>
      <c r="I49" s="24"/>
    </row>
    <row r="50" spans="3:9" x14ac:dyDescent="0.3">
      <c r="C50" s="41"/>
      <c r="D50" s="24"/>
      <c r="E50" s="24"/>
      <c r="F50" s="24"/>
      <c r="G50" s="24"/>
      <c r="H50" s="24"/>
      <c r="I50" s="24"/>
    </row>
    <row r="51" spans="3:9" x14ac:dyDescent="0.3">
      <c r="C51" s="41"/>
      <c r="D51" s="24"/>
      <c r="E51" s="24"/>
      <c r="F51" s="24"/>
      <c r="G51" s="24"/>
      <c r="H51" s="24"/>
      <c r="I51" s="24"/>
    </row>
    <row r="52" spans="3:9" x14ac:dyDescent="0.3">
      <c r="C52" s="41"/>
      <c r="D52" s="24"/>
      <c r="E52" s="24"/>
      <c r="F52" s="24"/>
      <c r="G52" s="24"/>
      <c r="H52" s="24"/>
      <c r="I52" s="24"/>
    </row>
    <row r="53" spans="3:9" x14ac:dyDescent="0.3">
      <c r="C53" s="41"/>
      <c r="D53" s="24"/>
      <c r="E53" s="24"/>
      <c r="F53" s="24"/>
      <c r="G53" s="24"/>
      <c r="H53" s="24"/>
      <c r="I53" s="24"/>
    </row>
    <row r="54" spans="3:9" x14ac:dyDescent="0.3">
      <c r="C54" s="41"/>
      <c r="D54" s="24"/>
      <c r="E54" s="24"/>
      <c r="F54" s="24"/>
      <c r="G54" s="24"/>
      <c r="H54" s="24"/>
      <c r="I54" s="24"/>
    </row>
    <row r="55" spans="3:9" x14ac:dyDescent="0.3">
      <c r="C55" s="41"/>
      <c r="D55" s="24"/>
      <c r="E55" s="24"/>
      <c r="F55" s="24"/>
      <c r="G55" s="24"/>
      <c r="H55" s="24"/>
      <c r="I55" s="24"/>
    </row>
    <row r="56" spans="3:9" x14ac:dyDescent="0.3">
      <c r="C56" s="41"/>
      <c r="D56" s="24"/>
      <c r="E56" s="24"/>
      <c r="F56" s="24"/>
      <c r="G56" s="24"/>
      <c r="H56" s="24"/>
      <c r="I56" s="24"/>
    </row>
    <row r="57" spans="3:9" x14ac:dyDescent="0.3">
      <c r="C57" s="41"/>
      <c r="D57" s="24"/>
      <c r="E57" s="24"/>
      <c r="F57" s="24"/>
      <c r="G57" s="24"/>
      <c r="H57" s="24"/>
      <c r="I57" s="24"/>
    </row>
    <row r="58" spans="3:9" x14ac:dyDescent="0.3">
      <c r="C58" s="41"/>
      <c r="G58" s="24"/>
    </row>
    <row r="59" spans="3:9" x14ac:dyDescent="0.3">
      <c r="C59" s="41"/>
      <c r="G59" s="24"/>
    </row>
    <row r="60" spans="3:9" x14ac:dyDescent="0.3">
      <c r="C60" s="41"/>
      <c r="G60" s="24"/>
    </row>
    <row r="61" spans="3:9" x14ac:dyDescent="0.3">
      <c r="C61" s="41"/>
      <c r="G61" s="24"/>
    </row>
    <row r="62" spans="3:9" x14ac:dyDescent="0.3">
      <c r="C62" s="41"/>
      <c r="G62" s="24"/>
    </row>
    <row r="63" spans="3:9" x14ac:dyDescent="0.3">
      <c r="C63" s="41"/>
    </row>
    <row r="64" spans="3:9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sheet="1" objects="1" scenarios="1"/>
  <mergeCells count="4">
    <mergeCell ref="D1:I1"/>
    <mergeCell ref="G2:I2"/>
    <mergeCell ref="E3:F3"/>
    <mergeCell ref="H3:I3"/>
  </mergeCells>
  <hyperlinks>
    <hyperlink ref="B4" location="Gender!C2" display="Gender!C2" xr:uid="{00000000-0004-0000-0400-000001000000}"/>
    <hyperlink ref="B6" location="Age!C2" display="Age!C2" xr:uid="{00000000-0004-0000-0400-000002000000}"/>
    <hyperlink ref="B8" location="Indigenous!C2" display="Indigenous!C2" xr:uid="{00000000-0004-0000-0400-000003000000}"/>
    <hyperlink ref="B10" location="Birthplaces!C2" display="Birthplaces!C2" xr:uid="{00000000-0004-0000-0400-000004000000}"/>
    <hyperlink ref="B12" location="Language!C2" display="Language!C2" xr:uid="{00000000-0004-0000-0400-000005000000}"/>
    <hyperlink ref="B14" location="Fluency!C2" display="Fluency!C2" xr:uid="{00000000-0004-0000-0400-000006000000}"/>
    <hyperlink ref="B16" location="'Year of arrival'!C2" display="'Year of arrival'!C2" xr:uid="{00000000-0004-0000-0400-000007000000}"/>
    <hyperlink ref="B18" location="Religion!C2" display="Religion!C2" xr:uid="{00000000-0004-0000-0400-000008000000}"/>
    <hyperlink ref="B20" location="'School Level'!C2" display="'School Level'!C2" xr:uid="{00000000-0004-0000-0400-000009000000}"/>
    <hyperlink ref="B22" location="'Post School'!C2" display="'Post School'!C2" xr:uid="{00000000-0004-0000-0400-00000A000000}"/>
    <hyperlink ref="B24" location="'Labour force'!C2" display="'Labour force'!C2" xr:uid="{00000000-0004-0000-0400-00000B000000}"/>
    <hyperlink ref="B26" location="Volunteering!C2" display="Volunteering!C2" xr:uid="{00000000-0004-0000-0400-00000C000000}"/>
    <hyperlink ref="B28" location="Incomes!C2" display="Incomes!C2" xr:uid="{00000000-0004-0000-0400-00000D000000}"/>
    <hyperlink ref="B30" location="Disability!C2" display="Disability!C2" xr:uid="{00000000-0004-0000-0400-00000E000000}"/>
    <hyperlink ref="B32" location="Carers!C2" display="Carers!C2" xr:uid="{00000000-0004-0000-0400-00000F000000}"/>
    <hyperlink ref="B34" location="'Marital Status'!C2" display="'Marital Status'!C2" xr:uid="{00000000-0004-0000-0400-000010000000}"/>
    <hyperlink ref="B36" location="Relationship!C2" display="Relationship!C2" xr:uid="{00000000-0004-0000-0400-000011000000}"/>
    <hyperlink ref="B38" location="'Home ownership'!C2" display="'Home ownership'!C2" xr:uid="{00000000-0004-0000-0400-000012000000}"/>
    <hyperlink ref="B40" location="'Non Private Accom'!C2" display="'Non Private Accom'!C2" xr:uid="{00000000-0004-0000-0400-000013000000}"/>
    <hyperlink ref="B42" location="Pensions!C2" display="Pensions!C2" xr:uid="{00000000-0004-0000-0400-000014000000}"/>
    <hyperlink ref="B44" location="Comparison!E3" display="Comparison!E3" xr:uid="{00000000-0004-0000-0400-000015000000}"/>
    <hyperlink ref="G2:I2" location="Sheet1!B1" display="Index" xr:uid="{00000000-0004-0000-0400-000000000000}"/>
  </hyperlink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B1:I260"/>
  <sheetViews>
    <sheetView showGridLines="0" showRowColHeaders="0" zoomScale="75" zoomScaleNormal="75" workbookViewId="0">
      <selection activeCell="G2" sqref="G2:I2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9" ht="28.5" x14ac:dyDescent="0.65">
      <c r="D1" s="115" t="s">
        <v>303</v>
      </c>
      <c r="E1" s="115"/>
      <c r="F1" s="115"/>
      <c r="G1" s="115"/>
      <c r="H1" s="115"/>
      <c r="I1" s="115"/>
    </row>
    <row r="2" spans="2:9" ht="18" x14ac:dyDescent="0.4">
      <c r="G2" s="129" t="s">
        <v>322</v>
      </c>
      <c r="H2" s="129"/>
      <c r="I2" s="129"/>
    </row>
    <row r="3" spans="2:9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9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9" x14ac:dyDescent="0.3">
      <c r="B5" s="13"/>
      <c r="C5" s="25">
        <v>6</v>
      </c>
      <c r="D5" s="26" t="s">
        <v>17</v>
      </c>
      <c r="E5" s="27">
        <f>VLOOKUP($C5,'Data Sheet 0'!$A$5:$CE$253,2+Sheet1!$D$9)</f>
        <v>8516</v>
      </c>
      <c r="F5" s="28">
        <f>E5/E$15*100</f>
        <v>20.51306756594002</v>
      </c>
      <c r="G5" s="24"/>
      <c r="H5" s="27">
        <f>VLOOKUP($C5,'Data Sheet 0'!$A$5:$CE$253,2+Sheet1!$D$15)</f>
        <v>272758</v>
      </c>
      <c r="I5" s="28">
        <f>H5/H$15*100</f>
        <v>21.860531097146072</v>
      </c>
    </row>
    <row r="6" spans="2:9" x14ac:dyDescent="0.3">
      <c r="B6" s="21" t="s">
        <v>326</v>
      </c>
      <c r="C6" s="25">
        <v>7</v>
      </c>
      <c r="D6" s="26" t="s">
        <v>18</v>
      </c>
      <c r="E6" s="27">
        <f>VLOOKUP($C6,'Data Sheet 0'!$A$5:$CE$253,2+Sheet1!$D$9)</f>
        <v>8132</v>
      </c>
      <c r="F6" s="28">
        <f t="shared" ref="F6:F15" si="0">E6/E$15*100</f>
        <v>19.588100686498855</v>
      </c>
      <c r="G6" s="24"/>
      <c r="H6" s="27">
        <f>VLOOKUP($C6,'Data Sheet 0'!$A$5:$CE$253,2+Sheet1!$D$15)</f>
        <v>247154</v>
      </c>
      <c r="I6" s="28">
        <f t="shared" ref="I6:I15" si="1">H6/H$15*100</f>
        <v>19.808466489650314</v>
      </c>
    </row>
    <row r="7" spans="2:9" x14ac:dyDescent="0.3">
      <c r="B7" s="32"/>
      <c r="C7" s="25">
        <v>8</v>
      </c>
      <c r="D7" s="26" t="s">
        <v>19</v>
      </c>
      <c r="E7" s="27">
        <f>VLOOKUP($C7,'Data Sheet 0'!$A$5:$CE$253,2+Sheet1!$D$9)</f>
        <v>7107</v>
      </c>
      <c r="F7" s="28">
        <f t="shared" si="0"/>
        <v>17.119113573407201</v>
      </c>
      <c r="G7" s="24"/>
      <c r="H7" s="27">
        <f>VLOOKUP($C7,'Data Sheet 0'!$A$5:$CE$253,2+Sheet1!$D$15)</f>
        <v>211144</v>
      </c>
      <c r="I7" s="28">
        <f t="shared" si="1"/>
        <v>16.92239999551181</v>
      </c>
    </row>
    <row r="8" spans="2:9" x14ac:dyDescent="0.3">
      <c r="B8" s="21" t="s">
        <v>327</v>
      </c>
      <c r="C8" s="25">
        <v>9</v>
      </c>
      <c r="D8" s="26" t="s">
        <v>20</v>
      </c>
      <c r="E8" s="27">
        <f>VLOOKUP($C8,'Data Sheet 0'!$A$5:$CE$253,2+Sheet1!$D$9)</f>
        <v>6259</v>
      </c>
      <c r="F8" s="28">
        <f t="shared" si="0"/>
        <v>15.076478381307961</v>
      </c>
      <c r="G8" s="24"/>
      <c r="H8" s="27">
        <f>VLOOKUP($C8,'Data Sheet 0'!$A$5:$CE$253,2+Sheet1!$D$15)</f>
        <v>186171</v>
      </c>
      <c r="I8" s="28">
        <f t="shared" si="1"/>
        <v>14.92090767232045</v>
      </c>
    </row>
    <row r="9" spans="2:9" x14ac:dyDescent="0.3">
      <c r="B9" s="37"/>
      <c r="C9" s="25">
        <v>10</v>
      </c>
      <c r="D9" s="26" t="s">
        <v>21</v>
      </c>
      <c r="E9" s="27">
        <f>VLOOKUP($C9,'Data Sheet 0'!$A$5:$CE$253,2+Sheet1!$D$9)</f>
        <v>4688</v>
      </c>
      <c r="F9" s="28">
        <f t="shared" si="0"/>
        <v>11.2923039865109</v>
      </c>
      <c r="G9" s="24"/>
      <c r="H9" s="27">
        <f>VLOOKUP($C9,'Data Sheet 0'!$A$5:$CE$253,2+Sheet1!$D$15)</f>
        <v>135143</v>
      </c>
      <c r="I9" s="28">
        <f t="shared" si="1"/>
        <v>10.831204782487083</v>
      </c>
    </row>
    <row r="10" spans="2:9" x14ac:dyDescent="0.3">
      <c r="B10" s="21" t="s">
        <v>328</v>
      </c>
      <c r="C10" s="25">
        <v>11</v>
      </c>
      <c r="D10" s="26" t="s">
        <v>22</v>
      </c>
      <c r="E10" s="27">
        <f>VLOOKUP($C10,'Data Sheet 0'!$A$5:$CE$253,2+Sheet1!$D$9)</f>
        <v>3408</v>
      </c>
      <c r="F10" s="28">
        <f t="shared" si="0"/>
        <v>8.2090810550403468</v>
      </c>
      <c r="G10" s="24"/>
      <c r="H10" s="27">
        <f>VLOOKUP($C10,'Data Sheet 0'!$A$5:$CE$253,2+Sheet1!$D$15)</f>
        <v>96321</v>
      </c>
      <c r="I10" s="28">
        <f t="shared" si="1"/>
        <v>7.7197670308779456</v>
      </c>
    </row>
    <row r="11" spans="2:9" x14ac:dyDescent="0.3">
      <c r="B11" s="37"/>
      <c r="C11" s="25">
        <v>12</v>
      </c>
      <c r="D11" s="26" t="s">
        <v>23</v>
      </c>
      <c r="E11" s="27">
        <f>VLOOKUP($C11,'Data Sheet 0'!$A$5:$CE$253,2+Sheet1!$D$9)</f>
        <v>2070</v>
      </c>
      <c r="F11" s="28">
        <f t="shared" si="0"/>
        <v>4.986149584487535</v>
      </c>
      <c r="G11" s="24"/>
      <c r="H11" s="27">
        <f>VLOOKUP($C11,'Data Sheet 0'!$A$5:$CE$253,2+Sheet1!$D$15)</f>
        <v>59705</v>
      </c>
      <c r="I11" s="28">
        <f t="shared" si="1"/>
        <v>4.7851319087070081</v>
      </c>
    </row>
    <row r="12" spans="2:9" x14ac:dyDescent="0.3">
      <c r="B12" s="21" t="s">
        <v>329</v>
      </c>
      <c r="C12" s="25">
        <v>13</v>
      </c>
      <c r="D12" s="26" t="s">
        <v>24</v>
      </c>
      <c r="E12" s="27">
        <f>VLOOKUP($C12,'Data Sheet 0'!$A$5:$CE$253,2+Sheet1!$D$9)</f>
        <v>1009</v>
      </c>
      <c r="F12" s="28">
        <f t="shared" si="0"/>
        <v>2.4304468264482715</v>
      </c>
      <c r="G12" s="24"/>
      <c r="H12" s="27">
        <f>VLOOKUP($C12,'Data Sheet 0'!$A$5:$CE$253,2+Sheet1!$D$15)</f>
        <v>30033</v>
      </c>
      <c r="I12" s="28">
        <f t="shared" si="1"/>
        <v>2.407032352637092</v>
      </c>
    </row>
    <row r="13" spans="2:9" x14ac:dyDescent="0.3">
      <c r="B13" s="37"/>
      <c r="C13" s="25">
        <v>14</v>
      </c>
      <c r="D13" s="26" t="s">
        <v>25</v>
      </c>
      <c r="E13" s="27">
        <f>VLOOKUP($C13,'Data Sheet 0'!$A$5:$CE$253,2+Sheet1!$D$9)</f>
        <v>275</v>
      </c>
      <c r="F13" s="28">
        <f t="shared" si="0"/>
        <v>0.66241117668312655</v>
      </c>
      <c r="G13" s="24"/>
      <c r="H13" s="27">
        <f>VLOOKUP($C13,'Data Sheet 0'!$A$5:$CE$253,2+Sheet1!$D$15)</f>
        <v>8279</v>
      </c>
      <c r="I13" s="28">
        <f t="shared" si="1"/>
        <v>0.6635308110239565</v>
      </c>
    </row>
    <row r="14" spans="2:9" x14ac:dyDescent="0.3">
      <c r="B14" s="21" t="s">
        <v>330</v>
      </c>
      <c r="C14" s="25">
        <v>15</v>
      </c>
      <c r="D14" s="26" t="s">
        <v>26</v>
      </c>
      <c r="E14" s="27">
        <f>VLOOKUP($C14,'Data Sheet 0'!$A$5:$CE$253,2+Sheet1!$D$9)</f>
        <v>40</v>
      </c>
      <c r="F14" s="28">
        <f t="shared" si="0"/>
        <v>9.6350716608454776E-2</v>
      </c>
      <c r="G14" s="24"/>
      <c r="H14" s="27">
        <f>VLOOKUP($C14,'Data Sheet 0'!$A$5:$CE$253,2+Sheet1!$D$15)</f>
        <v>1021</v>
      </c>
      <c r="I14" s="28">
        <f t="shared" si="1"/>
        <v>8.1829322147053948E-2</v>
      </c>
    </row>
    <row r="15" spans="2:9" x14ac:dyDescent="0.3">
      <c r="B15" s="32"/>
      <c r="C15" s="25">
        <v>16</v>
      </c>
      <c r="D15" s="106" t="s">
        <v>14</v>
      </c>
      <c r="E15" s="107">
        <f>VLOOKUP($C15,'Data Sheet 0'!$A$5:$CE$253,2+Sheet1!$D$9)</f>
        <v>41515</v>
      </c>
      <c r="F15" s="35">
        <f t="shared" si="0"/>
        <v>100</v>
      </c>
      <c r="G15" s="76"/>
      <c r="H15" s="107">
        <f>VLOOKUP($C15,'Data Sheet 0'!$A$5:$CE$253,2+Sheet1!$D$15)</f>
        <v>1247719</v>
      </c>
      <c r="I15" s="35">
        <f t="shared" si="1"/>
        <v>100</v>
      </c>
    </row>
    <row r="16" spans="2:9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</row>
    <row r="17" spans="2:9" x14ac:dyDescent="0.3">
      <c r="B17" s="32"/>
      <c r="C17" s="14">
        <v>1</v>
      </c>
      <c r="D17" s="42" t="s">
        <v>342</v>
      </c>
      <c r="E17" s="27">
        <f>SUM(E7:E14)</f>
        <v>24856</v>
      </c>
      <c r="F17" s="28">
        <f>SUM(F7:F14)</f>
        <v>59.872335300493809</v>
      </c>
      <c r="G17" s="24"/>
      <c r="H17" s="27">
        <f>SUM(H7:H14)</f>
        <v>727817</v>
      </c>
      <c r="I17" s="28">
        <f>SUM(I7:I14)</f>
        <v>58.331803875712396</v>
      </c>
    </row>
    <row r="18" spans="2:9" x14ac:dyDescent="0.3">
      <c r="B18" s="21" t="s">
        <v>332</v>
      </c>
      <c r="C18" s="14">
        <v>1</v>
      </c>
      <c r="D18" s="43" t="s">
        <v>343</v>
      </c>
      <c r="E18" s="27">
        <f>SUM(E8:E14)</f>
        <v>17749</v>
      </c>
      <c r="F18" s="28">
        <f>SUM(F8:F14)</f>
        <v>42.753221727086604</v>
      </c>
      <c r="G18" s="24"/>
      <c r="H18" s="27">
        <f>SUM(H8:H14)</f>
        <v>516673</v>
      </c>
      <c r="I18" s="28">
        <f>SUM(I8:I14)</f>
        <v>41.409403880200585</v>
      </c>
    </row>
    <row r="19" spans="2:9" x14ac:dyDescent="0.3">
      <c r="B19" s="32"/>
      <c r="C19" s="14">
        <v>1</v>
      </c>
      <c r="D19" s="44" t="s">
        <v>344</v>
      </c>
      <c r="E19" s="27">
        <f>SUM(E11:E14)</f>
        <v>3394</v>
      </c>
      <c r="F19" s="28">
        <f>SUM(F11:F14)</f>
        <v>8.1753583042273892</v>
      </c>
      <c r="G19" s="24"/>
      <c r="H19" s="27">
        <f>SUM(H11:H14)</f>
        <v>99038</v>
      </c>
      <c r="I19" s="28">
        <f>SUM(I11:I14)</f>
        <v>7.9375243945151102</v>
      </c>
    </row>
    <row r="20" spans="2:9" x14ac:dyDescent="0.3">
      <c r="B20" s="21" t="s">
        <v>333</v>
      </c>
      <c r="C20" s="14">
        <v>1</v>
      </c>
      <c r="D20" s="24"/>
      <c r="E20" s="45"/>
      <c r="F20" s="24"/>
      <c r="G20" s="24"/>
      <c r="H20" s="24"/>
      <c r="I20" s="24"/>
    </row>
    <row r="21" spans="2:9" x14ac:dyDescent="0.3">
      <c r="B21" s="32"/>
      <c r="C21" s="14">
        <v>1</v>
      </c>
      <c r="D21" s="38"/>
      <c r="E21" s="39" t="str">
        <f>E3</f>
        <v>Greater Dandenong</v>
      </c>
      <c r="F21" s="46" t="str">
        <f>H3</f>
        <v>Metro. Melbourne</v>
      </c>
      <c r="G21" s="24"/>
      <c r="H21" s="24"/>
      <c r="I21" s="24"/>
    </row>
    <row r="22" spans="2:9" x14ac:dyDescent="0.3">
      <c r="B22" s="21" t="s">
        <v>311</v>
      </c>
      <c r="C22" s="14">
        <v>1</v>
      </c>
      <c r="D22" s="47" t="s">
        <v>345</v>
      </c>
      <c r="E22" s="40">
        <f t="shared" ref="E22:E31" si="2">F5</f>
        <v>20.51306756594002</v>
      </c>
      <c r="F22" s="40">
        <f t="shared" ref="F22:F31" si="3">I5</f>
        <v>21.860531097146072</v>
      </c>
      <c r="G22" s="24"/>
      <c r="H22" s="24"/>
      <c r="I22" s="24"/>
    </row>
    <row r="23" spans="2:9" x14ac:dyDescent="0.3">
      <c r="B23" s="32"/>
      <c r="C23" s="14">
        <v>1</v>
      </c>
      <c r="D23" s="47" t="s">
        <v>346</v>
      </c>
      <c r="E23" s="40">
        <f t="shared" si="2"/>
        <v>19.588100686498855</v>
      </c>
      <c r="F23" s="40">
        <f t="shared" si="3"/>
        <v>19.808466489650314</v>
      </c>
      <c r="G23" s="24"/>
      <c r="H23" s="24"/>
      <c r="I23" s="24"/>
    </row>
    <row r="24" spans="2:9" x14ac:dyDescent="0.3">
      <c r="B24" s="21" t="s">
        <v>334</v>
      </c>
      <c r="C24" s="14">
        <v>1</v>
      </c>
      <c r="D24" s="47" t="s">
        <v>347</v>
      </c>
      <c r="E24" s="40">
        <f t="shared" si="2"/>
        <v>17.119113573407201</v>
      </c>
      <c r="F24" s="40">
        <f t="shared" si="3"/>
        <v>16.92239999551181</v>
      </c>
      <c r="G24" s="24"/>
      <c r="H24" s="24"/>
      <c r="I24" s="24"/>
    </row>
    <row r="25" spans="2:9" x14ac:dyDescent="0.3">
      <c r="B25" s="32"/>
      <c r="C25" s="14">
        <v>1</v>
      </c>
      <c r="D25" s="47" t="s">
        <v>348</v>
      </c>
      <c r="E25" s="40">
        <f t="shared" si="2"/>
        <v>15.076478381307961</v>
      </c>
      <c r="F25" s="40">
        <f t="shared" si="3"/>
        <v>14.92090767232045</v>
      </c>
      <c r="G25" s="24"/>
      <c r="H25" s="24"/>
      <c r="I25" s="24"/>
    </row>
    <row r="26" spans="2:9" x14ac:dyDescent="0.3">
      <c r="B26" s="21" t="s">
        <v>335</v>
      </c>
      <c r="C26" s="14">
        <v>1</v>
      </c>
      <c r="D26" s="47" t="s">
        <v>349</v>
      </c>
      <c r="E26" s="40">
        <f t="shared" si="2"/>
        <v>11.2923039865109</v>
      </c>
      <c r="F26" s="40">
        <f t="shared" si="3"/>
        <v>10.831204782487083</v>
      </c>
      <c r="G26" s="24"/>
      <c r="H26" s="24"/>
      <c r="I26" s="24"/>
    </row>
    <row r="27" spans="2:9" x14ac:dyDescent="0.3">
      <c r="B27" s="32"/>
      <c r="C27" s="14">
        <v>1</v>
      </c>
      <c r="D27" s="47" t="s">
        <v>350</v>
      </c>
      <c r="E27" s="40">
        <f t="shared" si="2"/>
        <v>8.2090810550403468</v>
      </c>
      <c r="F27" s="40">
        <f t="shared" si="3"/>
        <v>7.7197670308779456</v>
      </c>
      <c r="G27" s="24"/>
      <c r="H27" s="24"/>
      <c r="I27" s="24"/>
    </row>
    <row r="28" spans="2:9" x14ac:dyDescent="0.3">
      <c r="B28" s="21" t="s">
        <v>336</v>
      </c>
      <c r="C28" s="14">
        <v>1</v>
      </c>
      <c r="D28" s="47" t="s">
        <v>351</v>
      </c>
      <c r="E28" s="40">
        <f t="shared" si="2"/>
        <v>4.986149584487535</v>
      </c>
      <c r="F28" s="40">
        <f t="shared" si="3"/>
        <v>4.7851319087070081</v>
      </c>
      <c r="G28" s="24"/>
      <c r="H28" s="24"/>
      <c r="I28" s="24"/>
    </row>
    <row r="29" spans="2:9" x14ac:dyDescent="0.3">
      <c r="B29" s="13"/>
      <c r="C29" s="14">
        <v>1</v>
      </c>
      <c r="D29" s="47" t="s">
        <v>352</v>
      </c>
      <c r="E29" s="40">
        <f t="shared" si="2"/>
        <v>2.4304468264482715</v>
      </c>
      <c r="F29" s="40">
        <f t="shared" si="3"/>
        <v>2.407032352637092</v>
      </c>
      <c r="G29" s="24"/>
      <c r="H29" s="24"/>
      <c r="I29" s="24"/>
    </row>
    <row r="30" spans="2:9" x14ac:dyDescent="0.3">
      <c r="B30" s="21" t="s">
        <v>337</v>
      </c>
      <c r="C30" s="14">
        <v>1</v>
      </c>
      <c r="D30" s="47" t="s">
        <v>353</v>
      </c>
      <c r="E30" s="40">
        <f t="shared" si="2"/>
        <v>0.66241117668312655</v>
      </c>
      <c r="F30" s="40">
        <f t="shared" si="3"/>
        <v>0.6635308110239565</v>
      </c>
      <c r="G30" s="24"/>
      <c r="H30" s="24"/>
      <c r="I30" s="24"/>
    </row>
    <row r="31" spans="2:9" x14ac:dyDescent="0.3">
      <c r="B31" s="32"/>
      <c r="C31" s="14">
        <v>1</v>
      </c>
      <c r="D31" s="47" t="s">
        <v>354</v>
      </c>
      <c r="E31" s="40">
        <f t="shared" si="2"/>
        <v>9.6350716608454776E-2</v>
      </c>
      <c r="F31" s="40">
        <f t="shared" si="3"/>
        <v>8.1829322147053948E-2</v>
      </c>
      <c r="G31" s="24"/>
      <c r="H31" s="24"/>
      <c r="I31" s="24"/>
    </row>
    <row r="32" spans="2:9" x14ac:dyDescent="0.3">
      <c r="B32" s="21" t="s">
        <v>338</v>
      </c>
      <c r="C32" s="14">
        <v>1</v>
      </c>
      <c r="D32" s="38"/>
      <c r="E32" s="38"/>
      <c r="F32" s="38"/>
      <c r="G32" s="24"/>
      <c r="H32" s="24"/>
      <c r="I32" s="24"/>
    </row>
    <row r="33" spans="2:9" x14ac:dyDescent="0.3">
      <c r="B33" s="32"/>
      <c r="C33" s="14">
        <v>1</v>
      </c>
      <c r="D33" s="24"/>
      <c r="E33" s="24"/>
      <c r="F33" s="24"/>
      <c r="G33" s="24"/>
      <c r="H33" s="24"/>
      <c r="I33" s="24"/>
    </row>
    <row r="34" spans="2:9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</row>
    <row r="35" spans="2:9" x14ac:dyDescent="0.3">
      <c r="B35" s="32"/>
      <c r="C35" s="14">
        <v>1</v>
      </c>
      <c r="D35" s="24"/>
      <c r="E35" s="24"/>
      <c r="F35" s="24"/>
      <c r="G35" s="24"/>
      <c r="H35" s="24"/>
      <c r="I35" s="24"/>
    </row>
    <row r="36" spans="2:9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</row>
    <row r="37" spans="2:9" x14ac:dyDescent="0.3">
      <c r="B37" s="37"/>
      <c r="C37" s="14">
        <v>1</v>
      </c>
      <c r="D37" s="24"/>
      <c r="E37" s="24"/>
      <c r="F37" s="24"/>
      <c r="G37" s="24"/>
      <c r="H37" s="24"/>
      <c r="I37" s="24"/>
    </row>
    <row r="38" spans="2:9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</row>
    <row r="39" spans="2:9" x14ac:dyDescent="0.3">
      <c r="B39" s="37"/>
      <c r="C39" s="14">
        <v>1</v>
      </c>
      <c r="D39" s="24"/>
      <c r="E39" s="24"/>
      <c r="F39" s="24"/>
      <c r="G39" s="24"/>
      <c r="H39" s="24"/>
      <c r="I39" s="24"/>
    </row>
    <row r="40" spans="2:9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</row>
    <row r="41" spans="2:9" x14ac:dyDescent="0.3">
      <c r="B41" s="37"/>
      <c r="C41" s="14">
        <v>1</v>
      </c>
      <c r="D41" s="24"/>
      <c r="E41" s="24"/>
      <c r="F41" s="24"/>
      <c r="G41" s="24"/>
      <c r="H41" s="24"/>
      <c r="I41" s="24"/>
    </row>
    <row r="42" spans="2:9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</row>
    <row r="43" spans="2:9" x14ac:dyDescent="0.3">
      <c r="C43" s="41"/>
      <c r="D43" s="24"/>
      <c r="E43" s="24"/>
      <c r="F43" s="24"/>
      <c r="G43" s="24"/>
      <c r="H43" s="24"/>
      <c r="I43" s="24"/>
    </row>
    <row r="44" spans="2:9" ht="14.5" x14ac:dyDescent="0.35">
      <c r="B44" s="72" t="s">
        <v>393</v>
      </c>
      <c r="C44" s="41"/>
      <c r="D44" s="105" t="s">
        <v>402</v>
      </c>
      <c r="E44" s="24"/>
      <c r="F44" s="24"/>
      <c r="G44" s="24"/>
      <c r="H44" s="24"/>
      <c r="I44" s="24"/>
    </row>
    <row r="45" spans="2:9" x14ac:dyDescent="0.3">
      <c r="C45" s="41"/>
      <c r="D45" s="24"/>
      <c r="E45" s="24"/>
      <c r="F45" s="24"/>
      <c r="G45" s="24"/>
      <c r="H45" s="24"/>
      <c r="I45" s="24"/>
    </row>
    <row r="46" spans="2:9" x14ac:dyDescent="0.3">
      <c r="C46" s="41"/>
      <c r="D46" s="24"/>
      <c r="E46" s="24"/>
      <c r="F46" s="24"/>
      <c r="G46" s="24"/>
      <c r="H46" s="24"/>
      <c r="I46" s="24"/>
    </row>
    <row r="47" spans="2:9" x14ac:dyDescent="0.3">
      <c r="C47" s="41"/>
      <c r="D47" s="24"/>
      <c r="E47" s="24"/>
      <c r="F47" s="24"/>
      <c r="G47" s="24"/>
      <c r="H47" s="24"/>
      <c r="I47" s="24"/>
    </row>
    <row r="48" spans="2:9" x14ac:dyDescent="0.3">
      <c r="C48" s="41"/>
      <c r="D48" s="24"/>
      <c r="E48" s="24"/>
      <c r="F48" s="24"/>
      <c r="G48" s="24"/>
      <c r="H48" s="24"/>
      <c r="I48" s="24"/>
    </row>
    <row r="49" spans="3:9" x14ac:dyDescent="0.3">
      <c r="C49" s="41"/>
      <c r="D49" s="24"/>
      <c r="E49" s="24"/>
      <c r="F49" s="24"/>
      <c r="G49" s="24"/>
      <c r="H49" s="24"/>
      <c r="I49" s="24"/>
    </row>
    <row r="50" spans="3:9" x14ac:dyDescent="0.3">
      <c r="C50" s="41"/>
      <c r="D50" s="24"/>
      <c r="E50" s="24"/>
      <c r="F50" s="24"/>
      <c r="G50" s="24"/>
      <c r="H50" s="24"/>
      <c r="I50" s="24"/>
    </row>
    <row r="51" spans="3:9" x14ac:dyDescent="0.3">
      <c r="C51" s="41"/>
      <c r="D51" s="24"/>
      <c r="E51" s="24"/>
      <c r="F51" s="24"/>
      <c r="G51" s="24"/>
      <c r="H51" s="24"/>
      <c r="I51" s="24"/>
    </row>
    <row r="52" spans="3:9" x14ac:dyDescent="0.3">
      <c r="C52" s="41"/>
      <c r="D52" s="24"/>
      <c r="E52" s="24"/>
      <c r="F52" s="24"/>
      <c r="G52" s="24"/>
      <c r="H52" s="24"/>
      <c r="I52" s="24"/>
    </row>
    <row r="53" spans="3:9" x14ac:dyDescent="0.3">
      <c r="C53" s="41"/>
      <c r="D53" s="24"/>
      <c r="E53" s="24"/>
      <c r="F53" s="24"/>
      <c r="G53" s="24"/>
      <c r="H53" s="24"/>
      <c r="I53" s="24"/>
    </row>
    <row r="54" spans="3:9" x14ac:dyDescent="0.3">
      <c r="C54" s="41"/>
      <c r="D54" s="24"/>
      <c r="E54" s="24"/>
      <c r="F54" s="24"/>
      <c r="G54" s="24"/>
      <c r="H54" s="24"/>
      <c r="I54" s="24"/>
    </row>
    <row r="55" spans="3:9" x14ac:dyDescent="0.3">
      <c r="C55" s="41"/>
      <c r="D55" s="24"/>
      <c r="E55" s="24"/>
      <c r="F55" s="24"/>
      <c r="G55" s="24"/>
      <c r="H55" s="24"/>
      <c r="I55" s="24"/>
    </row>
    <row r="56" spans="3:9" x14ac:dyDescent="0.3">
      <c r="C56" s="41"/>
      <c r="D56" s="24"/>
      <c r="E56" s="24"/>
      <c r="F56" s="24"/>
      <c r="G56" s="24"/>
      <c r="H56" s="24"/>
      <c r="I56" s="24"/>
    </row>
    <row r="57" spans="3:9" x14ac:dyDescent="0.3">
      <c r="C57" s="41"/>
      <c r="D57" s="24"/>
      <c r="E57" s="24"/>
      <c r="F57" s="24"/>
      <c r="G57" s="24"/>
      <c r="H57" s="24"/>
      <c r="I57" s="24"/>
    </row>
    <row r="58" spans="3:9" x14ac:dyDescent="0.3">
      <c r="C58" s="41"/>
      <c r="G58" s="24"/>
    </row>
    <row r="59" spans="3:9" x14ac:dyDescent="0.3">
      <c r="C59" s="41"/>
      <c r="G59" s="24"/>
    </row>
    <row r="60" spans="3:9" x14ac:dyDescent="0.3">
      <c r="C60" s="41"/>
      <c r="G60" s="24"/>
    </row>
    <row r="61" spans="3:9" x14ac:dyDescent="0.3">
      <c r="C61" s="41"/>
      <c r="G61" s="24"/>
    </row>
    <row r="62" spans="3:9" x14ac:dyDescent="0.3">
      <c r="C62" s="41"/>
      <c r="G62" s="24"/>
    </row>
    <row r="63" spans="3:9" x14ac:dyDescent="0.3">
      <c r="C63" s="41"/>
    </row>
    <row r="64" spans="3:9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0500-000000000000}"/>
    <hyperlink ref="B4" location="Gender!C2" display="Gender!C2" xr:uid="{00000000-0004-0000-0500-000001000000}"/>
    <hyperlink ref="B6" location="Age!C2" display="Age!C2" xr:uid="{00000000-0004-0000-0500-000002000000}"/>
    <hyperlink ref="B8" location="Indigenous!C2" display="Indigenous!C2" xr:uid="{00000000-0004-0000-0500-000003000000}"/>
    <hyperlink ref="B10" location="Birthplaces!C2" display="Birthplaces!C2" xr:uid="{00000000-0004-0000-0500-000004000000}"/>
    <hyperlink ref="B12" location="Language!C2" display="Language!C2" xr:uid="{00000000-0004-0000-0500-000005000000}"/>
    <hyperlink ref="B14" location="Fluency!C2" display="Fluency!C2" xr:uid="{00000000-0004-0000-0500-000006000000}"/>
    <hyperlink ref="B16" location="'Year of arrival'!C2" display="'Year of arrival'!C2" xr:uid="{00000000-0004-0000-0500-000007000000}"/>
    <hyperlink ref="B18" location="Religion!C2" display="Religion!C2" xr:uid="{00000000-0004-0000-0500-000008000000}"/>
    <hyperlink ref="B20" location="'School Level'!C2" display="'School Level'!C2" xr:uid="{00000000-0004-0000-0500-000009000000}"/>
    <hyperlink ref="B22" location="'Post School'!C2" display="'Post School'!C2" xr:uid="{00000000-0004-0000-0500-00000A000000}"/>
    <hyperlink ref="B24" location="'Labour force'!C2" display="'Labour force'!C2" xr:uid="{00000000-0004-0000-0500-00000B000000}"/>
    <hyperlink ref="B26" location="Volunteering!C2" display="Volunteering!C2" xr:uid="{00000000-0004-0000-0500-00000C000000}"/>
    <hyperlink ref="B28" location="Incomes!C2" display="Incomes!C2" xr:uid="{00000000-0004-0000-0500-00000D000000}"/>
    <hyperlink ref="B30" location="Disability!C2" display="Disability!C2" xr:uid="{00000000-0004-0000-0500-00000E000000}"/>
    <hyperlink ref="B32" location="Carers!C2" display="Carers!C2" xr:uid="{00000000-0004-0000-0500-00000F000000}"/>
    <hyperlink ref="B34" location="'Marital Status'!C2" display="'Marital Status'!C2" xr:uid="{00000000-0004-0000-0500-000010000000}"/>
    <hyperlink ref="B36" location="Relationship!C2" display="Relationship!C2" xr:uid="{00000000-0004-0000-0500-000011000000}"/>
    <hyperlink ref="B38" location="'Home ownership'!C2" display="'Home ownership'!C2" xr:uid="{00000000-0004-0000-0500-000012000000}"/>
    <hyperlink ref="B40" location="'Non Private Accom'!C2" display="'Non Private Accom'!C2" xr:uid="{00000000-0004-0000-0500-000013000000}"/>
    <hyperlink ref="B42" location="Pensions!C2" display="Pensions!C2" xr:uid="{00000000-0004-0000-0500-000014000000}"/>
    <hyperlink ref="B44" location="Comparison!E3" display="Comparison!E3" xr:uid="{00000000-0004-0000-0500-000015000000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B1:I260"/>
  <sheetViews>
    <sheetView showGridLines="0" showRowColHeaders="0" zoomScale="75" zoomScaleNormal="75" workbookViewId="0">
      <selection activeCell="B6" sqref="B6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6384" width="9.08984375" style="16"/>
  </cols>
  <sheetData>
    <row r="1" spans="2:9" ht="28.5" x14ac:dyDescent="0.3">
      <c r="D1" s="132" t="s">
        <v>420</v>
      </c>
      <c r="E1" s="132"/>
      <c r="F1" s="132"/>
      <c r="G1" s="132"/>
      <c r="H1" s="132"/>
      <c r="I1" s="132"/>
    </row>
    <row r="2" spans="2:9" ht="18" x14ac:dyDescent="0.4">
      <c r="G2" s="129" t="s">
        <v>322</v>
      </c>
      <c r="H2" s="129"/>
      <c r="I2" s="129"/>
    </row>
    <row r="3" spans="2:9" ht="15.5" x14ac:dyDescent="0.35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</row>
    <row r="4" spans="2:9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</row>
    <row r="5" spans="2:9" x14ac:dyDescent="0.3">
      <c r="B5" s="13"/>
      <c r="C5" s="25">
        <v>18</v>
      </c>
      <c r="D5" s="26" t="s">
        <v>27</v>
      </c>
      <c r="E5" s="27">
        <f>VLOOKUP($C5,'Data Sheet 0'!$A$5:$CE$253,2+Sheet1!$D$9)</f>
        <v>47</v>
      </c>
      <c r="F5" s="28">
        <f>E5/E$7*100</f>
        <v>0.19718073502265482</v>
      </c>
      <c r="G5" s="24"/>
      <c r="H5" s="27">
        <f>VLOOKUP($C5,'Data Sheet 0'!$A$5:$CE$253,2+Sheet1!$D$15)</f>
        <v>1808</v>
      </c>
      <c r="I5" s="28">
        <f>H5/H$7*100</f>
        <v>0.2593412331044494</v>
      </c>
    </row>
    <row r="6" spans="2:9" x14ac:dyDescent="0.3">
      <c r="B6" s="21" t="s">
        <v>326</v>
      </c>
      <c r="C6" s="25">
        <v>19</v>
      </c>
      <c r="D6" s="26" t="s">
        <v>28</v>
      </c>
      <c r="E6" s="27">
        <f>VLOOKUP($C6,'Data Sheet 0'!$A$5:$CE$253,2+Sheet1!$D$9)</f>
        <v>23787</v>
      </c>
      <c r="F6" s="28">
        <f t="shared" ref="F6:F7" si="0">E6/E$7*100</f>
        <v>99.794428595401925</v>
      </c>
      <c r="G6" s="24"/>
      <c r="H6" s="27">
        <f>VLOOKUP($C6,'Data Sheet 0'!$A$5:$CE$253,2+Sheet1!$D$15)</f>
        <v>695351</v>
      </c>
      <c r="I6" s="28">
        <f t="shared" ref="I6:I7" si="1">H6/H$7*100</f>
        <v>99.741806294475651</v>
      </c>
    </row>
    <row r="7" spans="2:9" x14ac:dyDescent="0.3">
      <c r="B7" s="32"/>
      <c r="C7" s="25">
        <v>20</v>
      </c>
      <c r="D7" s="106" t="s">
        <v>14</v>
      </c>
      <c r="E7" s="107">
        <f>VLOOKUP($C7,'Data Sheet 0'!$A$5:$CE$253,2+Sheet1!$D$9)</f>
        <v>23836</v>
      </c>
      <c r="F7" s="35">
        <f t="shared" si="0"/>
        <v>100</v>
      </c>
      <c r="G7" s="76"/>
      <c r="H7" s="107">
        <f>VLOOKUP($C7,'Data Sheet 0'!$A$5:$CE$253,2+Sheet1!$D$15)</f>
        <v>697151</v>
      </c>
      <c r="I7" s="35">
        <f t="shared" si="1"/>
        <v>100</v>
      </c>
    </row>
    <row r="8" spans="2:9" x14ac:dyDescent="0.3">
      <c r="B8" s="21" t="s">
        <v>327</v>
      </c>
      <c r="C8" s="14">
        <v>1</v>
      </c>
      <c r="D8" s="24"/>
      <c r="E8" s="24"/>
      <c r="F8" s="24"/>
      <c r="G8" s="24"/>
      <c r="H8" s="24"/>
      <c r="I8" s="24"/>
    </row>
    <row r="9" spans="2:9" x14ac:dyDescent="0.3">
      <c r="B9" s="37"/>
      <c r="C9" s="14">
        <v>1</v>
      </c>
      <c r="D9" s="24"/>
      <c r="E9" s="24"/>
      <c r="F9" s="24"/>
      <c r="G9" s="24"/>
      <c r="H9" s="24"/>
      <c r="I9" s="24"/>
    </row>
    <row r="10" spans="2:9" x14ac:dyDescent="0.3">
      <c r="B10" s="21" t="s">
        <v>328</v>
      </c>
      <c r="C10" s="14">
        <v>1</v>
      </c>
      <c r="D10" s="24"/>
      <c r="E10" s="24"/>
      <c r="F10" s="24"/>
      <c r="G10" s="24"/>
      <c r="H10" s="24"/>
      <c r="I10" s="24"/>
    </row>
    <row r="11" spans="2:9" x14ac:dyDescent="0.3">
      <c r="B11" s="37"/>
      <c r="C11" s="14">
        <v>1</v>
      </c>
      <c r="D11" s="38" t="str">
        <f>E3</f>
        <v>Greater Dandenong</v>
      </c>
      <c r="E11" s="40">
        <f>F5</f>
        <v>0.19718073502265482</v>
      </c>
      <c r="F11" s="24"/>
      <c r="G11" s="24"/>
      <c r="H11" s="24"/>
      <c r="I11" s="24"/>
    </row>
    <row r="12" spans="2:9" x14ac:dyDescent="0.3">
      <c r="B12" s="21" t="s">
        <v>329</v>
      </c>
      <c r="C12" s="14">
        <v>1</v>
      </c>
      <c r="D12" s="38" t="str">
        <f>H3</f>
        <v>Metro. Melbourne</v>
      </c>
      <c r="E12" s="40">
        <f>I5</f>
        <v>0.2593412331044494</v>
      </c>
      <c r="F12" s="24"/>
      <c r="G12" s="24"/>
      <c r="H12" s="24"/>
      <c r="I12" s="24"/>
    </row>
    <row r="13" spans="2:9" x14ac:dyDescent="0.3">
      <c r="B13" s="37"/>
      <c r="C13" s="14">
        <v>1</v>
      </c>
      <c r="D13" s="24"/>
      <c r="E13" s="24"/>
      <c r="F13" s="24"/>
      <c r="G13" s="24"/>
      <c r="H13" s="24"/>
      <c r="I13" s="24"/>
    </row>
    <row r="14" spans="2:9" x14ac:dyDescent="0.3">
      <c r="B14" s="21" t="s">
        <v>330</v>
      </c>
      <c r="C14" s="14">
        <v>1</v>
      </c>
      <c r="D14" s="24"/>
      <c r="E14" s="24"/>
      <c r="F14" s="24"/>
      <c r="G14" s="24"/>
      <c r="H14" s="24"/>
      <c r="I14" s="24"/>
    </row>
    <row r="15" spans="2:9" x14ac:dyDescent="0.3">
      <c r="B15" s="32"/>
      <c r="C15" s="14">
        <v>1</v>
      </c>
      <c r="D15" s="24"/>
      <c r="E15" s="24"/>
      <c r="F15" s="24"/>
      <c r="G15" s="24"/>
      <c r="H15" s="24"/>
      <c r="I15" s="24"/>
    </row>
    <row r="16" spans="2:9" x14ac:dyDescent="0.3">
      <c r="B16" s="21" t="s">
        <v>331</v>
      </c>
      <c r="C16" s="14">
        <v>1</v>
      </c>
      <c r="D16" s="24"/>
      <c r="E16" s="24"/>
      <c r="F16" s="24"/>
      <c r="G16" s="24"/>
      <c r="H16" s="24"/>
      <c r="I16" s="24"/>
    </row>
    <row r="17" spans="2:9" x14ac:dyDescent="0.3">
      <c r="B17" s="32"/>
      <c r="C17" s="14">
        <v>1</v>
      </c>
      <c r="D17" s="24"/>
      <c r="E17" s="24"/>
      <c r="F17" s="24"/>
      <c r="G17" s="24"/>
      <c r="H17" s="24"/>
      <c r="I17" s="24"/>
    </row>
    <row r="18" spans="2:9" x14ac:dyDescent="0.3">
      <c r="B18" s="21" t="s">
        <v>332</v>
      </c>
      <c r="C18" s="14">
        <v>1</v>
      </c>
      <c r="D18" s="24"/>
      <c r="E18" s="24"/>
      <c r="F18" s="24"/>
      <c r="G18" s="24"/>
      <c r="H18" s="24"/>
      <c r="I18" s="24"/>
    </row>
    <row r="19" spans="2:9" x14ac:dyDescent="0.3">
      <c r="B19" s="32"/>
      <c r="C19" s="14">
        <v>1</v>
      </c>
      <c r="D19" s="24"/>
      <c r="E19" s="24"/>
      <c r="F19" s="24"/>
      <c r="G19" s="24"/>
      <c r="H19" s="24"/>
      <c r="I19" s="24"/>
    </row>
    <row r="20" spans="2:9" x14ac:dyDescent="0.3">
      <c r="B20" s="21" t="s">
        <v>333</v>
      </c>
      <c r="C20" s="14">
        <v>1</v>
      </c>
      <c r="D20" s="24"/>
      <c r="E20" s="24"/>
      <c r="F20" s="24"/>
      <c r="G20" s="24"/>
      <c r="H20" s="24"/>
      <c r="I20" s="24"/>
    </row>
    <row r="21" spans="2:9" x14ac:dyDescent="0.3">
      <c r="B21" s="32"/>
      <c r="C21" s="14">
        <v>1</v>
      </c>
      <c r="D21" s="24"/>
      <c r="E21" s="24"/>
      <c r="F21" s="24"/>
      <c r="G21" s="24"/>
      <c r="H21" s="24"/>
      <c r="I21" s="24"/>
    </row>
    <row r="22" spans="2:9" x14ac:dyDescent="0.3">
      <c r="B22" s="21" t="s">
        <v>311</v>
      </c>
      <c r="C22" s="14">
        <v>1</v>
      </c>
      <c r="D22" s="24"/>
      <c r="E22" s="24"/>
      <c r="F22" s="24"/>
      <c r="G22" s="24"/>
      <c r="H22" s="24"/>
      <c r="I22" s="24"/>
    </row>
    <row r="23" spans="2:9" x14ac:dyDescent="0.3">
      <c r="B23" s="32"/>
      <c r="C23" s="14">
        <v>1</v>
      </c>
      <c r="D23" s="24"/>
      <c r="E23" s="24"/>
      <c r="F23" s="24"/>
      <c r="G23" s="24"/>
      <c r="H23" s="24"/>
      <c r="I23" s="24"/>
    </row>
    <row r="24" spans="2:9" x14ac:dyDescent="0.3">
      <c r="B24" s="21" t="s">
        <v>334</v>
      </c>
      <c r="C24" s="14">
        <v>1</v>
      </c>
      <c r="D24" s="24"/>
      <c r="E24" s="24"/>
      <c r="F24" s="24"/>
      <c r="G24" s="24"/>
      <c r="H24" s="24"/>
      <c r="I24" s="24"/>
    </row>
    <row r="25" spans="2:9" x14ac:dyDescent="0.3">
      <c r="B25" s="32"/>
      <c r="C25" s="14">
        <v>1</v>
      </c>
      <c r="D25" s="24"/>
      <c r="E25" s="24"/>
      <c r="F25" s="24"/>
      <c r="G25" s="24"/>
      <c r="H25" s="24"/>
      <c r="I25" s="24"/>
    </row>
    <row r="26" spans="2:9" x14ac:dyDescent="0.3">
      <c r="B26" s="21" t="s">
        <v>335</v>
      </c>
      <c r="C26" s="14">
        <v>1</v>
      </c>
      <c r="D26" s="24"/>
      <c r="E26" s="24"/>
      <c r="F26" s="24"/>
      <c r="G26" s="24"/>
      <c r="H26" s="24"/>
      <c r="I26" s="24"/>
    </row>
    <row r="27" spans="2:9" x14ac:dyDescent="0.3">
      <c r="B27" s="32"/>
      <c r="C27" s="14">
        <v>1</v>
      </c>
      <c r="D27" s="24"/>
      <c r="E27" s="24"/>
      <c r="F27" s="24"/>
      <c r="G27" s="24"/>
      <c r="H27" s="24"/>
      <c r="I27" s="24"/>
    </row>
    <row r="28" spans="2:9" x14ac:dyDescent="0.3">
      <c r="B28" s="21" t="s">
        <v>336</v>
      </c>
      <c r="C28" s="14">
        <v>1</v>
      </c>
      <c r="D28" s="24"/>
      <c r="E28" s="24"/>
      <c r="F28" s="24"/>
      <c r="G28" s="24"/>
      <c r="H28" s="24"/>
      <c r="I28" s="24"/>
    </row>
    <row r="29" spans="2:9" x14ac:dyDescent="0.3">
      <c r="B29" s="13"/>
      <c r="C29" s="14">
        <v>1</v>
      </c>
      <c r="D29" s="24"/>
      <c r="E29" s="24"/>
      <c r="F29" s="24"/>
      <c r="G29" s="24"/>
      <c r="H29" s="24"/>
      <c r="I29" s="24"/>
    </row>
    <row r="30" spans="2:9" x14ac:dyDescent="0.3">
      <c r="B30" s="21" t="s">
        <v>337</v>
      </c>
      <c r="C30" s="14">
        <v>1</v>
      </c>
      <c r="D30" s="24"/>
      <c r="E30" s="24"/>
      <c r="F30" s="24"/>
      <c r="G30" s="24"/>
      <c r="H30" s="24"/>
      <c r="I30" s="24"/>
    </row>
    <row r="31" spans="2:9" x14ac:dyDescent="0.3">
      <c r="B31" s="32"/>
      <c r="C31" s="14">
        <v>1</v>
      </c>
      <c r="D31" s="24"/>
      <c r="E31" s="24"/>
      <c r="F31" s="24"/>
      <c r="G31" s="24"/>
      <c r="H31" s="24"/>
      <c r="I31" s="24"/>
    </row>
    <row r="32" spans="2:9" x14ac:dyDescent="0.3">
      <c r="B32" s="21" t="s">
        <v>338</v>
      </c>
      <c r="C32" s="14">
        <v>1</v>
      </c>
      <c r="D32" s="24"/>
      <c r="E32" s="24"/>
      <c r="F32" s="24"/>
      <c r="G32" s="24"/>
      <c r="H32" s="24"/>
      <c r="I32" s="24"/>
    </row>
    <row r="33" spans="2:9" ht="14.5" x14ac:dyDescent="0.35">
      <c r="B33" s="32"/>
      <c r="C33" s="14">
        <v>1</v>
      </c>
      <c r="D33" s="105" t="s">
        <v>403</v>
      </c>
      <c r="E33" s="24"/>
      <c r="F33" s="24"/>
      <c r="G33" s="24"/>
      <c r="H33" s="24"/>
      <c r="I33" s="24"/>
    </row>
    <row r="34" spans="2:9" x14ac:dyDescent="0.3">
      <c r="B34" s="21" t="s">
        <v>339</v>
      </c>
      <c r="C34" s="14">
        <v>1</v>
      </c>
      <c r="D34" s="24"/>
      <c r="E34" s="24"/>
      <c r="F34" s="24"/>
      <c r="G34" s="24"/>
      <c r="H34" s="24"/>
      <c r="I34" s="24"/>
    </row>
    <row r="35" spans="2:9" x14ac:dyDescent="0.3">
      <c r="B35" s="32"/>
      <c r="C35" s="14">
        <v>1</v>
      </c>
      <c r="D35" s="24"/>
      <c r="E35" s="24"/>
      <c r="F35" s="24"/>
      <c r="G35" s="24"/>
      <c r="H35" s="24"/>
      <c r="I35" s="24"/>
    </row>
    <row r="36" spans="2:9" x14ac:dyDescent="0.3">
      <c r="B36" s="21" t="s">
        <v>321</v>
      </c>
      <c r="C36" s="14">
        <v>1</v>
      </c>
      <c r="D36" s="24"/>
      <c r="E36" s="24"/>
      <c r="F36" s="24"/>
      <c r="G36" s="24"/>
      <c r="H36" s="24"/>
      <c r="I36" s="24"/>
    </row>
    <row r="37" spans="2:9" x14ac:dyDescent="0.3">
      <c r="B37" s="37"/>
      <c r="C37" s="14">
        <v>1</v>
      </c>
      <c r="D37" s="24"/>
      <c r="E37" s="24"/>
      <c r="F37" s="24"/>
      <c r="G37" s="24"/>
      <c r="H37" s="24"/>
      <c r="I37" s="24"/>
    </row>
    <row r="38" spans="2:9" x14ac:dyDescent="0.3">
      <c r="B38" s="21" t="s">
        <v>340</v>
      </c>
      <c r="C38" s="14">
        <v>1</v>
      </c>
      <c r="D38" s="24"/>
      <c r="E38" s="24"/>
      <c r="F38" s="24"/>
      <c r="G38" s="24"/>
      <c r="H38" s="24"/>
      <c r="I38" s="24"/>
    </row>
    <row r="39" spans="2:9" x14ac:dyDescent="0.3">
      <c r="B39" s="37"/>
      <c r="C39" s="14">
        <v>1</v>
      </c>
      <c r="D39" s="24"/>
      <c r="E39" s="24"/>
      <c r="F39" s="24"/>
      <c r="G39" s="24"/>
      <c r="H39" s="24"/>
      <c r="I39" s="24"/>
    </row>
    <row r="40" spans="2:9" x14ac:dyDescent="0.3">
      <c r="B40" s="21" t="s">
        <v>319</v>
      </c>
      <c r="C40" s="14">
        <v>1</v>
      </c>
      <c r="D40" s="24"/>
      <c r="E40" s="24"/>
      <c r="F40" s="24"/>
      <c r="G40" s="24"/>
      <c r="H40" s="24"/>
      <c r="I40" s="24"/>
    </row>
    <row r="41" spans="2:9" x14ac:dyDescent="0.3">
      <c r="B41" s="37"/>
      <c r="C41" s="14">
        <v>1</v>
      </c>
      <c r="D41" s="24"/>
      <c r="E41" s="24"/>
      <c r="F41" s="24"/>
      <c r="G41" s="24"/>
      <c r="H41" s="24"/>
      <c r="I41" s="24"/>
    </row>
    <row r="42" spans="2:9" x14ac:dyDescent="0.3">
      <c r="B42" s="21" t="s">
        <v>341</v>
      </c>
      <c r="C42" s="14">
        <v>1</v>
      </c>
      <c r="D42" s="24"/>
      <c r="E42" s="24"/>
      <c r="F42" s="24"/>
      <c r="G42" s="24"/>
      <c r="H42" s="24"/>
      <c r="I42" s="24"/>
    </row>
    <row r="43" spans="2:9" x14ac:dyDescent="0.3">
      <c r="C43" s="41"/>
      <c r="D43" s="24"/>
      <c r="E43" s="24"/>
      <c r="F43" s="24"/>
      <c r="G43" s="24"/>
      <c r="H43" s="24"/>
      <c r="I43" s="24"/>
    </row>
    <row r="44" spans="2:9" x14ac:dyDescent="0.3">
      <c r="B44" s="72" t="s">
        <v>393</v>
      </c>
      <c r="C44" s="41"/>
      <c r="D44" s="24"/>
      <c r="E44" s="24"/>
      <c r="F44" s="24"/>
      <c r="G44" s="24"/>
      <c r="H44" s="24"/>
      <c r="I44" s="24"/>
    </row>
    <row r="45" spans="2:9" x14ac:dyDescent="0.3">
      <c r="C45" s="41"/>
      <c r="D45" s="24"/>
      <c r="E45" s="24"/>
      <c r="F45" s="24"/>
      <c r="G45" s="24"/>
      <c r="H45" s="24"/>
      <c r="I45" s="24"/>
    </row>
    <row r="46" spans="2:9" x14ac:dyDescent="0.3">
      <c r="C46" s="41"/>
      <c r="D46" s="24"/>
      <c r="E46" s="24"/>
      <c r="F46" s="24"/>
      <c r="G46" s="24"/>
      <c r="H46" s="24"/>
      <c r="I46" s="24"/>
    </row>
    <row r="47" spans="2:9" x14ac:dyDescent="0.3">
      <c r="C47" s="41"/>
      <c r="D47" s="24"/>
      <c r="E47" s="24"/>
      <c r="F47" s="24"/>
      <c r="G47" s="24"/>
      <c r="H47" s="24"/>
      <c r="I47" s="24"/>
    </row>
    <row r="48" spans="2:9" x14ac:dyDescent="0.3">
      <c r="C48" s="41"/>
      <c r="D48" s="24"/>
      <c r="E48" s="24"/>
      <c r="F48" s="24"/>
      <c r="G48" s="24"/>
      <c r="H48" s="24"/>
      <c r="I48" s="24"/>
    </row>
    <row r="49" spans="3:9" x14ac:dyDescent="0.3">
      <c r="C49" s="41"/>
      <c r="D49" s="24"/>
      <c r="E49" s="24"/>
      <c r="F49" s="24"/>
      <c r="G49" s="24"/>
      <c r="H49" s="24"/>
      <c r="I49" s="24"/>
    </row>
    <row r="50" spans="3:9" x14ac:dyDescent="0.3">
      <c r="C50" s="41"/>
      <c r="D50" s="24"/>
      <c r="E50" s="24"/>
      <c r="F50" s="24"/>
      <c r="G50" s="24"/>
      <c r="H50" s="24"/>
      <c r="I50" s="24"/>
    </row>
    <row r="51" spans="3:9" x14ac:dyDescent="0.3">
      <c r="C51" s="41"/>
      <c r="D51" s="24"/>
      <c r="E51" s="24"/>
      <c r="F51" s="24"/>
      <c r="G51" s="24"/>
      <c r="H51" s="24"/>
      <c r="I51" s="24"/>
    </row>
    <row r="52" spans="3:9" x14ac:dyDescent="0.3">
      <c r="C52" s="41"/>
      <c r="D52" s="24"/>
      <c r="E52" s="24"/>
      <c r="F52" s="24"/>
      <c r="G52" s="24"/>
      <c r="H52" s="24"/>
      <c r="I52" s="24"/>
    </row>
    <row r="53" spans="3:9" x14ac:dyDescent="0.3">
      <c r="C53" s="41"/>
      <c r="D53" s="24"/>
      <c r="E53" s="24"/>
      <c r="F53" s="24"/>
      <c r="G53" s="24"/>
      <c r="H53" s="24"/>
      <c r="I53" s="24"/>
    </row>
    <row r="54" spans="3:9" x14ac:dyDescent="0.3">
      <c r="C54" s="41"/>
      <c r="D54" s="24"/>
      <c r="E54" s="24"/>
      <c r="F54" s="24"/>
      <c r="G54" s="24"/>
      <c r="H54" s="24"/>
      <c r="I54" s="24"/>
    </row>
    <row r="55" spans="3:9" x14ac:dyDescent="0.3">
      <c r="C55" s="41"/>
      <c r="D55" s="24"/>
      <c r="E55" s="24"/>
      <c r="F55" s="24"/>
      <c r="G55" s="24"/>
      <c r="H55" s="24"/>
      <c r="I55" s="24"/>
    </row>
    <row r="56" spans="3:9" x14ac:dyDescent="0.3">
      <c r="C56" s="41"/>
      <c r="D56" s="24"/>
      <c r="E56" s="24"/>
      <c r="F56" s="24"/>
      <c r="G56" s="24"/>
      <c r="H56" s="24"/>
      <c r="I56" s="24"/>
    </row>
    <row r="57" spans="3:9" x14ac:dyDescent="0.3">
      <c r="C57" s="41"/>
      <c r="D57" s="24"/>
      <c r="E57" s="24"/>
      <c r="F57" s="24"/>
      <c r="G57" s="24"/>
      <c r="H57" s="24"/>
      <c r="I57" s="24"/>
    </row>
    <row r="58" spans="3:9" x14ac:dyDescent="0.3">
      <c r="C58" s="41"/>
      <c r="D58" s="24"/>
      <c r="E58" s="24"/>
      <c r="F58" s="24"/>
      <c r="G58" s="24"/>
      <c r="H58" s="24"/>
      <c r="I58" s="24"/>
    </row>
    <row r="59" spans="3:9" x14ac:dyDescent="0.3">
      <c r="C59" s="41"/>
      <c r="D59" s="24"/>
      <c r="E59" s="24"/>
      <c r="F59" s="24"/>
      <c r="G59" s="24"/>
      <c r="H59" s="24"/>
      <c r="I59" s="24"/>
    </row>
    <row r="60" spans="3:9" x14ac:dyDescent="0.3">
      <c r="C60" s="41"/>
      <c r="D60" s="24"/>
      <c r="E60" s="24"/>
      <c r="F60" s="24"/>
      <c r="G60" s="24"/>
      <c r="H60" s="24"/>
      <c r="I60" s="24"/>
    </row>
    <row r="61" spans="3:9" x14ac:dyDescent="0.3">
      <c r="C61" s="41"/>
      <c r="G61" s="24"/>
    </row>
    <row r="62" spans="3:9" x14ac:dyDescent="0.3">
      <c r="C62" s="41"/>
      <c r="G62" s="24"/>
    </row>
    <row r="63" spans="3:9" x14ac:dyDescent="0.3">
      <c r="C63" s="41"/>
    </row>
    <row r="64" spans="3:9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password="CF21" sheet="1" objects="1" scenarios="1"/>
  <mergeCells count="4">
    <mergeCell ref="D1:I1"/>
    <mergeCell ref="G2:I2"/>
    <mergeCell ref="E3:F3"/>
    <mergeCell ref="H3:I3"/>
  </mergeCells>
  <hyperlinks>
    <hyperlink ref="G2:I2" location="Sheet1!B1" display="Index" xr:uid="{00000000-0004-0000-0600-000000000000}"/>
    <hyperlink ref="B4" location="Gender!C2" display="Gender!C2" xr:uid="{00000000-0004-0000-0600-000001000000}"/>
    <hyperlink ref="B6" location="Age!C2" display="Age!C2" xr:uid="{00000000-0004-0000-0600-000002000000}"/>
    <hyperlink ref="B8" location="Indigenous!C2" display="Indigenous!C2" xr:uid="{00000000-0004-0000-0600-000003000000}"/>
    <hyperlink ref="B10" location="Birthplaces!C2" display="Birthplaces!C2" xr:uid="{00000000-0004-0000-0600-000004000000}"/>
    <hyperlink ref="B12" location="Language!C2" display="Language!C2" xr:uid="{00000000-0004-0000-0600-000005000000}"/>
    <hyperlink ref="B14" location="Fluency!C2" display="Fluency!C2" xr:uid="{00000000-0004-0000-0600-000006000000}"/>
    <hyperlink ref="B16" location="'Year of arrival'!C2" display="'Year of arrival'!C2" xr:uid="{00000000-0004-0000-0600-000007000000}"/>
    <hyperlink ref="B18" location="Religion!C2" display="Religion!C2" xr:uid="{00000000-0004-0000-0600-000008000000}"/>
    <hyperlink ref="B20" location="'School Level'!C2" display="'School Level'!C2" xr:uid="{00000000-0004-0000-0600-000009000000}"/>
    <hyperlink ref="B22" location="'Post School'!C2" display="'Post School'!C2" xr:uid="{00000000-0004-0000-0600-00000A000000}"/>
    <hyperlink ref="B24" location="'Labour force'!C2" display="'Labour force'!C2" xr:uid="{00000000-0004-0000-0600-00000B000000}"/>
    <hyperlink ref="B26" location="Volunteering!C2" display="Volunteering!C2" xr:uid="{00000000-0004-0000-0600-00000C000000}"/>
    <hyperlink ref="B28" location="Incomes!C2" display="Incomes!C2" xr:uid="{00000000-0004-0000-0600-00000D000000}"/>
    <hyperlink ref="B30" location="Disability!C2" display="Disability!C2" xr:uid="{00000000-0004-0000-0600-00000E000000}"/>
    <hyperlink ref="B32" location="Carers!C2" display="Carers!C2" xr:uid="{00000000-0004-0000-0600-00000F000000}"/>
    <hyperlink ref="B34" location="'Marital Status'!C2" display="'Marital Status'!C2" xr:uid="{00000000-0004-0000-0600-000010000000}"/>
    <hyperlink ref="B36" location="Relationship!C2" display="Relationship!C2" xr:uid="{00000000-0004-0000-0600-000011000000}"/>
    <hyperlink ref="B38" location="'Home ownership'!C2" display="'Home ownership'!C2" xr:uid="{00000000-0004-0000-0600-000012000000}"/>
    <hyperlink ref="B40" location="'Non Private Accom'!C2" display="'Non Private Accom'!C2" xr:uid="{00000000-0004-0000-0600-000013000000}"/>
    <hyperlink ref="B42" location="Pensions!C2" display="Pensions!C2" xr:uid="{00000000-0004-0000-0600-000014000000}"/>
    <hyperlink ref="B44" location="Comparison!E3" display="Comparison!E3" xr:uid="{00000000-0004-0000-0600-000015000000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S260"/>
  <sheetViews>
    <sheetView showGridLines="0" showRowColHeaders="0" zoomScale="75" zoomScaleNormal="75" workbookViewId="0">
      <selection activeCell="B12" sqref="B12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48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0" width="9.08984375" style="16"/>
    <col min="11" max="11" width="3.81640625" style="17" customWidth="1"/>
    <col min="12" max="12" width="16.81640625" style="17" customWidth="1"/>
    <col min="13" max="16" width="9.08984375" style="17"/>
    <col min="17" max="17" width="9.6328125" style="17" customWidth="1"/>
    <col min="18" max="18" width="3.81640625" style="16" customWidth="1"/>
    <col min="19" max="16384" width="9.08984375" style="16"/>
  </cols>
  <sheetData>
    <row r="1" spans="2:19" ht="28.5" x14ac:dyDescent="0.65">
      <c r="D1" s="115" t="s">
        <v>421</v>
      </c>
      <c r="E1" s="115"/>
      <c r="F1" s="115"/>
      <c r="G1" s="115"/>
      <c r="H1" s="115"/>
      <c r="I1" s="115"/>
      <c r="J1" s="105" t="s">
        <v>404</v>
      </c>
    </row>
    <row r="2" spans="2:19" ht="18" x14ac:dyDescent="0.4">
      <c r="G2" s="129" t="s">
        <v>322</v>
      </c>
      <c r="H2" s="129"/>
      <c r="I2" s="129"/>
    </row>
    <row r="3" spans="2:19" ht="15.75" customHeight="1" x14ac:dyDescent="0.4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  <c r="J3" s="133" t="str">
        <f>CONCATENATE("Top 50 Overseas Birthplaces: ",E3)</f>
        <v>Top 50 Overseas Birthplaces: Greater Dandenong</v>
      </c>
      <c r="K3" s="133"/>
      <c r="L3" s="133"/>
      <c r="M3" s="133"/>
      <c r="N3" s="133"/>
      <c r="O3" s="133"/>
      <c r="P3" s="133"/>
      <c r="Q3" s="133"/>
    </row>
    <row r="4" spans="2:19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  <c r="J4" s="17"/>
      <c r="R4" s="17"/>
      <c r="S4" s="48"/>
    </row>
    <row r="5" spans="2:19" x14ac:dyDescent="0.3">
      <c r="B5" s="13"/>
      <c r="C5" s="25">
        <v>22</v>
      </c>
      <c r="D5" s="26" t="s">
        <v>29</v>
      </c>
      <c r="E5" s="27">
        <f>VLOOKUP($C5,'Data Sheet 0'!$A$5:$CE$253,2+Sheet1!$D$9)</f>
        <v>5679</v>
      </c>
      <c r="F5" s="28">
        <f>E5/E$56*100</f>
        <v>22.834740651387214</v>
      </c>
      <c r="G5" s="24"/>
      <c r="H5" s="27">
        <f>VLOOKUP($C5,'Data Sheet 0'!$A$5:$CE$253,2+Sheet1!$D$15)</f>
        <v>335536</v>
      </c>
      <c r="I5" s="28">
        <f>H5/H$56*100</f>
        <v>46.103218909772423</v>
      </c>
      <c r="J5" s="17"/>
      <c r="K5" s="17">
        <v>1</v>
      </c>
      <c r="L5" s="47" t="s">
        <v>29</v>
      </c>
      <c r="M5" s="49">
        <f>E5</f>
        <v>5679</v>
      </c>
      <c r="N5" s="17">
        <f>M5+K5*0.0001</f>
        <v>5679.0001000000002</v>
      </c>
      <c r="O5" s="17">
        <f>RANK(N5,N$5:N$54)</f>
        <v>1</v>
      </c>
      <c r="P5" s="17" t="str">
        <f>VLOOKUP(MATCH(K5,O$5:O$54,0),$K$5:$M$54,2)</f>
        <v>Australia</v>
      </c>
      <c r="Q5" s="17">
        <f>VLOOKUP(MATCH(K5,O$5:O$54,0),$K$5:$M$54,3)</f>
        <v>5679</v>
      </c>
      <c r="R5" s="17"/>
      <c r="S5" s="48"/>
    </row>
    <row r="6" spans="2:19" x14ac:dyDescent="0.3">
      <c r="B6" s="21" t="s">
        <v>326</v>
      </c>
      <c r="C6" s="25">
        <v>23</v>
      </c>
      <c r="D6" s="26" t="s">
        <v>30</v>
      </c>
      <c r="E6" s="27">
        <f>VLOOKUP($C6,'Data Sheet 0'!$A$5:$CE$253,2+Sheet1!$D$9)</f>
        <v>837</v>
      </c>
      <c r="F6" s="28">
        <f t="shared" ref="F6:F56" si="0">E6/E$56*100</f>
        <v>3.3655006031363088</v>
      </c>
      <c r="G6" s="24"/>
      <c r="H6" s="27">
        <f>VLOOKUP($C6,'Data Sheet 0'!$A$5:$CE$253,2+Sheet1!$D$15)</f>
        <v>43448</v>
      </c>
      <c r="I6" s="28">
        <f t="shared" ref="I6:I56" si="1">H6/H$56*100</f>
        <v>5.9698293333406616</v>
      </c>
      <c r="J6" s="17"/>
      <c r="K6" s="17">
        <v>2</v>
      </c>
      <c r="L6" s="47" t="s">
        <v>30</v>
      </c>
      <c r="M6" s="49">
        <f t="shared" ref="M6:M54" si="2">E6</f>
        <v>837</v>
      </c>
      <c r="N6" s="17">
        <f t="shared" ref="N6:N54" si="3">M6+K6*0.0001</f>
        <v>837.00019999999995</v>
      </c>
      <c r="O6" s="17">
        <f t="shared" ref="O6:O54" si="4">RANK(N6,N$5:N$54)</f>
        <v>9</v>
      </c>
      <c r="P6" s="17" t="str">
        <f t="shared" ref="P6:P54" si="5">VLOOKUP(MATCH(K6,O$5:O$54,0),$K$5:$M$54,2)</f>
        <v>Vietnam</v>
      </c>
      <c r="Q6" s="17">
        <f t="shared" ref="Q6:Q54" si="6">VLOOKUP(MATCH(K6,O$5:O$54,0),$K$5:$M$54,3)</f>
        <v>2565</v>
      </c>
      <c r="R6" s="17"/>
      <c r="S6" s="48"/>
    </row>
    <row r="7" spans="2:19" x14ac:dyDescent="0.3">
      <c r="B7" s="32"/>
      <c r="C7" s="25">
        <v>24</v>
      </c>
      <c r="D7" s="26" t="s">
        <v>31</v>
      </c>
      <c r="E7" s="27">
        <f>VLOOKUP($C7,'Data Sheet 0'!$A$5:$CE$253,2+Sheet1!$D$9)</f>
        <v>1213</v>
      </c>
      <c r="F7" s="28">
        <f t="shared" si="0"/>
        <v>4.8773622838761561</v>
      </c>
      <c r="G7" s="24"/>
      <c r="H7" s="27">
        <f>VLOOKUP($C7,'Data Sheet 0'!$A$5:$CE$253,2+Sheet1!$D$15)</f>
        <v>41556</v>
      </c>
      <c r="I7" s="28">
        <f t="shared" si="1"/>
        <v>5.7098653051073587</v>
      </c>
      <c r="J7" s="17"/>
      <c r="K7" s="17">
        <v>3</v>
      </c>
      <c r="L7" s="47" t="s">
        <v>31</v>
      </c>
      <c r="M7" s="49">
        <f t="shared" si="2"/>
        <v>1213</v>
      </c>
      <c r="N7" s="17">
        <f t="shared" si="3"/>
        <v>1213.0002999999999</v>
      </c>
      <c r="O7" s="17">
        <f t="shared" si="4"/>
        <v>6</v>
      </c>
      <c r="P7" s="17" t="str">
        <f t="shared" si="5"/>
        <v>Cambodia</v>
      </c>
      <c r="Q7" s="17">
        <f t="shared" si="6"/>
        <v>1232</v>
      </c>
      <c r="R7" s="17"/>
      <c r="S7" s="48"/>
    </row>
    <row r="8" spans="2:19" x14ac:dyDescent="0.3">
      <c r="B8" s="21" t="s">
        <v>327</v>
      </c>
      <c r="C8" s="25">
        <v>25</v>
      </c>
      <c r="D8" s="26" t="s">
        <v>32</v>
      </c>
      <c r="E8" s="27">
        <f>VLOOKUP($C8,'Data Sheet 0'!$A$5:$CE$253,2+Sheet1!$D$9)</f>
        <v>1222</v>
      </c>
      <c r="F8" s="28">
        <f t="shared" si="0"/>
        <v>4.913550462404503</v>
      </c>
      <c r="G8" s="24"/>
      <c r="H8" s="27">
        <f>VLOOKUP($C8,'Data Sheet 0'!$A$5:$CE$253,2+Sheet1!$D$15)</f>
        <v>32372</v>
      </c>
      <c r="I8" s="28">
        <f t="shared" si="1"/>
        <v>4.4479680348670572</v>
      </c>
      <c r="J8" s="17"/>
      <c r="K8" s="17">
        <v>4</v>
      </c>
      <c r="L8" s="47" t="s">
        <v>32</v>
      </c>
      <c r="M8" s="49">
        <f t="shared" si="2"/>
        <v>1222</v>
      </c>
      <c r="N8" s="17">
        <f t="shared" si="3"/>
        <v>1222.0003999999999</v>
      </c>
      <c r="O8" s="17">
        <f t="shared" si="4"/>
        <v>5</v>
      </c>
      <c r="P8" s="17" t="str">
        <f t="shared" si="5"/>
        <v>Sri Lanka</v>
      </c>
      <c r="Q8" s="17">
        <f t="shared" si="6"/>
        <v>1230</v>
      </c>
      <c r="R8" s="17"/>
      <c r="S8" s="48"/>
    </row>
    <row r="9" spans="2:19" x14ac:dyDescent="0.3">
      <c r="B9" s="37"/>
      <c r="C9" s="25">
        <v>26</v>
      </c>
      <c r="D9" s="26" t="s">
        <v>437</v>
      </c>
      <c r="E9" s="27">
        <f>VLOOKUP($C9,'Data Sheet 0'!$A$5:$CE$253,2+Sheet1!$D$9)</f>
        <v>990</v>
      </c>
      <c r="F9" s="28">
        <f t="shared" si="0"/>
        <v>3.9806996381182147</v>
      </c>
      <c r="G9" s="24"/>
      <c r="H9" s="27">
        <f>VLOOKUP($C9,'Data Sheet 0'!$A$5:$CE$253,2+Sheet1!$D$15)</f>
        <v>20340</v>
      </c>
      <c r="I9" s="28">
        <f t="shared" si="1"/>
        <v>2.7947507052142573</v>
      </c>
      <c r="J9" s="17"/>
      <c r="K9" s="17">
        <v>5</v>
      </c>
      <c r="L9" s="47" t="s">
        <v>437</v>
      </c>
      <c r="M9" s="49">
        <f t="shared" si="2"/>
        <v>990</v>
      </c>
      <c r="N9" s="17">
        <f t="shared" si="3"/>
        <v>990.00049999999999</v>
      </c>
      <c r="O9" s="17">
        <f t="shared" si="4"/>
        <v>7</v>
      </c>
      <c r="P9" s="17" t="str">
        <f t="shared" si="5"/>
        <v>Greece</v>
      </c>
      <c r="Q9" s="17">
        <f t="shared" si="6"/>
        <v>1222</v>
      </c>
      <c r="R9" s="17"/>
      <c r="S9" s="48"/>
    </row>
    <row r="10" spans="2:19" x14ac:dyDescent="0.3">
      <c r="B10" s="21" t="s">
        <v>328</v>
      </c>
      <c r="C10" s="25">
        <v>27</v>
      </c>
      <c r="D10" s="26" t="s">
        <v>39</v>
      </c>
      <c r="E10" s="27">
        <f>VLOOKUP($C10,'Data Sheet 0'!$A$5:$CE$253,2+Sheet1!$D$9)</f>
        <v>2565</v>
      </c>
      <c r="F10" s="28">
        <f t="shared" si="0"/>
        <v>10.31363088057901</v>
      </c>
      <c r="G10" s="24"/>
      <c r="H10" s="27">
        <f>VLOOKUP($C10,'Data Sheet 0'!$A$5:$CE$253,2+Sheet1!$D$15)</f>
        <v>14404</v>
      </c>
      <c r="I10" s="28">
        <f t="shared" si="1"/>
        <v>1.9791341768882087</v>
      </c>
      <c r="J10" s="17"/>
      <c r="K10" s="17">
        <v>6</v>
      </c>
      <c r="L10" s="47" t="s">
        <v>39</v>
      </c>
      <c r="M10" s="49">
        <f t="shared" si="2"/>
        <v>2565</v>
      </c>
      <c r="N10" s="17">
        <f t="shared" si="3"/>
        <v>2565.0005999999998</v>
      </c>
      <c r="O10" s="17">
        <f t="shared" si="4"/>
        <v>2</v>
      </c>
      <c r="P10" s="17" t="str">
        <f t="shared" si="5"/>
        <v>Italy</v>
      </c>
      <c r="Q10" s="17">
        <f t="shared" si="6"/>
        <v>1213</v>
      </c>
      <c r="R10" s="17"/>
      <c r="S10" s="48"/>
    </row>
    <row r="11" spans="2:19" x14ac:dyDescent="0.3">
      <c r="B11" s="37"/>
      <c r="C11" s="25">
        <v>28</v>
      </c>
      <c r="D11" s="26" t="s">
        <v>37</v>
      </c>
      <c r="E11" s="27">
        <f>VLOOKUP($C11,'Data Sheet 0'!$A$5:$CE$253,2+Sheet1!$D$9)</f>
        <v>955</v>
      </c>
      <c r="F11" s="28">
        <f t="shared" si="0"/>
        <v>3.8399678327301969</v>
      </c>
      <c r="G11" s="24"/>
      <c r="H11" s="27">
        <f>VLOOKUP($C11,'Data Sheet 0'!$A$5:$CE$253,2+Sheet1!$D$15)</f>
        <v>13500</v>
      </c>
      <c r="I11" s="28">
        <f t="shared" si="1"/>
        <v>1.8549230344342416</v>
      </c>
      <c r="J11" s="17"/>
      <c r="K11" s="17">
        <v>7</v>
      </c>
      <c r="L11" s="47" t="s">
        <v>37</v>
      </c>
      <c r="M11" s="49">
        <f t="shared" si="2"/>
        <v>955</v>
      </c>
      <c r="N11" s="17">
        <f t="shared" si="3"/>
        <v>955.00070000000005</v>
      </c>
      <c r="O11" s="17">
        <f t="shared" si="4"/>
        <v>8</v>
      </c>
      <c r="P11" s="17" t="str">
        <f t="shared" si="5"/>
        <v xml:space="preserve">China </v>
      </c>
      <c r="Q11" s="17">
        <f t="shared" si="6"/>
        <v>990</v>
      </c>
      <c r="R11" s="17"/>
      <c r="S11" s="48"/>
    </row>
    <row r="12" spans="2:19" x14ac:dyDescent="0.3">
      <c r="B12" s="21" t="s">
        <v>329</v>
      </c>
      <c r="C12" s="25">
        <v>29</v>
      </c>
      <c r="D12" s="26" t="s">
        <v>33</v>
      </c>
      <c r="E12" s="27">
        <f>VLOOKUP($C12,'Data Sheet 0'!$A$5:$CE$253,2+Sheet1!$D$9)</f>
        <v>282</v>
      </c>
      <c r="F12" s="28">
        <f t="shared" si="0"/>
        <v>1.1338962605548852</v>
      </c>
      <c r="G12" s="24"/>
      <c r="H12" s="27">
        <f>VLOOKUP($C12,'Data Sheet 0'!$A$5:$CE$253,2+Sheet1!$D$15)</f>
        <v>9836</v>
      </c>
      <c r="I12" s="28">
        <f t="shared" si="1"/>
        <v>1.351483182718163</v>
      </c>
      <c r="J12" s="17"/>
      <c r="K12" s="17">
        <v>8</v>
      </c>
      <c r="L12" s="47" t="s">
        <v>33</v>
      </c>
      <c r="M12" s="49">
        <f t="shared" si="2"/>
        <v>282</v>
      </c>
      <c r="N12" s="17">
        <f t="shared" si="3"/>
        <v>282.00080000000003</v>
      </c>
      <c r="O12" s="17">
        <f t="shared" si="4"/>
        <v>16</v>
      </c>
      <c r="P12" s="17" t="str">
        <f t="shared" si="5"/>
        <v>India</v>
      </c>
      <c r="Q12" s="17">
        <f t="shared" si="6"/>
        <v>955</v>
      </c>
      <c r="R12" s="17"/>
      <c r="S12" s="48"/>
    </row>
    <row r="13" spans="2:19" x14ac:dyDescent="0.3">
      <c r="B13" s="37"/>
      <c r="C13" s="25">
        <v>30</v>
      </c>
      <c r="D13" s="26" t="s">
        <v>34</v>
      </c>
      <c r="E13" s="27">
        <f>VLOOKUP($C13,'Data Sheet 0'!$A$5:$CE$253,2+Sheet1!$D$9)</f>
        <v>262</v>
      </c>
      <c r="F13" s="28">
        <f t="shared" si="0"/>
        <v>1.0534780860474466</v>
      </c>
      <c r="G13" s="24"/>
      <c r="H13" s="27">
        <f>VLOOKUP($C13,'Data Sheet 0'!$A$5:$CE$253,2+Sheet1!$D$15)</f>
        <v>7303</v>
      </c>
      <c r="I13" s="28">
        <f t="shared" si="1"/>
        <v>1.0034446607757974</v>
      </c>
      <c r="J13" s="17"/>
      <c r="K13" s="17">
        <v>9</v>
      </c>
      <c r="L13" s="47" t="s">
        <v>34</v>
      </c>
      <c r="M13" s="49">
        <f t="shared" si="2"/>
        <v>262</v>
      </c>
      <c r="N13" s="17">
        <f t="shared" si="3"/>
        <v>262.0009</v>
      </c>
      <c r="O13" s="17">
        <f t="shared" si="4"/>
        <v>19</v>
      </c>
      <c r="P13" s="17" t="str">
        <f t="shared" si="5"/>
        <v>England</v>
      </c>
      <c r="Q13" s="17">
        <f t="shared" si="6"/>
        <v>837</v>
      </c>
      <c r="R13" s="17"/>
      <c r="S13" s="48"/>
    </row>
    <row r="14" spans="2:19" x14ac:dyDescent="0.3">
      <c r="B14" s="21" t="s">
        <v>330</v>
      </c>
      <c r="C14" s="25">
        <v>31</v>
      </c>
      <c r="D14" s="26" t="s">
        <v>35</v>
      </c>
      <c r="E14" s="27">
        <f>VLOOKUP($C14,'Data Sheet 0'!$A$5:$CE$253,2+Sheet1!$D$9)</f>
        <v>229</v>
      </c>
      <c r="F14" s="28">
        <f t="shared" si="0"/>
        <v>0.92078809811017293</v>
      </c>
      <c r="G14" s="24"/>
      <c r="H14" s="27">
        <f>VLOOKUP($C14,'Data Sheet 0'!$A$5:$CE$253,2+Sheet1!$D$15)</f>
        <v>11290</v>
      </c>
      <c r="I14" s="28">
        <f t="shared" si="1"/>
        <v>1.5512652636120436</v>
      </c>
      <c r="J14" s="17"/>
      <c r="K14" s="17">
        <v>10</v>
      </c>
      <c r="L14" s="47" t="s">
        <v>35</v>
      </c>
      <c r="M14" s="49">
        <f t="shared" si="2"/>
        <v>229</v>
      </c>
      <c r="N14" s="17">
        <f t="shared" si="3"/>
        <v>229.001</v>
      </c>
      <c r="O14" s="17">
        <f t="shared" si="4"/>
        <v>20</v>
      </c>
      <c r="P14" s="17" t="str">
        <f t="shared" si="5"/>
        <v>Mauritius</v>
      </c>
      <c r="Q14" s="17">
        <f t="shared" si="6"/>
        <v>557</v>
      </c>
      <c r="R14" s="17"/>
      <c r="S14" s="48"/>
    </row>
    <row r="15" spans="2:19" x14ac:dyDescent="0.3">
      <c r="B15" s="32"/>
      <c r="C15" s="25">
        <v>32</v>
      </c>
      <c r="D15" s="26" t="s">
        <v>38</v>
      </c>
      <c r="E15" s="27">
        <f>VLOOKUP($C15,'Data Sheet 0'!$A$5:$CE$253,2+Sheet1!$D$9)</f>
        <v>170</v>
      </c>
      <c r="F15" s="28">
        <f t="shared" si="0"/>
        <v>0.68355448331322877</v>
      </c>
      <c r="G15" s="24"/>
      <c r="H15" s="27">
        <f>VLOOKUP($C15,'Data Sheet 0'!$A$5:$CE$253,2+Sheet1!$D$15)</f>
        <v>8016</v>
      </c>
      <c r="I15" s="28">
        <f t="shared" si="1"/>
        <v>1.1014120773351763</v>
      </c>
      <c r="J15" s="17"/>
      <c r="K15" s="17">
        <v>11</v>
      </c>
      <c r="L15" s="47" t="s">
        <v>38</v>
      </c>
      <c r="M15" s="49">
        <f t="shared" si="2"/>
        <v>170</v>
      </c>
      <c r="N15" s="17">
        <f t="shared" si="3"/>
        <v>170.00110000000001</v>
      </c>
      <c r="O15" s="17">
        <f t="shared" si="4"/>
        <v>25</v>
      </c>
      <c r="P15" s="17" t="str">
        <f t="shared" si="5"/>
        <v>Croatia</v>
      </c>
      <c r="Q15" s="17">
        <f t="shared" si="6"/>
        <v>372</v>
      </c>
      <c r="R15" s="17"/>
      <c r="S15" s="48"/>
    </row>
    <row r="16" spans="2:19" x14ac:dyDescent="0.3">
      <c r="B16" s="21" t="s">
        <v>331</v>
      </c>
      <c r="C16" s="25">
        <v>33</v>
      </c>
      <c r="D16" s="26" t="s">
        <v>36</v>
      </c>
      <c r="E16" s="27">
        <f>VLOOKUP($C16,'Data Sheet 0'!$A$5:$CE$253,2+Sheet1!$D$9)</f>
        <v>207</v>
      </c>
      <c r="F16" s="28">
        <f t="shared" si="0"/>
        <v>0.83232810615199038</v>
      </c>
      <c r="G16" s="24"/>
      <c r="H16" s="27">
        <f>VLOOKUP($C16,'Data Sheet 0'!$A$5:$CE$253,2+Sheet1!$D$15)</f>
        <v>8037</v>
      </c>
      <c r="I16" s="28">
        <f t="shared" si="1"/>
        <v>1.1042975131665185</v>
      </c>
      <c r="J16" s="17"/>
      <c r="K16" s="17">
        <v>12</v>
      </c>
      <c r="L16" s="47" t="s">
        <v>36</v>
      </c>
      <c r="M16" s="49">
        <f t="shared" si="2"/>
        <v>207</v>
      </c>
      <c r="N16" s="17">
        <f t="shared" si="3"/>
        <v>207.00120000000001</v>
      </c>
      <c r="O16" s="17">
        <f t="shared" si="4"/>
        <v>22</v>
      </c>
      <c r="P16" s="17" t="str">
        <f t="shared" si="5"/>
        <v>Bosnia and Herzegovina</v>
      </c>
      <c r="Q16" s="17">
        <f t="shared" si="6"/>
        <v>370</v>
      </c>
      <c r="R16" s="17"/>
      <c r="S16" s="48"/>
    </row>
    <row r="17" spans="2:19" x14ac:dyDescent="0.3">
      <c r="B17" s="32"/>
      <c r="C17" s="25">
        <v>34</v>
      </c>
      <c r="D17" s="26" t="s">
        <v>41</v>
      </c>
      <c r="E17" s="27">
        <f>VLOOKUP($C17,'Data Sheet 0'!$A$5:$CE$253,2+Sheet1!$D$9)</f>
        <v>1230</v>
      </c>
      <c r="F17" s="28">
        <f t="shared" si="0"/>
        <v>4.9457177322074788</v>
      </c>
      <c r="G17" s="24"/>
      <c r="H17" s="27">
        <f>VLOOKUP($C17,'Data Sheet 0'!$A$5:$CE$253,2+Sheet1!$D$15)</f>
        <v>9915</v>
      </c>
      <c r="I17" s="28">
        <f t="shared" si="1"/>
        <v>1.3623379175122596</v>
      </c>
      <c r="J17" s="17"/>
      <c r="K17" s="17">
        <v>13</v>
      </c>
      <c r="L17" s="47" t="s">
        <v>41</v>
      </c>
      <c r="M17" s="49">
        <f t="shared" si="2"/>
        <v>1230</v>
      </c>
      <c r="N17" s="17">
        <f t="shared" si="3"/>
        <v>1230.0012999999999</v>
      </c>
      <c r="O17" s="17">
        <f t="shared" si="4"/>
        <v>4</v>
      </c>
      <c r="P17" s="17" t="str">
        <f t="shared" si="5"/>
        <v>Poland</v>
      </c>
      <c r="Q17" s="17">
        <f t="shared" si="6"/>
        <v>344</v>
      </c>
      <c r="R17" s="17"/>
      <c r="S17" s="48"/>
    </row>
    <row r="18" spans="2:19" x14ac:dyDescent="0.3">
      <c r="B18" s="21" t="s">
        <v>332</v>
      </c>
      <c r="C18" s="25">
        <v>35</v>
      </c>
      <c r="D18" s="26" t="s">
        <v>43</v>
      </c>
      <c r="E18" s="27">
        <f>VLOOKUP($C18,'Data Sheet 0'!$A$5:$CE$253,2+Sheet1!$D$9)</f>
        <v>183</v>
      </c>
      <c r="F18" s="28">
        <f t="shared" si="0"/>
        <v>0.73582629674306388</v>
      </c>
      <c r="G18" s="24"/>
      <c r="H18" s="27">
        <f>VLOOKUP($C18,'Data Sheet 0'!$A$5:$CE$253,2+Sheet1!$D$15)</f>
        <v>8855</v>
      </c>
      <c r="I18" s="28">
        <f t="shared" si="1"/>
        <v>1.2166921088826081</v>
      </c>
      <c r="J18" s="17"/>
      <c r="K18" s="17">
        <v>14</v>
      </c>
      <c r="L18" s="47" t="s">
        <v>43</v>
      </c>
      <c r="M18" s="49">
        <f t="shared" si="2"/>
        <v>183</v>
      </c>
      <c r="N18" s="17">
        <f t="shared" si="3"/>
        <v>183.00139999999999</v>
      </c>
      <c r="O18" s="17">
        <f t="shared" si="4"/>
        <v>24</v>
      </c>
      <c r="P18" s="17" t="str">
        <f t="shared" si="5"/>
        <v>Serbia</v>
      </c>
      <c r="Q18" s="17">
        <f t="shared" si="6"/>
        <v>301</v>
      </c>
      <c r="R18" s="17"/>
      <c r="S18" s="48"/>
    </row>
    <row r="19" spans="2:19" x14ac:dyDescent="0.3">
      <c r="B19" s="32"/>
      <c r="C19" s="25">
        <v>36</v>
      </c>
      <c r="D19" s="26" t="s">
        <v>40</v>
      </c>
      <c r="E19" s="27">
        <f>VLOOKUP($C19,'Data Sheet 0'!$A$5:$CE$253,2+Sheet1!$D$9)</f>
        <v>372</v>
      </c>
      <c r="F19" s="28">
        <f t="shared" si="0"/>
        <v>1.4957780458383596</v>
      </c>
      <c r="G19" s="24"/>
      <c r="H19" s="27">
        <f>VLOOKUP($C19,'Data Sheet 0'!$A$5:$CE$253,2+Sheet1!$D$15)</f>
        <v>7144</v>
      </c>
      <c r="I19" s="28">
        <f t="shared" si="1"/>
        <v>0.98159778948134979</v>
      </c>
      <c r="J19" s="17"/>
      <c r="K19" s="17">
        <v>15</v>
      </c>
      <c r="L19" s="47" t="s">
        <v>40</v>
      </c>
      <c r="M19" s="49">
        <f t="shared" si="2"/>
        <v>372</v>
      </c>
      <c r="N19" s="17">
        <f t="shared" si="3"/>
        <v>372.00150000000002</v>
      </c>
      <c r="O19" s="17">
        <f t="shared" si="4"/>
        <v>11</v>
      </c>
      <c r="P19" s="17" t="str">
        <f t="shared" si="5"/>
        <v>North Macedonia</v>
      </c>
      <c r="Q19" s="17">
        <f t="shared" si="6"/>
        <v>289</v>
      </c>
      <c r="R19" s="17"/>
      <c r="S19" s="48"/>
    </row>
    <row r="20" spans="2:19" x14ac:dyDescent="0.3">
      <c r="B20" s="21" t="s">
        <v>333</v>
      </c>
      <c r="C20" s="25">
        <v>37</v>
      </c>
      <c r="D20" s="26" t="s">
        <v>438</v>
      </c>
      <c r="E20" s="27">
        <f>VLOOKUP($C20,'Data Sheet 0'!$A$5:$CE$253,2+Sheet1!$D$9)</f>
        <v>289</v>
      </c>
      <c r="F20" s="28">
        <f t="shared" si="0"/>
        <v>1.1620426216324891</v>
      </c>
      <c r="G20" s="24"/>
      <c r="H20" s="27">
        <f>VLOOKUP($C20,'Data Sheet 0'!$A$5:$CE$253,2+Sheet1!$D$15)</f>
        <v>7737</v>
      </c>
      <c r="I20" s="28">
        <f t="shared" si="1"/>
        <v>1.063077001290202</v>
      </c>
      <c r="J20" s="17"/>
      <c r="K20" s="17">
        <v>16</v>
      </c>
      <c r="L20" s="47" t="s">
        <v>438</v>
      </c>
      <c r="M20" s="49">
        <f t="shared" si="2"/>
        <v>289</v>
      </c>
      <c r="N20" s="17">
        <f t="shared" si="3"/>
        <v>289.0016</v>
      </c>
      <c r="O20" s="17">
        <f t="shared" si="4"/>
        <v>15</v>
      </c>
      <c r="P20" s="17" t="str">
        <f t="shared" si="5"/>
        <v>Germany</v>
      </c>
      <c r="Q20" s="17">
        <f t="shared" si="6"/>
        <v>282</v>
      </c>
      <c r="R20" s="17"/>
      <c r="S20" s="48"/>
    </row>
    <row r="21" spans="2:19" x14ac:dyDescent="0.3">
      <c r="B21" s="32"/>
      <c r="C21" s="25">
        <v>38</v>
      </c>
      <c r="D21" s="26" t="s">
        <v>45</v>
      </c>
      <c r="E21" s="27">
        <f>VLOOKUP($C21,'Data Sheet 0'!$A$5:$CE$253,2+Sheet1!$D$9)</f>
        <v>266</v>
      </c>
      <c r="F21" s="28">
        <f t="shared" si="0"/>
        <v>1.0695617209489345</v>
      </c>
      <c r="G21" s="24"/>
      <c r="H21" s="27">
        <f>VLOOKUP($C21,'Data Sheet 0'!$A$5:$CE$253,2+Sheet1!$D$15)</f>
        <v>5988</v>
      </c>
      <c r="I21" s="28">
        <f t="shared" si="1"/>
        <v>0.82276141705127703</v>
      </c>
      <c r="J21" s="17"/>
      <c r="K21" s="17">
        <v>17</v>
      </c>
      <c r="L21" s="47" t="s">
        <v>45</v>
      </c>
      <c r="M21" s="49">
        <f t="shared" si="2"/>
        <v>266</v>
      </c>
      <c r="N21" s="17">
        <f t="shared" si="3"/>
        <v>266.00170000000003</v>
      </c>
      <c r="O21" s="17">
        <f t="shared" si="4"/>
        <v>18</v>
      </c>
      <c r="P21" s="17" t="str">
        <f t="shared" si="5"/>
        <v>Chile</v>
      </c>
      <c r="Q21" s="17">
        <f t="shared" si="6"/>
        <v>278</v>
      </c>
      <c r="R21" s="17"/>
      <c r="S21" s="48"/>
    </row>
    <row r="22" spans="2:19" x14ac:dyDescent="0.3">
      <c r="B22" s="21" t="s">
        <v>311</v>
      </c>
      <c r="C22" s="25">
        <v>39</v>
      </c>
      <c r="D22" s="26" t="s">
        <v>42</v>
      </c>
      <c r="E22" s="27">
        <f>VLOOKUP($C22,'Data Sheet 0'!$A$5:$CE$253,2+Sheet1!$D$9)</f>
        <v>344</v>
      </c>
      <c r="F22" s="28">
        <f t="shared" si="0"/>
        <v>1.3831926015279452</v>
      </c>
      <c r="G22" s="24"/>
      <c r="H22" s="27">
        <f>VLOOKUP($C22,'Data Sheet 0'!$A$5:$CE$253,2+Sheet1!$D$15)</f>
        <v>6153</v>
      </c>
      <c r="I22" s="28">
        <f t="shared" si="1"/>
        <v>0.84543269858325087</v>
      </c>
      <c r="J22" s="17"/>
      <c r="K22" s="17">
        <v>18</v>
      </c>
      <c r="L22" s="47" t="s">
        <v>42</v>
      </c>
      <c r="M22" s="49">
        <f t="shared" si="2"/>
        <v>344</v>
      </c>
      <c r="N22" s="17">
        <f t="shared" si="3"/>
        <v>344.0018</v>
      </c>
      <c r="O22" s="17">
        <f t="shared" si="4"/>
        <v>13</v>
      </c>
      <c r="P22" s="17" t="str">
        <f t="shared" si="5"/>
        <v>Philippines</v>
      </c>
      <c r="Q22" s="17">
        <f t="shared" si="6"/>
        <v>266</v>
      </c>
      <c r="R22" s="17"/>
      <c r="S22" s="48"/>
    </row>
    <row r="23" spans="2:19" x14ac:dyDescent="0.3">
      <c r="B23" s="32"/>
      <c r="C23" s="25">
        <v>40</v>
      </c>
      <c r="D23" s="26" t="s">
        <v>44</v>
      </c>
      <c r="E23" s="27">
        <f>VLOOKUP($C23,'Data Sheet 0'!$A$5:$CE$253,2+Sheet1!$D$9)</f>
        <v>166</v>
      </c>
      <c r="F23" s="28">
        <f t="shared" si="0"/>
        <v>0.66747084841174109</v>
      </c>
      <c r="G23" s="24"/>
      <c r="H23" s="27">
        <f>VLOOKUP($C23,'Data Sheet 0'!$A$5:$CE$253,2+Sheet1!$D$15)</f>
        <v>5203</v>
      </c>
      <c r="I23" s="28">
        <f t="shared" si="1"/>
        <v>0.71490107764158217</v>
      </c>
      <c r="J23" s="17"/>
      <c r="K23" s="17">
        <v>19</v>
      </c>
      <c r="L23" s="47" t="s">
        <v>44</v>
      </c>
      <c r="M23" s="49">
        <f t="shared" si="2"/>
        <v>166</v>
      </c>
      <c r="N23" s="17">
        <f t="shared" si="3"/>
        <v>166.00190000000001</v>
      </c>
      <c r="O23" s="17">
        <f t="shared" si="4"/>
        <v>26</v>
      </c>
      <c r="P23" s="17" t="str">
        <f t="shared" si="5"/>
        <v>Netherlands</v>
      </c>
      <c r="Q23" s="17">
        <f t="shared" si="6"/>
        <v>262</v>
      </c>
      <c r="R23" s="17"/>
      <c r="S23" s="48"/>
    </row>
    <row r="24" spans="2:19" x14ac:dyDescent="0.3">
      <c r="B24" s="21" t="s">
        <v>334</v>
      </c>
      <c r="C24" s="25">
        <v>41</v>
      </c>
      <c r="D24" s="26" t="s">
        <v>46</v>
      </c>
      <c r="E24" s="27">
        <f>VLOOKUP($C24,'Data Sheet 0'!$A$5:$CE$253,2+Sheet1!$D$9)</f>
        <v>150</v>
      </c>
      <c r="F24" s="28">
        <f t="shared" si="0"/>
        <v>0.60313630880579006</v>
      </c>
      <c r="G24" s="24"/>
      <c r="H24" s="27">
        <f>VLOOKUP($C24,'Data Sheet 0'!$A$5:$CE$253,2+Sheet1!$D$15)</f>
        <v>4475</v>
      </c>
      <c r="I24" s="28">
        <f t="shared" si="1"/>
        <v>0.61487263548838755</v>
      </c>
      <c r="J24" s="17"/>
      <c r="K24" s="17">
        <v>20</v>
      </c>
      <c r="L24" s="47" t="s">
        <v>46</v>
      </c>
      <c r="M24" s="49">
        <f t="shared" si="2"/>
        <v>150</v>
      </c>
      <c r="N24" s="17">
        <f t="shared" si="3"/>
        <v>150.00200000000001</v>
      </c>
      <c r="O24" s="17">
        <f t="shared" si="4"/>
        <v>27</v>
      </c>
      <c r="P24" s="17" t="str">
        <f t="shared" si="5"/>
        <v>Malta</v>
      </c>
      <c r="Q24" s="17">
        <f t="shared" si="6"/>
        <v>229</v>
      </c>
      <c r="R24" s="17"/>
      <c r="S24" s="48"/>
    </row>
    <row r="25" spans="2:19" x14ac:dyDescent="0.3">
      <c r="B25" s="32"/>
      <c r="C25" s="25">
        <v>42</v>
      </c>
      <c r="D25" s="26" t="s">
        <v>50</v>
      </c>
      <c r="E25" s="27">
        <f>VLOOKUP($C25,'Data Sheet 0'!$A$5:$CE$253,2+Sheet1!$D$9)</f>
        <v>191</v>
      </c>
      <c r="F25" s="28">
        <f t="shared" si="0"/>
        <v>0.76799356654603934</v>
      </c>
      <c r="G25" s="24"/>
      <c r="H25" s="27">
        <f>VLOOKUP($C25,'Data Sheet 0'!$A$5:$CE$253,2+Sheet1!$D$15)</f>
        <v>4245</v>
      </c>
      <c r="I25" s="28">
        <f t="shared" si="1"/>
        <v>0.58327024304987818</v>
      </c>
      <c r="J25" s="17"/>
      <c r="K25" s="17">
        <v>21</v>
      </c>
      <c r="L25" s="47" t="s">
        <v>50</v>
      </c>
      <c r="M25" s="49">
        <f t="shared" si="2"/>
        <v>191</v>
      </c>
      <c r="N25" s="17">
        <f t="shared" si="3"/>
        <v>191.00210000000001</v>
      </c>
      <c r="O25" s="17">
        <f t="shared" si="4"/>
        <v>23</v>
      </c>
      <c r="P25" s="17" t="str">
        <f t="shared" si="5"/>
        <v>Turkey</v>
      </c>
      <c r="Q25" s="17">
        <f t="shared" si="6"/>
        <v>217</v>
      </c>
      <c r="R25" s="17"/>
      <c r="S25" s="48"/>
    </row>
    <row r="26" spans="2:19" x14ac:dyDescent="0.3">
      <c r="B26" s="21" t="s">
        <v>335</v>
      </c>
      <c r="C26" s="25">
        <v>43</v>
      </c>
      <c r="D26" s="26" t="s">
        <v>48</v>
      </c>
      <c r="E26" s="27">
        <f>VLOOKUP($C26,'Data Sheet 0'!$A$5:$CE$253,2+Sheet1!$D$9)</f>
        <v>127</v>
      </c>
      <c r="F26" s="28">
        <f t="shared" si="0"/>
        <v>0.51065540812223564</v>
      </c>
      <c r="G26" s="24"/>
      <c r="H26" s="27">
        <f>VLOOKUP($C26,'Data Sheet 0'!$A$5:$CE$253,2+Sheet1!$D$15)</f>
        <v>3994</v>
      </c>
      <c r="I26" s="28">
        <f t="shared" si="1"/>
        <v>0.54878241478002676</v>
      </c>
      <c r="J26" s="17"/>
      <c r="K26" s="17">
        <v>22</v>
      </c>
      <c r="L26" s="47" t="s">
        <v>48</v>
      </c>
      <c r="M26" s="49">
        <f t="shared" si="2"/>
        <v>127</v>
      </c>
      <c r="N26" s="17">
        <f t="shared" si="3"/>
        <v>127.0022</v>
      </c>
      <c r="O26" s="17">
        <f t="shared" si="4"/>
        <v>29</v>
      </c>
      <c r="P26" s="17" t="str">
        <f t="shared" si="5"/>
        <v>Scotland</v>
      </c>
      <c r="Q26" s="17">
        <f t="shared" si="6"/>
        <v>207</v>
      </c>
      <c r="R26" s="17"/>
      <c r="S26" s="48"/>
    </row>
    <row r="27" spans="2:19" x14ac:dyDescent="0.3">
      <c r="B27" s="32"/>
      <c r="C27" s="25">
        <v>44</v>
      </c>
      <c r="D27" s="26" t="s">
        <v>47</v>
      </c>
      <c r="E27" s="27">
        <f>VLOOKUP($C27,'Data Sheet 0'!$A$5:$CE$253,2+Sheet1!$D$9)</f>
        <v>90</v>
      </c>
      <c r="F27" s="28">
        <f t="shared" si="0"/>
        <v>0.36188178528347409</v>
      </c>
      <c r="G27" s="24"/>
      <c r="H27" s="27">
        <f>VLOOKUP($C27,'Data Sheet 0'!$A$5:$CE$253,2+Sheet1!$D$15)</f>
        <v>3100</v>
      </c>
      <c r="I27" s="28">
        <f t="shared" si="1"/>
        <v>0.4259452893886036</v>
      </c>
      <c r="J27" s="17"/>
      <c r="K27" s="17">
        <v>23</v>
      </c>
      <c r="L27" s="47" t="s">
        <v>47</v>
      </c>
      <c r="M27" s="49">
        <f t="shared" si="2"/>
        <v>90</v>
      </c>
      <c r="N27" s="17">
        <f t="shared" si="3"/>
        <v>90.002300000000005</v>
      </c>
      <c r="O27" s="17">
        <f t="shared" si="4"/>
        <v>35</v>
      </c>
      <c r="P27" s="17" t="str">
        <f t="shared" si="5"/>
        <v>Lebanon</v>
      </c>
      <c r="Q27" s="17">
        <f t="shared" si="6"/>
        <v>191</v>
      </c>
      <c r="R27" s="17"/>
      <c r="S27" s="48"/>
    </row>
    <row r="28" spans="2:19" x14ac:dyDescent="0.3">
      <c r="B28" s="21" t="s">
        <v>336</v>
      </c>
      <c r="C28" s="25">
        <v>45</v>
      </c>
      <c r="D28" s="26" t="s">
        <v>51</v>
      </c>
      <c r="E28" s="27">
        <f>VLOOKUP($C28,'Data Sheet 0'!$A$5:$CE$253,2+Sheet1!$D$9)</f>
        <v>217</v>
      </c>
      <c r="F28" s="28">
        <f t="shared" si="0"/>
        <v>0.87253719340570968</v>
      </c>
      <c r="G28" s="24"/>
      <c r="H28" s="27">
        <f>VLOOKUP($C28,'Data Sheet 0'!$A$5:$CE$253,2+Sheet1!$D$15)</f>
        <v>3701</v>
      </c>
      <c r="I28" s="28">
        <f t="shared" si="1"/>
        <v>0.50852371484749093</v>
      </c>
      <c r="J28" s="17"/>
      <c r="K28" s="17">
        <v>24</v>
      </c>
      <c r="L28" s="47" t="s">
        <v>51</v>
      </c>
      <c r="M28" s="49">
        <f t="shared" si="2"/>
        <v>217</v>
      </c>
      <c r="N28" s="17">
        <f t="shared" si="3"/>
        <v>217.00239999999999</v>
      </c>
      <c r="O28" s="17">
        <f t="shared" si="4"/>
        <v>21</v>
      </c>
      <c r="P28" s="17" t="str">
        <f t="shared" si="5"/>
        <v>Malaysia</v>
      </c>
      <c r="Q28" s="17">
        <f t="shared" si="6"/>
        <v>183</v>
      </c>
      <c r="R28" s="17"/>
      <c r="S28" s="48"/>
    </row>
    <row r="29" spans="2:19" x14ac:dyDescent="0.3">
      <c r="B29" s="13"/>
      <c r="C29" s="25">
        <v>46</v>
      </c>
      <c r="D29" s="26" t="s">
        <v>57</v>
      </c>
      <c r="E29" s="27">
        <f>VLOOKUP($C29,'Data Sheet 0'!$A$5:$CE$253,2+Sheet1!$D$9)</f>
        <v>50</v>
      </c>
      <c r="F29" s="28">
        <f t="shared" si="0"/>
        <v>0.20104543626859669</v>
      </c>
      <c r="G29" s="24"/>
      <c r="H29" s="27">
        <f>VLOOKUP($C29,'Data Sheet 0'!$A$5:$CE$253,2+Sheet1!$D$15)</f>
        <v>3791</v>
      </c>
      <c r="I29" s="28">
        <f t="shared" si="1"/>
        <v>0.52088986841038598</v>
      </c>
      <c r="J29" s="17"/>
      <c r="K29" s="17">
        <v>25</v>
      </c>
      <c r="L29" s="47" t="s">
        <v>57</v>
      </c>
      <c r="M29" s="49">
        <f t="shared" si="2"/>
        <v>50</v>
      </c>
      <c r="N29" s="17">
        <f t="shared" si="3"/>
        <v>50.002499999999998</v>
      </c>
      <c r="O29" s="17">
        <f t="shared" si="4"/>
        <v>39</v>
      </c>
      <c r="P29" s="17" t="str">
        <f t="shared" si="5"/>
        <v>New Zealand</v>
      </c>
      <c r="Q29" s="17">
        <f t="shared" si="6"/>
        <v>170</v>
      </c>
      <c r="R29" s="17"/>
      <c r="S29" s="48"/>
    </row>
    <row r="30" spans="2:19" x14ac:dyDescent="0.3">
      <c r="B30" s="21" t="s">
        <v>337</v>
      </c>
      <c r="C30" s="25">
        <v>47</v>
      </c>
      <c r="D30" s="26" t="s">
        <v>53</v>
      </c>
      <c r="E30" s="27">
        <f>VLOOKUP($C30,'Data Sheet 0'!$A$5:$CE$253,2+Sheet1!$D$9)</f>
        <v>557</v>
      </c>
      <c r="F30" s="28">
        <f t="shared" si="0"/>
        <v>2.2396461600321675</v>
      </c>
      <c r="G30" s="24"/>
      <c r="H30" s="27">
        <f>VLOOKUP($C30,'Data Sheet 0'!$A$5:$CE$253,2+Sheet1!$D$15)</f>
        <v>3082</v>
      </c>
      <c r="I30" s="28">
        <f t="shared" si="1"/>
        <v>0.42347205867602461</v>
      </c>
      <c r="J30" s="17"/>
      <c r="K30" s="17">
        <v>26</v>
      </c>
      <c r="L30" s="47" t="s">
        <v>53</v>
      </c>
      <c r="M30" s="49">
        <f t="shared" si="2"/>
        <v>557</v>
      </c>
      <c r="N30" s="17">
        <f t="shared" si="3"/>
        <v>557.00260000000003</v>
      </c>
      <c r="O30" s="17">
        <f t="shared" si="4"/>
        <v>10</v>
      </c>
      <c r="P30" s="17" t="str">
        <f t="shared" si="5"/>
        <v>Egypt</v>
      </c>
      <c r="Q30" s="17">
        <f t="shared" si="6"/>
        <v>166</v>
      </c>
      <c r="R30" s="17"/>
      <c r="S30" s="48"/>
    </row>
    <row r="31" spans="2:19" x14ac:dyDescent="0.3">
      <c r="B31" s="32"/>
      <c r="C31" s="25">
        <v>48</v>
      </c>
      <c r="D31" s="26" t="s">
        <v>55</v>
      </c>
      <c r="E31" s="27">
        <f>VLOOKUP($C31,'Data Sheet 0'!$A$5:$CE$253,2+Sheet1!$D$9)</f>
        <v>301</v>
      </c>
      <c r="F31" s="28">
        <f t="shared" si="0"/>
        <v>1.2102935263369521</v>
      </c>
      <c r="G31" s="24"/>
      <c r="H31" s="27">
        <f>VLOOKUP($C31,'Data Sheet 0'!$A$5:$CE$253,2+Sheet1!$D$15)</f>
        <v>2787</v>
      </c>
      <c r="I31" s="28">
        <f t="shared" si="1"/>
        <v>0.38293855533098009</v>
      </c>
      <c r="J31" s="17"/>
      <c r="K31" s="17">
        <v>27</v>
      </c>
      <c r="L31" s="47" t="s">
        <v>55</v>
      </c>
      <c r="M31" s="49">
        <f t="shared" si="2"/>
        <v>301</v>
      </c>
      <c r="N31" s="17">
        <f t="shared" si="3"/>
        <v>301.0027</v>
      </c>
      <c r="O31" s="17">
        <f t="shared" si="4"/>
        <v>14</v>
      </c>
      <c r="P31" s="17" t="str">
        <f t="shared" si="5"/>
        <v>South Africa</v>
      </c>
      <c r="Q31" s="17">
        <f t="shared" si="6"/>
        <v>150</v>
      </c>
      <c r="R31" s="17"/>
      <c r="S31" s="48"/>
    </row>
    <row r="32" spans="2:19" x14ac:dyDescent="0.3">
      <c r="B32" s="21" t="s">
        <v>338</v>
      </c>
      <c r="C32" s="25">
        <v>49</v>
      </c>
      <c r="D32" s="26" t="s">
        <v>56</v>
      </c>
      <c r="E32" s="27">
        <f>VLOOKUP($C32,'Data Sheet 0'!$A$5:$CE$253,2+Sheet1!$D$9)</f>
        <v>20</v>
      </c>
      <c r="F32" s="28">
        <f t="shared" si="0"/>
        <v>8.0418174507438683E-2</v>
      </c>
      <c r="G32" s="24"/>
      <c r="H32" s="27">
        <f>VLOOKUP($C32,'Data Sheet 0'!$A$5:$CE$253,2+Sheet1!$D$15)</f>
        <v>2137</v>
      </c>
      <c r="I32" s="28">
        <f t="shared" si="1"/>
        <v>0.29362744626562776</v>
      </c>
      <c r="J32" s="17"/>
      <c r="K32" s="17">
        <v>28</v>
      </c>
      <c r="L32" s="47" t="s">
        <v>56</v>
      </c>
      <c r="M32" s="49">
        <f t="shared" si="2"/>
        <v>20</v>
      </c>
      <c r="N32" s="17">
        <f t="shared" si="3"/>
        <v>20.002800000000001</v>
      </c>
      <c r="O32" s="17">
        <f t="shared" si="4"/>
        <v>49</v>
      </c>
      <c r="P32" s="17" t="str">
        <f t="shared" si="5"/>
        <v>Romania</v>
      </c>
      <c r="Q32" s="17">
        <f t="shared" si="6"/>
        <v>128</v>
      </c>
      <c r="R32" s="17"/>
      <c r="S32" s="48"/>
    </row>
    <row r="33" spans="2:19" x14ac:dyDescent="0.3">
      <c r="B33" s="32"/>
      <c r="C33" s="25">
        <v>50</v>
      </c>
      <c r="D33" s="26" t="s">
        <v>49</v>
      </c>
      <c r="E33" s="27">
        <f>VLOOKUP($C33,'Data Sheet 0'!$A$5:$CE$253,2+Sheet1!$D$9)</f>
        <v>115</v>
      </c>
      <c r="F33" s="28">
        <f t="shared" si="0"/>
        <v>0.46240450341777245</v>
      </c>
      <c r="G33" s="24"/>
      <c r="H33" s="27">
        <f>VLOOKUP($C33,'Data Sheet 0'!$A$5:$CE$253,2+Sheet1!$D$15)</f>
        <v>2393</v>
      </c>
      <c r="I33" s="28">
        <f t="shared" si="1"/>
        <v>0.32880228306675113</v>
      </c>
      <c r="J33" s="17"/>
      <c r="K33" s="17">
        <v>29</v>
      </c>
      <c r="L33" s="47" t="s">
        <v>49</v>
      </c>
      <c r="M33" s="49">
        <f t="shared" si="2"/>
        <v>115</v>
      </c>
      <c r="N33" s="17">
        <f t="shared" si="3"/>
        <v>115.0029</v>
      </c>
      <c r="O33" s="17">
        <f t="shared" si="4"/>
        <v>31</v>
      </c>
      <c r="P33" s="17" t="str">
        <f t="shared" si="5"/>
        <v>Cyprus</v>
      </c>
      <c r="Q33" s="17">
        <f t="shared" si="6"/>
        <v>127</v>
      </c>
      <c r="R33" s="17"/>
      <c r="S33" s="48"/>
    </row>
    <row r="34" spans="2:19" x14ac:dyDescent="0.3">
      <c r="B34" s="21" t="s">
        <v>339</v>
      </c>
      <c r="C34" s="25">
        <v>51</v>
      </c>
      <c r="D34" s="26" t="s">
        <v>61</v>
      </c>
      <c r="E34" s="27">
        <f>VLOOKUP($C34,'Data Sheet 0'!$A$5:$CE$253,2+Sheet1!$D$9)</f>
        <v>1232</v>
      </c>
      <c r="F34" s="28">
        <f t="shared" si="0"/>
        <v>4.9537595496582227</v>
      </c>
      <c r="G34" s="24"/>
      <c r="H34" s="27">
        <f>VLOOKUP($C34,'Data Sheet 0'!$A$5:$CE$253,2+Sheet1!$D$15)</f>
        <v>2642</v>
      </c>
      <c r="I34" s="28">
        <f t="shared" si="1"/>
        <v>0.36301530792409381</v>
      </c>
      <c r="J34" s="17"/>
      <c r="K34" s="17">
        <v>30</v>
      </c>
      <c r="L34" s="47" t="s">
        <v>61</v>
      </c>
      <c r="M34" s="49">
        <f t="shared" si="2"/>
        <v>1232</v>
      </c>
      <c r="N34" s="17">
        <f t="shared" si="3"/>
        <v>1232.0029999999999</v>
      </c>
      <c r="O34" s="17">
        <f t="shared" si="4"/>
        <v>3</v>
      </c>
      <c r="P34" s="17" t="str">
        <f t="shared" si="5"/>
        <v>Timor-Leste</v>
      </c>
      <c r="Q34" s="17">
        <f t="shared" si="6"/>
        <v>124</v>
      </c>
      <c r="R34" s="17"/>
      <c r="S34" s="48"/>
    </row>
    <row r="35" spans="2:19" x14ac:dyDescent="0.3">
      <c r="B35" s="32"/>
      <c r="C35" s="25">
        <v>52</v>
      </c>
      <c r="D35" s="26" t="s">
        <v>54</v>
      </c>
      <c r="E35" s="27">
        <f>VLOOKUP($C35,'Data Sheet 0'!$A$5:$CE$253,2+Sheet1!$D$9)</f>
        <v>49</v>
      </c>
      <c r="F35" s="28">
        <f t="shared" si="0"/>
        <v>0.19702452754322475</v>
      </c>
      <c r="G35" s="24"/>
      <c r="H35" s="27">
        <f>VLOOKUP($C35,'Data Sheet 0'!$A$5:$CE$253,2+Sheet1!$D$15)</f>
        <v>1728</v>
      </c>
      <c r="I35" s="28">
        <f t="shared" si="1"/>
        <v>0.23743014840758295</v>
      </c>
      <c r="J35" s="17"/>
      <c r="K35" s="17">
        <v>31</v>
      </c>
      <c r="L35" s="47" t="s">
        <v>54</v>
      </c>
      <c r="M35" s="49">
        <f t="shared" si="2"/>
        <v>49</v>
      </c>
      <c r="N35" s="17">
        <f t="shared" si="3"/>
        <v>49.003100000000003</v>
      </c>
      <c r="O35" s="17">
        <f t="shared" si="4"/>
        <v>40</v>
      </c>
      <c r="P35" s="17" t="str">
        <f t="shared" si="5"/>
        <v>Hungary</v>
      </c>
      <c r="Q35" s="17">
        <f t="shared" si="6"/>
        <v>115</v>
      </c>
      <c r="R35" s="17"/>
      <c r="S35" s="48"/>
    </row>
    <row r="36" spans="2:19" x14ac:dyDescent="0.3">
      <c r="B36" s="21" t="s">
        <v>321</v>
      </c>
      <c r="C36" s="25">
        <v>53</v>
      </c>
      <c r="D36" s="26" t="s">
        <v>52</v>
      </c>
      <c r="E36" s="27">
        <f>VLOOKUP($C36,'Data Sheet 0'!$A$5:$CE$253,2+Sheet1!$D$9)</f>
        <v>54</v>
      </c>
      <c r="F36" s="28">
        <f t="shared" si="0"/>
        <v>0.21712907117008443</v>
      </c>
      <c r="G36" s="24"/>
      <c r="H36" s="27">
        <f>VLOOKUP($C36,'Data Sheet 0'!$A$5:$CE$253,2+Sheet1!$D$15)</f>
        <v>1851</v>
      </c>
      <c r="I36" s="28">
        <f t="shared" si="1"/>
        <v>0.25433055827687268</v>
      </c>
      <c r="J36" s="17"/>
      <c r="K36" s="17">
        <v>32</v>
      </c>
      <c r="L36" s="47" t="s">
        <v>52</v>
      </c>
      <c r="M36" s="49">
        <f t="shared" si="2"/>
        <v>54</v>
      </c>
      <c r="N36" s="17">
        <f t="shared" si="3"/>
        <v>54.0032</v>
      </c>
      <c r="O36" s="17">
        <f t="shared" si="4"/>
        <v>38</v>
      </c>
      <c r="P36" s="17" t="str">
        <f t="shared" si="5"/>
        <v>Fiji</v>
      </c>
      <c r="Q36" s="17">
        <f t="shared" si="6"/>
        <v>99</v>
      </c>
      <c r="R36" s="17"/>
      <c r="S36" s="48"/>
    </row>
    <row r="37" spans="2:19" x14ac:dyDescent="0.3">
      <c r="B37" s="37"/>
      <c r="C37" s="25">
        <v>54</v>
      </c>
      <c r="D37" s="26" t="s">
        <v>65</v>
      </c>
      <c r="E37" s="27">
        <f>VLOOKUP($C37,'Data Sheet 0'!$A$5:$CE$253,2+Sheet1!$D$9)</f>
        <v>38</v>
      </c>
      <c r="F37" s="28">
        <f t="shared" si="0"/>
        <v>0.15279453156413347</v>
      </c>
      <c r="G37" s="24"/>
      <c r="H37" s="27">
        <f>VLOOKUP($C37,'Data Sheet 0'!$A$5:$CE$253,2+Sheet1!$D$15)</f>
        <v>2434</v>
      </c>
      <c r="I37" s="28">
        <f t="shared" si="1"/>
        <v>0.33443575302318101</v>
      </c>
      <c r="J37" s="17"/>
      <c r="K37" s="17">
        <v>33</v>
      </c>
      <c r="L37" s="47" t="s">
        <v>65</v>
      </c>
      <c r="M37" s="49">
        <f t="shared" si="2"/>
        <v>38</v>
      </c>
      <c r="N37" s="17">
        <f t="shared" si="3"/>
        <v>38.003300000000003</v>
      </c>
      <c r="O37" s="17">
        <f t="shared" si="4"/>
        <v>44</v>
      </c>
      <c r="P37" s="17" t="str">
        <f t="shared" si="5"/>
        <v>Myanmar</v>
      </c>
      <c r="Q37" s="17">
        <f t="shared" si="6"/>
        <v>97</v>
      </c>
      <c r="R37" s="17"/>
      <c r="S37" s="48"/>
    </row>
    <row r="38" spans="2:19" x14ac:dyDescent="0.3">
      <c r="B38" s="21" t="s">
        <v>340</v>
      </c>
      <c r="C38" s="25">
        <v>55</v>
      </c>
      <c r="D38" s="26" t="s">
        <v>59</v>
      </c>
      <c r="E38" s="27">
        <f>VLOOKUP($C38,'Data Sheet 0'!$A$5:$CE$253,2+Sheet1!$D$9)</f>
        <v>278</v>
      </c>
      <c r="F38" s="28">
        <f t="shared" si="0"/>
        <v>1.1178126256533976</v>
      </c>
      <c r="G38" s="24"/>
      <c r="H38" s="27">
        <f>VLOOKUP($C38,'Data Sheet 0'!$A$5:$CE$253,2+Sheet1!$D$15)</f>
        <v>2175</v>
      </c>
      <c r="I38" s="28">
        <f t="shared" si="1"/>
        <v>0.29884871110329447</v>
      </c>
      <c r="J38" s="17"/>
      <c r="K38" s="17">
        <v>34</v>
      </c>
      <c r="L38" s="47" t="s">
        <v>59</v>
      </c>
      <c r="M38" s="49">
        <f t="shared" si="2"/>
        <v>278</v>
      </c>
      <c r="N38" s="17">
        <f t="shared" si="3"/>
        <v>278.0034</v>
      </c>
      <c r="O38" s="17">
        <f t="shared" si="4"/>
        <v>17</v>
      </c>
      <c r="P38" s="17" t="str">
        <f t="shared" si="5"/>
        <v>Indonesia</v>
      </c>
      <c r="Q38" s="17">
        <f t="shared" si="6"/>
        <v>94</v>
      </c>
      <c r="R38" s="17"/>
      <c r="S38" s="48"/>
    </row>
    <row r="39" spans="2:19" x14ac:dyDescent="0.3">
      <c r="B39" s="37"/>
      <c r="C39" s="25">
        <v>56</v>
      </c>
      <c r="D39" s="26" t="s">
        <v>439</v>
      </c>
      <c r="E39" s="27">
        <f>VLOOKUP($C39,'Data Sheet 0'!$A$5:$CE$253,2+Sheet1!$D$9)</f>
        <v>370</v>
      </c>
      <c r="F39" s="28">
        <f t="shared" si="0"/>
        <v>1.4877362283876157</v>
      </c>
      <c r="G39" s="24"/>
      <c r="H39" s="27">
        <f>VLOOKUP($C39,'Data Sheet 0'!$A$5:$CE$253,2+Sheet1!$D$15)</f>
        <v>1983</v>
      </c>
      <c r="I39" s="28">
        <f t="shared" si="1"/>
        <v>0.27246758350245193</v>
      </c>
      <c r="J39" s="17"/>
      <c r="K39" s="17">
        <v>35</v>
      </c>
      <c r="L39" s="47" t="s">
        <v>439</v>
      </c>
      <c r="M39" s="49">
        <f t="shared" si="2"/>
        <v>370</v>
      </c>
      <c r="N39" s="17">
        <f t="shared" si="3"/>
        <v>370.00349999999997</v>
      </c>
      <c r="O39" s="17">
        <f t="shared" si="4"/>
        <v>12</v>
      </c>
      <c r="P39" s="17" t="str">
        <f t="shared" si="5"/>
        <v>Ireland</v>
      </c>
      <c r="Q39" s="17">
        <f t="shared" si="6"/>
        <v>90</v>
      </c>
      <c r="R39" s="17"/>
      <c r="S39" s="48"/>
    </row>
    <row r="40" spans="2:19" x14ac:dyDescent="0.3">
      <c r="B40" s="21" t="s">
        <v>319</v>
      </c>
      <c r="C40" s="25">
        <v>57</v>
      </c>
      <c r="D40" s="26" t="s">
        <v>64</v>
      </c>
      <c r="E40" s="27">
        <f>VLOOKUP($C40,'Data Sheet 0'!$A$5:$CE$253,2+Sheet1!$D$9)</f>
        <v>94</v>
      </c>
      <c r="F40" s="28">
        <f t="shared" si="0"/>
        <v>0.37796542018496182</v>
      </c>
      <c r="G40" s="24"/>
      <c r="H40" s="27">
        <f>VLOOKUP($C40,'Data Sheet 0'!$A$5:$CE$253,2+Sheet1!$D$15)</f>
        <v>1918</v>
      </c>
      <c r="I40" s="28">
        <f t="shared" si="1"/>
        <v>0.26353647259591667</v>
      </c>
      <c r="J40" s="17"/>
      <c r="K40" s="17">
        <v>36</v>
      </c>
      <c r="L40" s="47" t="s">
        <v>64</v>
      </c>
      <c r="M40" s="49">
        <f t="shared" si="2"/>
        <v>94</v>
      </c>
      <c r="N40" s="17">
        <f t="shared" si="3"/>
        <v>94.003600000000006</v>
      </c>
      <c r="O40" s="17">
        <f t="shared" si="4"/>
        <v>34</v>
      </c>
      <c r="P40" s="17" t="str">
        <f t="shared" si="5"/>
        <v>Argentina</v>
      </c>
      <c r="Q40" s="17">
        <f t="shared" si="6"/>
        <v>74</v>
      </c>
      <c r="R40" s="17"/>
      <c r="S40" s="48"/>
    </row>
    <row r="41" spans="2:19" x14ac:dyDescent="0.3">
      <c r="B41" s="37"/>
      <c r="C41" s="25">
        <v>58</v>
      </c>
      <c r="D41" s="26" t="s">
        <v>66</v>
      </c>
      <c r="E41" s="27">
        <f>VLOOKUP($C41,'Data Sheet 0'!$A$5:$CE$253,2+Sheet1!$D$9)</f>
        <v>55</v>
      </c>
      <c r="F41" s="28">
        <f t="shared" si="0"/>
        <v>0.22114997989545634</v>
      </c>
      <c r="G41" s="24"/>
      <c r="H41" s="27">
        <f>VLOOKUP($C41,'Data Sheet 0'!$A$5:$CE$253,2+Sheet1!$D$15)</f>
        <v>1930</v>
      </c>
      <c r="I41" s="28">
        <f t="shared" si="1"/>
        <v>0.26518529307096933</v>
      </c>
      <c r="J41" s="17"/>
      <c r="K41" s="17">
        <v>37</v>
      </c>
      <c r="L41" s="47" t="s">
        <v>66</v>
      </c>
      <c r="M41" s="49">
        <f t="shared" si="2"/>
        <v>55</v>
      </c>
      <c r="N41" s="17">
        <f t="shared" si="3"/>
        <v>55.003700000000002</v>
      </c>
      <c r="O41" s="17">
        <f t="shared" si="4"/>
        <v>37</v>
      </c>
      <c r="P41" s="17" t="str">
        <f t="shared" si="5"/>
        <v>Singapore</v>
      </c>
      <c r="Q41" s="17">
        <f t="shared" si="6"/>
        <v>55</v>
      </c>
      <c r="R41" s="17"/>
      <c r="S41" s="48"/>
    </row>
    <row r="42" spans="2:19" x14ac:dyDescent="0.3">
      <c r="B42" s="21" t="s">
        <v>341</v>
      </c>
      <c r="C42" s="25">
        <v>59</v>
      </c>
      <c r="D42" s="26" t="s">
        <v>67</v>
      </c>
      <c r="E42" s="27">
        <f>VLOOKUP($C42,'Data Sheet 0'!$A$5:$CE$253,2+Sheet1!$D$9)</f>
        <v>99</v>
      </c>
      <c r="F42" s="28">
        <f t="shared" si="0"/>
        <v>0.39806996381182141</v>
      </c>
      <c r="G42" s="24"/>
      <c r="H42" s="27">
        <f>VLOOKUP($C42,'Data Sheet 0'!$A$5:$CE$253,2+Sheet1!$D$15)</f>
        <v>1715</v>
      </c>
      <c r="I42" s="28">
        <f t="shared" si="1"/>
        <v>0.23564392622627589</v>
      </c>
      <c r="J42" s="17"/>
      <c r="K42" s="17">
        <v>38</v>
      </c>
      <c r="L42" s="47" t="s">
        <v>67</v>
      </c>
      <c r="M42" s="49">
        <f t="shared" si="2"/>
        <v>99</v>
      </c>
      <c r="N42" s="17">
        <f t="shared" si="3"/>
        <v>99.003799999999998</v>
      </c>
      <c r="O42" s="17">
        <f t="shared" si="4"/>
        <v>32</v>
      </c>
      <c r="P42" s="17" t="str">
        <f t="shared" si="5"/>
        <v>Austria</v>
      </c>
      <c r="Q42" s="17">
        <f t="shared" si="6"/>
        <v>54</v>
      </c>
      <c r="R42" s="17"/>
      <c r="S42" s="48"/>
    </row>
    <row r="43" spans="2:19" x14ac:dyDescent="0.3">
      <c r="C43" s="25">
        <v>60</v>
      </c>
      <c r="D43" s="26" t="s">
        <v>58</v>
      </c>
      <c r="E43" s="27">
        <f>VLOOKUP($C43,'Data Sheet 0'!$A$5:$CE$253,2+Sheet1!$D$9)</f>
        <v>40</v>
      </c>
      <c r="F43" s="28">
        <f t="shared" si="0"/>
        <v>0.16083634901487737</v>
      </c>
      <c r="G43" s="24"/>
      <c r="H43" s="27">
        <f>VLOOKUP($C43,'Data Sheet 0'!$A$5:$CE$253,2+Sheet1!$D$15)</f>
        <v>1662</v>
      </c>
      <c r="I43" s="28">
        <f t="shared" si="1"/>
        <v>0.22836163579479329</v>
      </c>
      <c r="J43" s="17"/>
      <c r="K43" s="17">
        <v>39</v>
      </c>
      <c r="L43" s="47" t="s">
        <v>58</v>
      </c>
      <c r="M43" s="49">
        <f t="shared" si="2"/>
        <v>40</v>
      </c>
      <c r="N43" s="17">
        <f t="shared" si="3"/>
        <v>40.003900000000002</v>
      </c>
      <c r="O43" s="17">
        <f t="shared" si="4"/>
        <v>42</v>
      </c>
      <c r="P43" s="17" t="str">
        <f t="shared" si="5"/>
        <v>Hong Kong</v>
      </c>
      <c r="Q43" s="17">
        <f t="shared" si="6"/>
        <v>50</v>
      </c>
      <c r="R43" s="17"/>
      <c r="S43" s="48"/>
    </row>
    <row r="44" spans="2:19" x14ac:dyDescent="0.3">
      <c r="B44" s="72" t="s">
        <v>393</v>
      </c>
      <c r="C44" s="25">
        <v>61</v>
      </c>
      <c r="D44" s="26" t="s">
        <v>62</v>
      </c>
      <c r="E44" s="27">
        <f>VLOOKUP($C44,'Data Sheet 0'!$A$5:$CE$253,2+Sheet1!$D$9)</f>
        <v>20</v>
      </c>
      <c r="F44" s="28">
        <f t="shared" si="0"/>
        <v>8.0418174507438683E-2</v>
      </c>
      <c r="G44" s="24"/>
      <c r="H44" s="27">
        <f>VLOOKUP($C44,'Data Sheet 0'!$A$5:$CE$253,2+Sheet1!$D$15)</f>
        <v>1118</v>
      </c>
      <c r="I44" s="28">
        <f t="shared" si="1"/>
        <v>0.15361510759240607</v>
      </c>
      <c r="J44" s="17"/>
      <c r="K44" s="17">
        <v>40</v>
      </c>
      <c r="L44" s="47" t="s">
        <v>62</v>
      </c>
      <c r="M44" s="49">
        <f t="shared" si="2"/>
        <v>20</v>
      </c>
      <c r="N44" s="17">
        <f t="shared" si="3"/>
        <v>20.004000000000001</v>
      </c>
      <c r="O44" s="17">
        <f t="shared" si="4"/>
        <v>48</v>
      </c>
      <c r="P44" s="17" t="str">
        <f t="shared" si="5"/>
        <v>Northern Ireland</v>
      </c>
      <c r="Q44" s="17">
        <f t="shared" si="6"/>
        <v>49</v>
      </c>
      <c r="R44" s="17"/>
      <c r="S44" s="48"/>
    </row>
    <row r="45" spans="2:19" x14ac:dyDescent="0.3">
      <c r="C45" s="25">
        <v>62</v>
      </c>
      <c r="D45" s="26" t="s">
        <v>60</v>
      </c>
      <c r="E45" s="27">
        <f>VLOOKUP($C45,'Data Sheet 0'!$A$5:$CE$253,2+Sheet1!$D$9)</f>
        <v>37</v>
      </c>
      <c r="F45" s="28">
        <f t="shared" si="0"/>
        <v>0.14877362283876155</v>
      </c>
      <c r="G45" s="24"/>
      <c r="H45" s="27">
        <f>VLOOKUP($C45,'Data Sheet 0'!$A$5:$CE$253,2+Sheet1!$D$15)</f>
        <v>1542</v>
      </c>
      <c r="I45" s="28">
        <f t="shared" si="1"/>
        <v>0.2118734310442667</v>
      </c>
      <c r="J45" s="17"/>
      <c r="K45" s="17">
        <v>41</v>
      </c>
      <c r="L45" s="47" t="s">
        <v>60</v>
      </c>
      <c r="M45" s="49">
        <f t="shared" si="2"/>
        <v>37</v>
      </c>
      <c r="N45" s="17">
        <f t="shared" si="3"/>
        <v>37.004100000000001</v>
      </c>
      <c r="O45" s="17">
        <f t="shared" si="4"/>
        <v>45</v>
      </c>
      <c r="P45" s="17" t="str">
        <f t="shared" si="5"/>
        <v>Slovenia</v>
      </c>
      <c r="Q45" s="17">
        <f t="shared" si="6"/>
        <v>41</v>
      </c>
      <c r="R45" s="17"/>
      <c r="S45" s="48"/>
    </row>
    <row r="46" spans="2:19" x14ac:dyDescent="0.3">
      <c r="C46" s="25">
        <v>63</v>
      </c>
      <c r="D46" s="26" t="s">
        <v>63</v>
      </c>
      <c r="E46" s="27">
        <f>VLOOKUP($C46,'Data Sheet 0'!$A$5:$CE$253,2+Sheet1!$D$9)</f>
        <v>41</v>
      </c>
      <c r="F46" s="28">
        <f t="shared" si="0"/>
        <v>0.16485725774024931</v>
      </c>
      <c r="G46" s="24"/>
      <c r="H46" s="27">
        <f>VLOOKUP($C46,'Data Sheet 0'!$A$5:$CE$253,2+Sheet1!$D$15)</f>
        <v>1095</v>
      </c>
      <c r="I46" s="28">
        <f t="shared" si="1"/>
        <v>0.15045486834855515</v>
      </c>
      <c r="J46" s="17"/>
      <c r="K46" s="17">
        <v>42</v>
      </c>
      <c r="L46" s="47" t="s">
        <v>63</v>
      </c>
      <c r="M46" s="49">
        <f t="shared" si="2"/>
        <v>41</v>
      </c>
      <c r="N46" s="17">
        <f t="shared" si="3"/>
        <v>41.004199999999997</v>
      </c>
      <c r="O46" s="17">
        <f t="shared" si="4"/>
        <v>41</v>
      </c>
      <c r="P46" s="17" t="str">
        <f t="shared" si="5"/>
        <v>Ukraine</v>
      </c>
      <c r="Q46" s="17">
        <f t="shared" si="6"/>
        <v>40</v>
      </c>
      <c r="R46" s="17"/>
      <c r="S46" s="48"/>
    </row>
    <row r="47" spans="2:19" x14ac:dyDescent="0.3">
      <c r="C47" s="25">
        <v>64</v>
      </c>
      <c r="D47" s="26" t="s">
        <v>70</v>
      </c>
      <c r="E47" s="27">
        <f>VLOOKUP($C47,'Data Sheet 0'!$A$5:$CE$253,2+Sheet1!$D$9)</f>
        <v>128</v>
      </c>
      <c r="F47" s="28">
        <f t="shared" si="0"/>
        <v>0.51467631684760751</v>
      </c>
      <c r="G47" s="24"/>
      <c r="H47" s="27">
        <f>VLOOKUP($C47,'Data Sheet 0'!$A$5:$CE$253,2+Sheet1!$D$15)</f>
        <v>1272</v>
      </c>
      <c r="I47" s="28">
        <f t="shared" si="1"/>
        <v>0.17477497035558187</v>
      </c>
      <c r="J47" s="17"/>
      <c r="K47" s="17">
        <v>43</v>
      </c>
      <c r="L47" s="47" t="s">
        <v>70</v>
      </c>
      <c r="M47" s="49">
        <f t="shared" si="2"/>
        <v>128</v>
      </c>
      <c r="N47" s="17">
        <f t="shared" si="3"/>
        <v>128.0043</v>
      </c>
      <c r="O47" s="17">
        <f t="shared" si="4"/>
        <v>28</v>
      </c>
      <c r="P47" s="17" t="str">
        <f t="shared" si="5"/>
        <v>Spain</v>
      </c>
      <c r="Q47" s="17">
        <f t="shared" si="6"/>
        <v>38</v>
      </c>
      <c r="R47" s="17"/>
      <c r="S47" s="48"/>
    </row>
    <row r="48" spans="2:19" x14ac:dyDescent="0.3">
      <c r="C48" s="25">
        <v>65</v>
      </c>
      <c r="D48" s="26" t="s">
        <v>73</v>
      </c>
      <c r="E48" s="27">
        <f>VLOOKUP($C48,'Data Sheet 0'!$A$5:$CE$253,2+Sheet1!$D$9)</f>
        <v>23</v>
      </c>
      <c r="F48" s="28">
        <f t="shared" si="0"/>
        <v>9.2480900683554482E-2</v>
      </c>
      <c r="G48" s="24"/>
      <c r="H48" s="27">
        <f>VLOOKUP($C48,'Data Sheet 0'!$A$5:$CE$253,2+Sheet1!$D$15)</f>
        <v>1293</v>
      </c>
      <c r="I48" s="28">
        <f t="shared" si="1"/>
        <v>0.17766040618692402</v>
      </c>
      <c r="J48" s="17"/>
      <c r="K48" s="17">
        <v>44</v>
      </c>
      <c r="L48" s="47" t="s">
        <v>73</v>
      </c>
      <c r="M48" s="49">
        <f t="shared" si="2"/>
        <v>23</v>
      </c>
      <c r="N48" s="17">
        <f t="shared" si="3"/>
        <v>23.0044</v>
      </c>
      <c r="O48" s="17">
        <f t="shared" si="4"/>
        <v>47</v>
      </c>
      <c r="P48" s="17" t="str">
        <f t="shared" si="5"/>
        <v>Iraq</v>
      </c>
      <c r="Q48" s="17">
        <f t="shared" si="6"/>
        <v>38</v>
      </c>
      <c r="R48" s="17"/>
      <c r="S48" s="48"/>
    </row>
    <row r="49" spans="3:19" x14ac:dyDescent="0.3">
      <c r="C49" s="25">
        <v>66</v>
      </c>
      <c r="D49" s="26" t="s">
        <v>69</v>
      </c>
      <c r="E49" s="27">
        <f>VLOOKUP($C49,'Data Sheet 0'!$A$5:$CE$253,2+Sheet1!$D$9)</f>
        <v>25</v>
      </c>
      <c r="F49" s="28">
        <f t="shared" si="0"/>
        <v>0.10052271813429835</v>
      </c>
      <c r="G49" s="24"/>
      <c r="H49" s="27">
        <f>VLOOKUP($C49,'Data Sheet 0'!$A$5:$CE$253,2+Sheet1!$D$15)</f>
        <v>1078</v>
      </c>
      <c r="I49" s="28">
        <f t="shared" si="1"/>
        <v>0.14811903934223053</v>
      </c>
      <c r="J49" s="17"/>
      <c r="K49" s="17">
        <v>45</v>
      </c>
      <c r="L49" s="47" t="s">
        <v>69</v>
      </c>
      <c r="M49" s="49">
        <f t="shared" si="2"/>
        <v>25</v>
      </c>
      <c r="N49" s="17">
        <f t="shared" si="3"/>
        <v>25.0045</v>
      </c>
      <c r="O49" s="17">
        <f t="shared" si="4"/>
        <v>46</v>
      </c>
      <c r="P49" s="17" t="str">
        <f t="shared" si="5"/>
        <v>Russian Federation</v>
      </c>
      <c r="Q49" s="17">
        <f t="shared" si="6"/>
        <v>37</v>
      </c>
      <c r="R49" s="17"/>
      <c r="S49" s="48"/>
    </row>
    <row r="50" spans="3:19" x14ac:dyDescent="0.3">
      <c r="C50" s="25">
        <v>67</v>
      </c>
      <c r="D50" s="26" t="s">
        <v>68</v>
      </c>
      <c r="E50" s="27">
        <f>VLOOKUP($C50,'Data Sheet 0'!$A$5:$CE$253,2+Sheet1!$D$9)</f>
        <v>38</v>
      </c>
      <c r="F50" s="28">
        <f t="shared" si="0"/>
        <v>0.15279453156413347</v>
      </c>
      <c r="G50" s="24"/>
      <c r="H50" s="27">
        <f>VLOOKUP($C50,'Data Sheet 0'!$A$5:$CE$253,2+Sheet1!$D$15)</f>
        <v>979</v>
      </c>
      <c r="I50" s="28">
        <f t="shared" si="1"/>
        <v>0.13451627042304612</v>
      </c>
      <c r="J50" s="17"/>
      <c r="K50" s="17">
        <v>46</v>
      </c>
      <c r="L50" s="47" t="s">
        <v>68</v>
      </c>
      <c r="M50" s="49">
        <f t="shared" si="2"/>
        <v>38</v>
      </c>
      <c r="N50" s="17">
        <f t="shared" si="3"/>
        <v>38.004600000000003</v>
      </c>
      <c r="O50" s="17">
        <f t="shared" si="4"/>
        <v>43</v>
      </c>
      <c r="P50" s="17" t="str">
        <f t="shared" si="5"/>
        <v>France</v>
      </c>
      <c r="Q50" s="17">
        <f t="shared" si="6"/>
        <v>25</v>
      </c>
      <c r="R50" s="17"/>
      <c r="S50" s="48"/>
    </row>
    <row r="51" spans="3:19" x14ac:dyDescent="0.3">
      <c r="C51" s="25">
        <v>68</v>
      </c>
      <c r="D51" s="26" t="s">
        <v>74</v>
      </c>
      <c r="E51" s="27">
        <f>VLOOKUP($C51,'Data Sheet 0'!$A$5:$CE$253,2+Sheet1!$D$9)</f>
        <v>8</v>
      </c>
      <c r="F51" s="28">
        <f t="shared" si="0"/>
        <v>3.2167269802975469E-2</v>
      </c>
      <c r="G51" s="24"/>
      <c r="H51" s="27">
        <f>VLOOKUP($C51,'Data Sheet 0'!$A$5:$CE$253,2+Sheet1!$D$15)</f>
        <v>796</v>
      </c>
      <c r="I51" s="28">
        <f t="shared" si="1"/>
        <v>0.10937175817849307</v>
      </c>
      <c r="J51" s="17"/>
      <c r="K51" s="17">
        <v>47</v>
      </c>
      <c r="L51" s="47" t="s">
        <v>74</v>
      </c>
      <c r="M51" s="49">
        <f t="shared" si="2"/>
        <v>8</v>
      </c>
      <c r="N51" s="17">
        <f t="shared" si="3"/>
        <v>8.0046999999999997</v>
      </c>
      <c r="O51" s="17">
        <f t="shared" si="4"/>
        <v>50</v>
      </c>
      <c r="P51" s="17" t="str">
        <f t="shared" si="5"/>
        <v>Iran</v>
      </c>
      <c r="Q51" s="17">
        <f t="shared" si="6"/>
        <v>23</v>
      </c>
      <c r="R51" s="17"/>
      <c r="S51" s="48"/>
    </row>
    <row r="52" spans="3:19" x14ac:dyDescent="0.3">
      <c r="C52" s="25">
        <v>69</v>
      </c>
      <c r="D52" s="26" t="s">
        <v>72</v>
      </c>
      <c r="E52" s="27">
        <f>VLOOKUP($C52,'Data Sheet 0'!$A$5:$CE$253,2+Sheet1!$D$9)</f>
        <v>124</v>
      </c>
      <c r="F52" s="28">
        <f t="shared" si="0"/>
        <v>0.49859268194611983</v>
      </c>
      <c r="G52" s="24"/>
      <c r="H52" s="27">
        <f>VLOOKUP($C52,'Data Sheet 0'!$A$5:$CE$253,2+Sheet1!$D$15)</f>
        <v>1121</v>
      </c>
      <c r="I52" s="28">
        <f t="shared" si="1"/>
        <v>0.15402731271116923</v>
      </c>
      <c r="J52" s="17"/>
      <c r="K52" s="17">
        <v>48</v>
      </c>
      <c r="L52" s="47" t="s">
        <v>72</v>
      </c>
      <c r="M52" s="49">
        <f t="shared" si="2"/>
        <v>124</v>
      </c>
      <c r="N52" s="17">
        <f t="shared" si="3"/>
        <v>124.0048</v>
      </c>
      <c r="O52" s="17">
        <f t="shared" si="4"/>
        <v>30</v>
      </c>
      <c r="P52" s="17" t="str">
        <f t="shared" si="5"/>
        <v>Wales</v>
      </c>
      <c r="Q52" s="17">
        <f t="shared" si="6"/>
        <v>20</v>
      </c>
      <c r="R52" s="17"/>
      <c r="S52" s="48"/>
    </row>
    <row r="53" spans="3:19" x14ac:dyDescent="0.3">
      <c r="C53" s="25">
        <v>70</v>
      </c>
      <c r="D53" s="26" t="s">
        <v>71</v>
      </c>
      <c r="E53" s="27">
        <f>VLOOKUP($C53,'Data Sheet 0'!$A$5:$CE$253,2+Sheet1!$D$9)</f>
        <v>74</v>
      </c>
      <c r="F53" s="28">
        <f t="shared" si="0"/>
        <v>0.29754724567752311</v>
      </c>
      <c r="G53" s="24"/>
      <c r="H53" s="27">
        <f>VLOOKUP($C53,'Data Sheet 0'!$A$5:$CE$253,2+Sheet1!$D$15)</f>
        <v>1039</v>
      </c>
      <c r="I53" s="28">
        <f t="shared" si="1"/>
        <v>0.14276037279830942</v>
      </c>
      <c r="J53" s="17"/>
      <c r="K53" s="17">
        <v>49</v>
      </c>
      <c r="L53" s="47" t="s">
        <v>71</v>
      </c>
      <c r="M53" s="49">
        <f t="shared" si="2"/>
        <v>74</v>
      </c>
      <c r="N53" s="17">
        <f t="shared" si="3"/>
        <v>74.004900000000006</v>
      </c>
      <c r="O53" s="17">
        <f t="shared" si="4"/>
        <v>36</v>
      </c>
      <c r="P53" s="17" t="str">
        <f t="shared" si="5"/>
        <v>USA</v>
      </c>
      <c r="Q53" s="17">
        <f t="shared" si="6"/>
        <v>20</v>
      </c>
      <c r="R53" s="17"/>
      <c r="S53" s="48"/>
    </row>
    <row r="54" spans="3:19" x14ac:dyDescent="0.3">
      <c r="C54" s="25">
        <v>71</v>
      </c>
      <c r="D54" s="26" t="s">
        <v>440</v>
      </c>
      <c r="E54" s="27">
        <f>VLOOKUP($C54,'Data Sheet 0'!$A$5:$CE$253,2+Sheet1!$D$9)</f>
        <v>97</v>
      </c>
      <c r="F54" s="28">
        <f t="shared" si="0"/>
        <v>0.39002814636107758</v>
      </c>
      <c r="G54" s="24"/>
      <c r="H54" s="27">
        <f>VLOOKUP($C54,'Data Sheet 0'!$A$5:$CE$253,2+Sheet1!$D$15)</f>
        <v>843</v>
      </c>
      <c r="I54" s="28">
        <f t="shared" si="1"/>
        <v>0.11582963837244931</v>
      </c>
      <c r="J54" s="17"/>
      <c r="K54" s="17">
        <v>50</v>
      </c>
      <c r="L54" s="47" t="s">
        <v>440</v>
      </c>
      <c r="M54" s="49">
        <f t="shared" si="2"/>
        <v>97</v>
      </c>
      <c r="N54" s="17">
        <f t="shared" si="3"/>
        <v>97.004999999999995</v>
      </c>
      <c r="O54" s="17">
        <f t="shared" si="4"/>
        <v>33</v>
      </c>
      <c r="P54" s="17" t="str">
        <f t="shared" si="5"/>
        <v>Canada</v>
      </c>
      <c r="Q54" s="17">
        <f t="shared" si="6"/>
        <v>8</v>
      </c>
      <c r="R54" s="17"/>
      <c r="S54" s="48"/>
    </row>
    <row r="55" spans="3:19" x14ac:dyDescent="0.3">
      <c r="C55" s="17"/>
      <c r="D55" s="26" t="s">
        <v>75</v>
      </c>
      <c r="E55" s="27">
        <f>Gender!E7-SUM(Birthplaces!E5:E54)</f>
        <v>2667</v>
      </c>
      <c r="F55" s="28">
        <f t="shared" si="0"/>
        <v>10.723763570566948</v>
      </c>
      <c r="G55" s="24"/>
      <c r="H55" s="27">
        <f>Gender!H7-SUM(Birthplaces!H5:H54)</f>
        <v>65241</v>
      </c>
      <c r="I55" s="28">
        <f t="shared" si="1"/>
        <v>8.9642247177425443</v>
      </c>
      <c r="J55" s="17"/>
      <c r="L55" s="17" t="s">
        <v>75</v>
      </c>
      <c r="R55" s="17"/>
      <c r="S55" s="48"/>
    </row>
    <row r="56" spans="3:19" x14ac:dyDescent="0.3">
      <c r="C56" s="17"/>
      <c r="D56" s="33" t="s">
        <v>14</v>
      </c>
      <c r="E56" s="34">
        <f>SUM(E5:E55)</f>
        <v>24870</v>
      </c>
      <c r="F56" s="35">
        <f t="shared" si="0"/>
        <v>100</v>
      </c>
      <c r="G56" s="36"/>
      <c r="H56" s="34">
        <f>SUM(H5:H55)</f>
        <v>727793</v>
      </c>
      <c r="I56" s="35">
        <f t="shared" si="1"/>
        <v>100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</row>
    <row r="57" spans="3:19" x14ac:dyDescent="0.3">
      <c r="C57" s="50"/>
      <c r="G57" s="24"/>
    </row>
    <row r="58" spans="3:19" x14ac:dyDescent="0.3">
      <c r="C58" s="25">
        <v>72</v>
      </c>
      <c r="D58" s="51" t="s">
        <v>75</v>
      </c>
      <c r="E58" s="27">
        <f>VLOOKUP($C58,'Data Sheet 0'!$A$5:$CE$253,2+Sheet1!$D$9)</f>
        <v>19177</v>
      </c>
      <c r="F58" s="28">
        <f>E58/E56*100</f>
        <v>77.108966626457573</v>
      </c>
      <c r="G58" s="24"/>
      <c r="H58" s="27">
        <f>VLOOKUP($C58,'Data Sheet 0'!$A$5:$CE$253,2+Sheet1!$D$15)</f>
        <v>392281</v>
      </c>
      <c r="I58" s="28">
        <f>H58/H56*100</f>
        <v>53.900078731177679</v>
      </c>
    </row>
    <row r="59" spans="3:19" x14ac:dyDescent="0.3">
      <c r="C59" s="50"/>
      <c r="G59" s="24"/>
    </row>
    <row r="60" spans="3:19" x14ac:dyDescent="0.3">
      <c r="C60" s="50"/>
      <c r="G60" s="24"/>
    </row>
    <row r="61" spans="3:19" x14ac:dyDescent="0.3">
      <c r="C61" s="50"/>
      <c r="G61" s="24"/>
    </row>
    <row r="62" spans="3:19" x14ac:dyDescent="0.3">
      <c r="C62" s="50"/>
      <c r="G62" s="24"/>
    </row>
    <row r="63" spans="3:19" x14ac:dyDescent="0.3">
      <c r="C63" s="50"/>
    </row>
    <row r="64" spans="3:19" x14ac:dyDescent="0.3">
      <c r="C64" s="50"/>
    </row>
    <row r="65" spans="3:3" x14ac:dyDescent="0.3">
      <c r="C65" s="50"/>
    </row>
    <row r="66" spans="3:3" x14ac:dyDescent="0.3">
      <c r="C66" s="50"/>
    </row>
    <row r="67" spans="3:3" x14ac:dyDescent="0.3">
      <c r="C67" s="50"/>
    </row>
    <row r="68" spans="3:3" x14ac:dyDescent="0.3">
      <c r="C68" s="50"/>
    </row>
    <row r="69" spans="3:3" x14ac:dyDescent="0.3">
      <c r="C69" s="50"/>
    </row>
    <row r="70" spans="3:3" x14ac:dyDescent="0.3">
      <c r="C70" s="50"/>
    </row>
    <row r="71" spans="3:3" x14ac:dyDescent="0.3">
      <c r="C71" s="50"/>
    </row>
    <row r="72" spans="3:3" x14ac:dyDescent="0.3">
      <c r="C72" s="50"/>
    </row>
    <row r="73" spans="3:3" x14ac:dyDescent="0.3">
      <c r="C73" s="50"/>
    </row>
    <row r="74" spans="3:3" x14ac:dyDescent="0.3">
      <c r="C74" s="50"/>
    </row>
    <row r="75" spans="3:3" x14ac:dyDescent="0.3">
      <c r="C75" s="50"/>
    </row>
    <row r="76" spans="3:3" x14ac:dyDescent="0.3">
      <c r="C76" s="50"/>
    </row>
    <row r="77" spans="3:3" x14ac:dyDescent="0.3">
      <c r="C77" s="50"/>
    </row>
    <row r="78" spans="3:3" x14ac:dyDescent="0.3">
      <c r="C78" s="50"/>
    </row>
    <row r="79" spans="3:3" x14ac:dyDescent="0.3">
      <c r="C79" s="50"/>
    </row>
    <row r="80" spans="3:3" x14ac:dyDescent="0.3">
      <c r="C80" s="50"/>
    </row>
    <row r="81" spans="3:3" x14ac:dyDescent="0.3">
      <c r="C81" s="50"/>
    </row>
    <row r="82" spans="3:3" x14ac:dyDescent="0.3">
      <c r="C82" s="50"/>
    </row>
    <row r="83" spans="3:3" x14ac:dyDescent="0.3">
      <c r="C83" s="50"/>
    </row>
    <row r="84" spans="3:3" x14ac:dyDescent="0.3">
      <c r="C84" s="50"/>
    </row>
    <row r="85" spans="3:3" x14ac:dyDescent="0.3">
      <c r="C85" s="50"/>
    </row>
    <row r="86" spans="3:3" x14ac:dyDescent="0.3">
      <c r="C86" s="50"/>
    </row>
    <row r="87" spans="3:3" x14ac:dyDescent="0.3">
      <c r="C87" s="50"/>
    </row>
    <row r="88" spans="3:3" x14ac:dyDescent="0.3">
      <c r="C88" s="50"/>
    </row>
    <row r="89" spans="3:3" x14ac:dyDescent="0.3">
      <c r="C89" s="50"/>
    </row>
    <row r="90" spans="3:3" x14ac:dyDescent="0.3">
      <c r="C90" s="50"/>
    </row>
    <row r="91" spans="3:3" x14ac:dyDescent="0.3">
      <c r="C91" s="50"/>
    </row>
    <row r="92" spans="3:3" x14ac:dyDescent="0.3">
      <c r="C92" s="50"/>
    </row>
    <row r="93" spans="3:3" x14ac:dyDescent="0.3">
      <c r="C93" s="50"/>
    </row>
    <row r="94" spans="3:3" x14ac:dyDescent="0.3">
      <c r="C94" s="50"/>
    </row>
    <row r="95" spans="3:3" x14ac:dyDescent="0.3">
      <c r="C95" s="50"/>
    </row>
    <row r="96" spans="3:3" x14ac:dyDescent="0.3">
      <c r="C96" s="50"/>
    </row>
    <row r="97" spans="3:3" x14ac:dyDescent="0.3">
      <c r="C97" s="50"/>
    </row>
    <row r="98" spans="3:3" x14ac:dyDescent="0.3">
      <c r="C98" s="50"/>
    </row>
    <row r="99" spans="3:3" x14ac:dyDescent="0.3">
      <c r="C99" s="50"/>
    </row>
    <row r="100" spans="3:3" x14ac:dyDescent="0.3">
      <c r="C100" s="50"/>
    </row>
    <row r="101" spans="3:3" x14ac:dyDescent="0.3">
      <c r="C101" s="50"/>
    </row>
    <row r="102" spans="3:3" x14ac:dyDescent="0.3">
      <c r="C102" s="50"/>
    </row>
    <row r="103" spans="3:3" x14ac:dyDescent="0.3">
      <c r="C103" s="50"/>
    </row>
    <row r="104" spans="3:3" x14ac:dyDescent="0.3">
      <c r="C104" s="50"/>
    </row>
    <row r="105" spans="3:3" x14ac:dyDescent="0.3">
      <c r="C105" s="50"/>
    </row>
    <row r="106" spans="3:3" x14ac:dyDescent="0.3">
      <c r="C106" s="50"/>
    </row>
    <row r="107" spans="3:3" x14ac:dyDescent="0.3">
      <c r="C107" s="50"/>
    </row>
    <row r="108" spans="3:3" x14ac:dyDescent="0.3">
      <c r="C108" s="50"/>
    </row>
    <row r="109" spans="3:3" x14ac:dyDescent="0.3">
      <c r="C109" s="50"/>
    </row>
    <row r="110" spans="3:3" x14ac:dyDescent="0.3">
      <c r="C110" s="50"/>
    </row>
    <row r="111" spans="3:3" x14ac:dyDescent="0.3">
      <c r="C111" s="50"/>
    </row>
    <row r="112" spans="3:3" x14ac:dyDescent="0.3">
      <c r="C112" s="50"/>
    </row>
    <row r="113" spans="3:3" x14ac:dyDescent="0.3">
      <c r="C113" s="50"/>
    </row>
    <row r="114" spans="3:3" x14ac:dyDescent="0.3">
      <c r="C114" s="50"/>
    </row>
    <row r="115" spans="3:3" x14ac:dyDescent="0.3">
      <c r="C115" s="50"/>
    </row>
    <row r="116" spans="3:3" x14ac:dyDescent="0.3">
      <c r="C116" s="50"/>
    </row>
    <row r="117" spans="3:3" x14ac:dyDescent="0.3">
      <c r="C117" s="50"/>
    </row>
    <row r="118" spans="3:3" x14ac:dyDescent="0.3">
      <c r="C118" s="50"/>
    </row>
    <row r="119" spans="3:3" x14ac:dyDescent="0.3">
      <c r="C119" s="50"/>
    </row>
    <row r="120" spans="3:3" x14ac:dyDescent="0.3">
      <c r="C120" s="50"/>
    </row>
    <row r="121" spans="3:3" x14ac:dyDescent="0.3">
      <c r="C121" s="50"/>
    </row>
    <row r="122" spans="3:3" x14ac:dyDescent="0.3">
      <c r="C122" s="50"/>
    </row>
    <row r="123" spans="3:3" x14ac:dyDescent="0.3">
      <c r="C123" s="50"/>
    </row>
    <row r="124" spans="3:3" x14ac:dyDescent="0.3">
      <c r="C124" s="50"/>
    </row>
    <row r="125" spans="3:3" x14ac:dyDescent="0.3">
      <c r="C125" s="50"/>
    </row>
    <row r="126" spans="3:3" x14ac:dyDescent="0.3">
      <c r="C126" s="50"/>
    </row>
    <row r="127" spans="3:3" x14ac:dyDescent="0.3">
      <c r="C127" s="50"/>
    </row>
    <row r="128" spans="3:3" x14ac:dyDescent="0.3">
      <c r="C128" s="50"/>
    </row>
    <row r="129" spans="3:3" x14ac:dyDescent="0.3">
      <c r="C129" s="50"/>
    </row>
    <row r="130" spans="3:3" x14ac:dyDescent="0.3">
      <c r="C130" s="50"/>
    </row>
    <row r="131" spans="3:3" x14ac:dyDescent="0.3">
      <c r="C131" s="50"/>
    </row>
    <row r="132" spans="3:3" x14ac:dyDescent="0.3">
      <c r="C132" s="50"/>
    </row>
    <row r="133" spans="3:3" x14ac:dyDescent="0.3">
      <c r="C133" s="50"/>
    </row>
    <row r="134" spans="3:3" x14ac:dyDescent="0.3">
      <c r="C134" s="50"/>
    </row>
    <row r="135" spans="3:3" x14ac:dyDescent="0.3">
      <c r="C135" s="50"/>
    </row>
    <row r="136" spans="3:3" x14ac:dyDescent="0.3">
      <c r="C136" s="50"/>
    </row>
    <row r="137" spans="3:3" x14ac:dyDescent="0.3">
      <c r="C137" s="50"/>
    </row>
    <row r="138" spans="3:3" x14ac:dyDescent="0.3">
      <c r="C138" s="50"/>
    </row>
    <row r="139" spans="3:3" x14ac:dyDescent="0.3">
      <c r="C139" s="50"/>
    </row>
    <row r="140" spans="3:3" x14ac:dyDescent="0.3">
      <c r="C140" s="50"/>
    </row>
    <row r="141" spans="3:3" x14ac:dyDescent="0.3">
      <c r="C141" s="50"/>
    </row>
    <row r="142" spans="3:3" x14ac:dyDescent="0.3">
      <c r="C142" s="50"/>
    </row>
    <row r="143" spans="3:3" x14ac:dyDescent="0.3">
      <c r="C143" s="50"/>
    </row>
    <row r="144" spans="3:3" x14ac:dyDescent="0.3">
      <c r="C144" s="50"/>
    </row>
    <row r="145" spans="3:3" x14ac:dyDescent="0.3">
      <c r="C145" s="50"/>
    </row>
    <row r="146" spans="3:3" x14ac:dyDescent="0.3">
      <c r="C146" s="50"/>
    </row>
    <row r="147" spans="3:3" x14ac:dyDescent="0.3">
      <c r="C147" s="50"/>
    </row>
    <row r="148" spans="3:3" x14ac:dyDescent="0.3">
      <c r="C148" s="50"/>
    </row>
    <row r="149" spans="3:3" x14ac:dyDescent="0.3">
      <c r="C149" s="50"/>
    </row>
    <row r="150" spans="3:3" x14ac:dyDescent="0.3">
      <c r="C150" s="50"/>
    </row>
    <row r="151" spans="3:3" x14ac:dyDescent="0.3">
      <c r="C151" s="50"/>
    </row>
    <row r="152" spans="3:3" x14ac:dyDescent="0.3">
      <c r="C152" s="50"/>
    </row>
    <row r="153" spans="3:3" x14ac:dyDescent="0.3">
      <c r="C153" s="50"/>
    </row>
    <row r="154" spans="3:3" x14ac:dyDescent="0.3">
      <c r="C154" s="50"/>
    </row>
    <row r="155" spans="3:3" x14ac:dyDescent="0.3">
      <c r="C155" s="50"/>
    </row>
    <row r="156" spans="3:3" x14ac:dyDescent="0.3">
      <c r="C156" s="50"/>
    </row>
    <row r="157" spans="3:3" x14ac:dyDescent="0.3">
      <c r="C157" s="50"/>
    </row>
    <row r="158" spans="3:3" x14ac:dyDescent="0.3">
      <c r="C158" s="50"/>
    </row>
    <row r="159" spans="3:3" x14ac:dyDescent="0.3">
      <c r="C159" s="50"/>
    </row>
    <row r="160" spans="3:3" x14ac:dyDescent="0.3">
      <c r="C160" s="50"/>
    </row>
    <row r="161" spans="3:3" x14ac:dyDescent="0.3">
      <c r="C161" s="50"/>
    </row>
    <row r="162" spans="3:3" x14ac:dyDescent="0.3">
      <c r="C162" s="50"/>
    </row>
    <row r="163" spans="3:3" x14ac:dyDescent="0.3">
      <c r="C163" s="50"/>
    </row>
    <row r="164" spans="3:3" x14ac:dyDescent="0.3">
      <c r="C164" s="50"/>
    </row>
    <row r="165" spans="3:3" x14ac:dyDescent="0.3">
      <c r="C165" s="50"/>
    </row>
    <row r="166" spans="3:3" x14ac:dyDescent="0.3">
      <c r="C166" s="50"/>
    </row>
    <row r="167" spans="3:3" x14ac:dyDescent="0.3">
      <c r="C167" s="50"/>
    </row>
    <row r="168" spans="3:3" x14ac:dyDescent="0.3">
      <c r="C168" s="50"/>
    </row>
    <row r="169" spans="3:3" x14ac:dyDescent="0.3">
      <c r="C169" s="50"/>
    </row>
    <row r="170" spans="3:3" x14ac:dyDescent="0.3">
      <c r="C170" s="50"/>
    </row>
    <row r="171" spans="3:3" x14ac:dyDescent="0.3">
      <c r="C171" s="50"/>
    </row>
    <row r="172" spans="3:3" x14ac:dyDescent="0.3">
      <c r="C172" s="50"/>
    </row>
    <row r="173" spans="3:3" x14ac:dyDescent="0.3">
      <c r="C173" s="50"/>
    </row>
    <row r="174" spans="3:3" x14ac:dyDescent="0.3">
      <c r="C174" s="50"/>
    </row>
    <row r="175" spans="3:3" x14ac:dyDescent="0.3">
      <c r="C175" s="50"/>
    </row>
    <row r="176" spans="3:3" x14ac:dyDescent="0.3">
      <c r="C176" s="50"/>
    </row>
    <row r="177" spans="3:3" x14ac:dyDescent="0.3">
      <c r="C177" s="50"/>
    </row>
    <row r="178" spans="3:3" x14ac:dyDescent="0.3">
      <c r="C178" s="50"/>
    </row>
    <row r="179" spans="3:3" x14ac:dyDescent="0.3">
      <c r="C179" s="50"/>
    </row>
    <row r="180" spans="3:3" x14ac:dyDescent="0.3">
      <c r="C180" s="50"/>
    </row>
    <row r="181" spans="3:3" x14ac:dyDescent="0.3">
      <c r="C181" s="50"/>
    </row>
    <row r="182" spans="3:3" x14ac:dyDescent="0.3">
      <c r="C182" s="50"/>
    </row>
    <row r="183" spans="3:3" x14ac:dyDescent="0.3">
      <c r="C183" s="50"/>
    </row>
    <row r="184" spans="3:3" x14ac:dyDescent="0.3">
      <c r="C184" s="50"/>
    </row>
    <row r="185" spans="3:3" x14ac:dyDescent="0.3">
      <c r="C185" s="50"/>
    </row>
    <row r="186" spans="3:3" x14ac:dyDescent="0.3">
      <c r="C186" s="50"/>
    </row>
    <row r="187" spans="3:3" x14ac:dyDescent="0.3">
      <c r="C187" s="50"/>
    </row>
    <row r="188" spans="3:3" x14ac:dyDescent="0.3">
      <c r="C188" s="50"/>
    </row>
    <row r="189" spans="3:3" x14ac:dyDescent="0.3">
      <c r="C189" s="50"/>
    </row>
    <row r="190" spans="3:3" x14ac:dyDescent="0.3">
      <c r="C190" s="50"/>
    </row>
    <row r="191" spans="3:3" x14ac:dyDescent="0.3">
      <c r="C191" s="50"/>
    </row>
    <row r="192" spans="3:3" x14ac:dyDescent="0.3">
      <c r="C192" s="50"/>
    </row>
    <row r="193" spans="3:3" x14ac:dyDescent="0.3">
      <c r="C193" s="50"/>
    </row>
    <row r="194" spans="3:3" x14ac:dyDescent="0.3">
      <c r="C194" s="50"/>
    </row>
    <row r="195" spans="3:3" x14ac:dyDescent="0.3">
      <c r="C195" s="50"/>
    </row>
    <row r="196" spans="3:3" x14ac:dyDescent="0.3">
      <c r="C196" s="50"/>
    </row>
    <row r="197" spans="3:3" x14ac:dyDescent="0.3">
      <c r="C197" s="50"/>
    </row>
    <row r="198" spans="3:3" x14ac:dyDescent="0.3">
      <c r="C198" s="50"/>
    </row>
    <row r="199" spans="3:3" x14ac:dyDescent="0.3">
      <c r="C199" s="50"/>
    </row>
    <row r="200" spans="3:3" x14ac:dyDescent="0.3">
      <c r="C200" s="50"/>
    </row>
    <row r="201" spans="3:3" x14ac:dyDescent="0.3">
      <c r="C201" s="50"/>
    </row>
    <row r="202" spans="3:3" x14ac:dyDescent="0.3">
      <c r="C202" s="50"/>
    </row>
    <row r="203" spans="3:3" x14ac:dyDescent="0.3">
      <c r="C203" s="50"/>
    </row>
    <row r="204" spans="3:3" x14ac:dyDescent="0.3">
      <c r="C204" s="50"/>
    </row>
    <row r="205" spans="3:3" x14ac:dyDescent="0.3">
      <c r="C205" s="50"/>
    </row>
    <row r="206" spans="3:3" x14ac:dyDescent="0.3">
      <c r="C206" s="50"/>
    </row>
    <row r="207" spans="3:3" x14ac:dyDescent="0.3">
      <c r="C207" s="50"/>
    </row>
    <row r="208" spans="3:3" x14ac:dyDescent="0.3">
      <c r="C208" s="50"/>
    </row>
    <row r="209" spans="3:3" x14ac:dyDescent="0.3">
      <c r="C209" s="50"/>
    </row>
    <row r="210" spans="3:3" x14ac:dyDescent="0.3">
      <c r="C210" s="50"/>
    </row>
    <row r="211" spans="3:3" x14ac:dyDescent="0.3">
      <c r="C211" s="50"/>
    </row>
    <row r="212" spans="3:3" x14ac:dyDescent="0.3">
      <c r="C212" s="50"/>
    </row>
    <row r="213" spans="3:3" x14ac:dyDescent="0.3">
      <c r="C213" s="50"/>
    </row>
    <row r="214" spans="3:3" x14ac:dyDescent="0.3">
      <c r="C214" s="50"/>
    </row>
    <row r="215" spans="3:3" x14ac:dyDescent="0.3">
      <c r="C215" s="50"/>
    </row>
    <row r="216" spans="3:3" x14ac:dyDescent="0.3">
      <c r="C216" s="50"/>
    </row>
    <row r="217" spans="3:3" x14ac:dyDescent="0.3">
      <c r="C217" s="50"/>
    </row>
    <row r="218" spans="3:3" x14ac:dyDescent="0.3">
      <c r="C218" s="50"/>
    </row>
    <row r="219" spans="3:3" x14ac:dyDescent="0.3">
      <c r="C219" s="50"/>
    </row>
    <row r="220" spans="3:3" x14ac:dyDescent="0.3">
      <c r="C220" s="50"/>
    </row>
    <row r="221" spans="3:3" x14ac:dyDescent="0.3">
      <c r="C221" s="50"/>
    </row>
    <row r="222" spans="3:3" x14ac:dyDescent="0.3">
      <c r="C222" s="50"/>
    </row>
    <row r="223" spans="3:3" x14ac:dyDescent="0.3">
      <c r="C223" s="50"/>
    </row>
    <row r="224" spans="3:3" x14ac:dyDescent="0.3">
      <c r="C224" s="50"/>
    </row>
    <row r="225" spans="3:3" x14ac:dyDescent="0.3">
      <c r="C225" s="50"/>
    </row>
    <row r="226" spans="3:3" x14ac:dyDescent="0.3">
      <c r="C226" s="50"/>
    </row>
    <row r="227" spans="3:3" x14ac:dyDescent="0.3">
      <c r="C227" s="50"/>
    </row>
    <row r="228" spans="3:3" x14ac:dyDescent="0.3">
      <c r="C228" s="50"/>
    </row>
    <row r="229" spans="3:3" x14ac:dyDescent="0.3">
      <c r="C229" s="50"/>
    </row>
    <row r="230" spans="3:3" x14ac:dyDescent="0.3">
      <c r="C230" s="50"/>
    </row>
    <row r="231" spans="3:3" x14ac:dyDescent="0.3">
      <c r="C231" s="50"/>
    </row>
    <row r="232" spans="3:3" x14ac:dyDescent="0.3">
      <c r="C232" s="50"/>
    </row>
    <row r="233" spans="3:3" x14ac:dyDescent="0.3">
      <c r="C233" s="50"/>
    </row>
    <row r="234" spans="3:3" x14ac:dyDescent="0.3">
      <c r="C234" s="50"/>
    </row>
    <row r="235" spans="3:3" x14ac:dyDescent="0.3">
      <c r="C235" s="50"/>
    </row>
    <row r="236" spans="3:3" x14ac:dyDescent="0.3">
      <c r="C236" s="50"/>
    </row>
    <row r="237" spans="3:3" x14ac:dyDescent="0.3">
      <c r="C237" s="50"/>
    </row>
    <row r="238" spans="3:3" x14ac:dyDescent="0.3">
      <c r="C238" s="50"/>
    </row>
    <row r="239" spans="3:3" x14ac:dyDescent="0.3">
      <c r="C239" s="50"/>
    </row>
    <row r="240" spans="3:3" x14ac:dyDescent="0.3">
      <c r="C240" s="50"/>
    </row>
    <row r="241" spans="3:3" x14ac:dyDescent="0.3">
      <c r="C241" s="50"/>
    </row>
    <row r="242" spans="3:3" x14ac:dyDescent="0.3">
      <c r="C242" s="50"/>
    </row>
    <row r="243" spans="3:3" x14ac:dyDescent="0.3">
      <c r="C243" s="50"/>
    </row>
    <row r="244" spans="3:3" x14ac:dyDescent="0.3">
      <c r="C244" s="50"/>
    </row>
    <row r="245" spans="3:3" x14ac:dyDescent="0.3">
      <c r="C245" s="50"/>
    </row>
    <row r="246" spans="3:3" x14ac:dyDescent="0.3">
      <c r="C246" s="50"/>
    </row>
    <row r="247" spans="3:3" x14ac:dyDescent="0.3">
      <c r="C247" s="50"/>
    </row>
    <row r="248" spans="3:3" x14ac:dyDescent="0.3">
      <c r="C248" s="50"/>
    </row>
    <row r="249" spans="3:3" x14ac:dyDescent="0.3">
      <c r="C249" s="50"/>
    </row>
    <row r="250" spans="3:3" x14ac:dyDescent="0.3">
      <c r="C250" s="50"/>
    </row>
    <row r="251" spans="3:3" x14ac:dyDescent="0.3">
      <c r="C251" s="50"/>
    </row>
    <row r="252" spans="3:3" x14ac:dyDescent="0.3">
      <c r="C252" s="50"/>
    </row>
    <row r="253" spans="3:3" x14ac:dyDescent="0.3">
      <c r="C253" s="50"/>
    </row>
    <row r="254" spans="3:3" x14ac:dyDescent="0.3">
      <c r="C254" s="50"/>
    </row>
    <row r="255" spans="3:3" x14ac:dyDescent="0.3">
      <c r="C255" s="50"/>
    </row>
    <row r="256" spans="3:3" x14ac:dyDescent="0.3">
      <c r="C256" s="50"/>
    </row>
    <row r="257" spans="3:3" x14ac:dyDescent="0.3">
      <c r="C257" s="50"/>
    </row>
    <row r="258" spans="3:3" x14ac:dyDescent="0.3">
      <c r="C258" s="50"/>
    </row>
    <row r="259" spans="3:3" x14ac:dyDescent="0.3">
      <c r="C259" s="50"/>
    </row>
    <row r="260" spans="3:3" x14ac:dyDescent="0.3">
      <c r="C260" s="50"/>
    </row>
  </sheetData>
  <sheetProtection sheet="1" objects="1" scenarios="1"/>
  <mergeCells count="5">
    <mergeCell ref="D1:I1"/>
    <mergeCell ref="G2:I2"/>
    <mergeCell ref="E3:F3"/>
    <mergeCell ref="H3:I3"/>
    <mergeCell ref="J3:Q3"/>
  </mergeCells>
  <hyperlinks>
    <hyperlink ref="G2:I2" location="Sheet1!B1" display="Index" xr:uid="{00000000-0004-0000-0700-000000000000}"/>
    <hyperlink ref="B4" location="Gender!C2" display="Gender!C2" xr:uid="{00000000-0004-0000-0700-000001000000}"/>
    <hyperlink ref="B6" location="Age!C2" display="Age!C2" xr:uid="{00000000-0004-0000-0700-000002000000}"/>
    <hyperlink ref="B8" location="Indigenous!C2" display="Indigenous!C2" xr:uid="{00000000-0004-0000-0700-000003000000}"/>
    <hyperlink ref="B10" location="Birthplaces!C2" display="Birthplaces!C2" xr:uid="{00000000-0004-0000-0700-000004000000}"/>
    <hyperlink ref="B12" location="Language!C2" display="Language!C2" xr:uid="{00000000-0004-0000-0700-000005000000}"/>
    <hyperlink ref="B14" location="Fluency!C2" display="Fluency!C2" xr:uid="{00000000-0004-0000-0700-000006000000}"/>
    <hyperlink ref="B16" location="'Year of arrival'!C2" display="'Year of arrival'!C2" xr:uid="{00000000-0004-0000-0700-000007000000}"/>
    <hyperlink ref="B18" location="Religion!C2" display="Religion!C2" xr:uid="{00000000-0004-0000-0700-000008000000}"/>
    <hyperlink ref="B20" location="'School Level'!C2" display="'School Level'!C2" xr:uid="{00000000-0004-0000-0700-000009000000}"/>
    <hyperlink ref="B22" location="'Post School'!C2" display="'Post School'!C2" xr:uid="{00000000-0004-0000-0700-00000A000000}"/>
    <hyperlink ref="B24" location="'Labour force'!C2" display="'Labour force'!C2" xr:uid="{00000000-0004-0000-0700-00000B000000}"/>
    <hyperlink ref="B26" location="Volunteering!C2" display="Volunteering!C2" xr:uid="{00000000-0004-0000-0700-00000C000000}"/>
    <hyperlink ref="B28" location="Incomes!C2" display="Incomes!C2" xr:uid="{00000000-0004-0000-0700-00000D000000}"/>
    <hyperlink ref="B30" location="Disability!C2" display="Disability!C2" xr:uid="{00000000-0004-0000-0700-00000E000000}"/>
    <hyperlink ref="B32" location="Carers!C2" display="Carers!C2" xr:uid="{00000000-0004-0000-0700-00000F000000}"/>
    <hyperlink ref="B34" location="'Marital Status'!C2" display="'Marital Status'!C2" xr:uid="{00000000-0004-0000-0700-000010000000}"/>
    <hyperlink ref="B36" location="Relationship!C2" display="Relationship!C2" xr:uid="{00000000-0004-0000-0700-000011000000}"/>
    <hyperlink ref="B38" location="'Home ownership'!C2" display="'Home ownership'!C2" xr:uid="{00000000-0004-0000-0700-000012000000}"/>
    <hyperlink ref="B40" location="'Non Private Accom'!C2" display="'Non Private Accom'!C2" xr:uid="{00000000-0004-0000-0700-000013000000}"/>
    <hyperlink ref="B42" location="Pensions!C2" display="Pensions!C2" xr:uid="{00000000-0004-0000-0700-000014000000}"/>
    <hyperlink ref="B44" location="Comparison!E3" display="Comparison!E3" xr:uid="{00000000-0004-0000-0700-000015000000}"/>
  </hyperlinks>
  <pageMargins left="0.3937007874015748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R260"/>
  <sheetViews>
    <sheetView showGridLines="0" showRowColHeaders="0" zoomScale="75" zoomScaleNormal="75" workbookViewId="0">
      <selection activeCell="B14" sqref="B14"/>
    </sheetView>
  </sheetViews>
  <sheetFormatPr defaultColWidth="9.08984375" defaultRowHeight="13" x14ac:dyDescent="0.3"/>
  <cols>
    <col min="1" max="1" width="2.81640625" style="16" customWidth="1"/>
    <col min="2" max="2" width="35.36328125" style="16" customWidth="1"/>
    <col min="3" max="3" width="4.36328125" style="17" customWidth="1"/>
    <col min="4" max="4" width="39.81640625" style="16" customWidth="1"/>
    <col min="5" max="5" width="10.1796875" style="18" customWidth="1"/>
    <col min="6" max="6" width="10.1796875" style="19" customWidth="1"/>
    <col min="7" max="7" width="5.6328125" style="16" customWidth="1"/>
    <col min="8" max="8" width="10.1796875" style="18" customWidth="1"/>
    <col min="9" max="9" width="10.1796875" style="19" customWidth="1"/>
    <col min="10" max="10" width="9.08984375" style="16"/>
    <col min="11" max="11" width="4.81640625" style="17" customWidth="1"/>
    <col min="12" max="12" width="20.81640625" style="17" customWidth="1"/>
    <col min="13" max="13" width="6.81640625" style="17" customWidth="1"/>
    <col min="14" max="14" width="9.08984375" style="17"/>
    <col min="15" max="15" width="4.6328125" style="17" customWidth="1"/>
    <col min="16" max="16" width="16.6328125" style="17" customWidth="1"/>
    <col min="17" max="17" width="8.81640625" style="17" customWidth="1"/>
    <col min="18" max="16384" width="9.08984375" style="16"/>
  </cols>
  <sheetData>
    <row r="1" spans="2:18" ht="28.5" x14ac:dyDescent="0.65">
      <c r="D1" s="115" t="s">
        <v>422</v>
      </c>
      <c r="E1" s="115"/>
      <c r="F1" s="115"/>
      <c r="G1" s="115"/>
      <c r="H1" s="115"/>
      <c r="I1" s="115"/>
      <c r="J1" s="105" t="s">
        <v>405</v>
      </c>
    </row>
    <row r="2" spans="2:18" ht="18" x14ac:dyDescent="0.4">
      <c r="G2" s="129" t="s">
        <v>322</v>
      </c>
      <c r="H2" s="129"/>
      <c r="I2" s="129"/>
    </row>
    <row r="3" spans="2:18" ht="15.75" customHeight="1" x14ac:dyDescent="0.4">
      <c r="E3" s="130" t="str">
        <f>INDEX(Sheet1!$Q$7:$Q$86,Sheet1!D9)</f>
        <v>Greater Dandenong</v>
      </c>
      <c r="F3" s="130"/>
      <c r="G3" s="20"/>
      <c r="H3" s="131" t="str">
        <f>INDEX(Sheet1!$Q$7:$Q$87,Sheet1!D15)</f>
        <v>Metro. Melbourne</v>
      </c>
      <c r="I3" s="131"/>
      <c r="J3" s="133" t="str">
        <f>CONCATENATE("Top 50 Spoken Non-English Languages: ",E3)</f>
        <v>Top 50 Spoken Non-English Languages: Greater Dandenong</v>
      </c>
      <c r="K3" s="133"/>
      <c r="L3" s="133"/>
      <c r="M3" s="133"/>
      <c r="N3" s="133"/>
      <c r="O3" s="133"/>
      <c r="P3" s="133"/>
      <c r="Q3" s="133"/>
    </row>
    <row r="4" spans="2:18" x14ac:dyDescent="0.3">
      <c r="B4" s="21" t="s">
        <v>325</v>
      </c>
      <c r="E4" s="22" t="s">
        <v>323</v>
      </c>
      <c r="F4" s="23" t="s">
        <v>324</v>
      </c>
      <c r="G4" s="24"/>
      <c r="H4" s="22" t="s">
        <v>323</v>
      </c>
      <c r="I4" s="23" t="s">
        <v>324</v>
      </c>
      <c r="J4" s="17"/>
      <c r="R4" s="17"/>
    </row>
    <row r="5" spans="2:18" x14ac:dyDescent="0.3">
      <c r="B5" s="13"/>
      <c r="C5" s="25">
        <v>74</v>
      </c>
      <c r="D5" s="26" t="s">
        <v>76</v>
      </c>
      <c r="E5" s="27">
        <f>VLOOKUP($C5,'Data Sheet 0'!$A$5:$CE$253,2+Sheet1!$D$9)</f>
        <v>9909</v>
      </c>
      <c r="F5" s="28">
        <f>E5/E$56*100</f>
        <v>39.843184559710494</v>
      </c>
      <c r="G5" s="24"/>
      <c r="H5" s="27">
        <f>VLOOKUP($C5,'Data Sheet 0'!$A$5:$CE$253,2+Sheet1!$D$15)</f>
        <v>463029</v>
      </c>
      <c r="I5" s="28">
        <f>H5/H$56*100</f>
        <v>63.620974645263139</v>
      </c>
      <c r="J5" s="17"/>
      <c r="K5" s="17">
        <v>1</v>
      </c>
      <c r="L5" s="47" t="s">
        <v>76</v>
      </c>
      <c r="M5" s="49">
        <f>E5</f>
        <v>9909</v>
      </c>
      <c r="N5" s="17">
        <f>M5+K5*0.0001</f>
        <v>9909.0000999999993</v>
      </c>
      <c r="O5" s="17">
        <f>RANK(N5,N$5:N$54)</f>
        <v>1</v>
      </c>
      <c r="P5" s="17" t="str">
        <f>VLOOKUP(MATCH(K5,O$5:O$54,0),$K$5:$M$54,2)</f>
        <v>English</v>
      </c>
      <c r="Q5" s="17">
        <f>VLOOKUP(MATCH(K5,O$5:O$54,0),$K$5:$M$54,3)</f>
        <v>9909</v>
      </c>
      <c r="R5" s="17"/>
    </row>
    <row r="6" spans="2:18" x14ac:dyDescent="0.3">
      <c r="B6" s="21" t="s">
        <v>326</v>
      </c>
      <c r="C6" s="25">
        <v>75</v>
      </c>
      <c r="D6" s="26" t="s">
        <v>77</v>
      </c>
      <c r="E6" s="27">
        <f>VLOOKUP($C6,'Data Sheet 0'!$A$5:$CE$253,2+Sheet1!$D$9)</f>
        <v>1097</v>
      </c>
      <c r="F6" s="28">
        <f t="shared" ref="F6:F56" si="0">E6/E$56*100</f>
        <v>4.4109368717330115</v>
      </c>
      <c r="G6" s="24"/>
      <c r="H6" s="27">
        <f>VLOOKUP($C6,'Data Sheet 0'!$A$5:$CE$253,2+Sheet1!$D$15)</f>
        <v>37649</v>
      </c>
      <c r="I6" s="28">
        <f t="shared" ref="I6:I56" si="1">H6/H$56*100</f>
        <v>5.1730368387714636</v>
      </c>
      <c r="J6" s="17"/>
      <c r="K6" s="17">
        <v>2</v>
      </c>
      <c r="L6" s="47" t="s">
        <v>77</v>
      </c>
      <c r="M6" s="49">
        <f t="shared" ref="M6:M54" si="2">E6</f>
        <v>1097</v>
      </c>
      <c r="N6" s="17">
        <f t="shared" ref="N6:N54" si="3">M6+K6*0.0001</f>
        <v>1097.0001999999999</v>
      </c>
      <c r="O6" s="17">
        <f t="shared" ref="O6:O54" si="4">RANK(N6,N$5:N$54)</f>
        <v>4</v>
      </c>
      <c r="P6" s="17" t="str">
        <f t="shared" ref="P6:P54" si="5">VLOOKUP(MATCH(K6,O$5:O$54,0),$K$5:$M$54,2)</f>
        <v>Vietnamese</v>
      </c>
      <c r="Q6" s="17">
        <f t="shared" ref="Q6:Q54" si="6">VLOOKUP(MATCH(K6,O$5:O$54,0),$K$5:$M$54,3)</f>
        <v>2105</v>
      </c>
      <c r="R6" s="17"/>
    </row>
    <row r="7" spans="2:18" x14ac:dyDescent="0.3">
      <c r="B7" s="32"/>
      <c r="C7" s="25">
        <v>76</v>
      </c>
      <c r="D7" s="26" t="s">
        <v>78</v>
      </c>
      <c r="E7" s="27">
        <f>VLOOKUP($C7,'Data Sheet 0'!$A$5:$CE$253,2+Sheet1!$D$9)</f>
        <v>1351</v>
      </c>
      <c r="F7" s="28">
        <f t="shared" si="0"/>
        <v>5.4322476879774833</v>
      </c>
      <c r="G7" s="24"/>
      <c r="H7" s="27">
        <f>VLOOKUP($C7,'Data Sheet 0'!$A$5:$CE$253,2+Sheet1!$D$15)</f>
        <v>35002</v>
      </c>
      <c r="I7" s="28">
        <f t="shared" si="1"/>
        <v>4.8093345223160977</v>
      </c>
      <c r="J7" s="17"/>
      <c r="K7" s="17">
        <v>3</v>
      </c>
      <c r="L7" s="47" t="s">
        <v>78</v>
      </c>
      <c r="M7" s="49">
        <f t="shared" si="2"/>
        <v>1351</v>
      </c>
      <c r="N7" s="17">
        <f t="shared" si="3"/>
        <v>1351.0002999999999</v>
      </c>
      <c r="O7" s="17">
        <f t="shared" si="4"/>
        <v>3</v>
      </c>
      <c r="P7" s="17" t="str">
        <f t="shared" si="5"/>
        <v>Greek</v>
      </c>
      <c r="Q7" s="17">
        <f t="shared" si="6"/>
        <v>1351</v>
      </c>
      <c r="R7" s="17"/>
    </row>
    <row r="8" spans="2:18" x14ac:dyDescent="0.3">
      <c r="B8" s="21" t="s">
        <v>327</v>
      </c>
      <c r="C8" s="25">
        <v>77</v>
      </c>
      <c r="D8" s="26" t="s">
        <v>80</v>
      </c>
      <c r="E8" s="27">
        <f>VLOOKUP($C8,'Data Sheet 0'!$A$5:$CE$253,2+Sheet1!$D$9)</f>
        <v>805</v>
      </c>
      <c r="F8" s="28">
        <f t="shared" si="0"/>
        <v>3.236831523924407</v>
      </c>
      <c r="G8" s="24"/>
      <c r="H8" s="27">
        <f>VLOOKUP($C8,'Data Sheet 0'!$A$5:$CE$253,2+Sheet1!$D$15)</f>
        <v>17545</v>
      </c>
      <c r="I8" s="28">
        <f t="shared" si="1"/>
        <v>2.4107129362332422</v>
      </c>
      <c r="J8" s="17"/>
      <c r="K8" s="17">
        <v>4</v>
      </c>
      <c r="L8" s="47" t="s">
        <v>80</v>
      </c>
      <c r="M8" s="49">
        <f t="shared" si="2"/>
        <v>805</v>
      </c>
      <c r="N8" s="17">
        <f t="shared" si="3"/>
        <v>805.00040000000001</v>
      </c>
      <c r="O8" s="17">
        <f t="shared" si="4"/>
        <v>7</v>
      </c>
      <c r="P8" s="17" t="str">
        <f t="shared" si="5"/>
        <v>Italian</v>
      </c>
      <c r="Q8" s="17">
        <f t="shared" si="6"/>
        <v>1097</v>
      </c>
      <c r="R8" s="17"/>
    </row>
    <row r="9" spans="2:18" x14ac:dyDescent="0.3">
      <c r="B9" s="37"/>
      <c r="C9" s="25">
        <v>78</v>
      </c>
      <c r="D9" s="26" t="s">
        <v>79</v>
      </c>
      <c r="E9" s="27">
        <f>VLOOKUP($C9,'Data Sheet 0'!$A$5:$CE$253,2+Sheet1!$D$9)</f>
        <v>899</v>
      </c>
      <c r="F9" s="28">
        <f t="shared" si="0"/>
        <v>3.6147969441093686</v>
      </c>
      <c r="G9" s="24"/>
      <c r="H9" s="27">
        <f>VLOOKUP($C9,'Data Sheet 0'!$A$5:$CE$253,2+Sheet1!$D$15)</f>
        <v>14990</v>
      </c>
      <c r="I9" s="28">
        <f t="shared" si="1"/>
        <v>2.0596515767532799</v>
      </c>
      <c r="J9" s="17"/>
      <c r="K9" s="17">
        <v>5</v>
      </c>
      <c r="L9" s="47" t="s">
        <v>79</v>
      </c>
      <c r="M9" s="49">
        <f t="shared" si="2"/>
        <v>899</v>
      </c>
      <c r="N9" s="17">
        <f t="shared" si="3"/>
        <v>899.00049999999999</v>
      </c>
      <c r="O9" s="17">
        <f t="shared" si="4"/>
        <v>6</v>
      </c>
      <c r="P9" s="17" t="str">
        <f t="shared" si="5"/>
        <v>Khmer</v>
      </c>
      <c r="Q9" s="17">
        <f t="shared" si="6"/>
        <v>930</v>
      </c>
      <c r="R9" s="17"/>
    </row>
    <row r="10" spans="2:18" x14ac:dyDescent="0.3">
      <c r="B10" s="21" t="s">
        <v>328</v>
      </c>
      <c r="C10" s="25">
        <v>79</v>
      </c>
      <c r="D10" s="26" t="s">
        <v>85</v>
      </c>
      <c r="E10" s="27">
        <f>VLOOKUP($C10,'Data Sheet 0'!$A$5:$CE$253,2+Sheet1!$D$9)</f>
        <v>2105</v>
      </c>
      <c r="F10" s="28">
        <f t="shared" si="0"/>
        <v>8.4640128669079218</v>
      </c>
      <c r="G10" s="24"/>
      <c r="H10" s="27">
        <f>VLOOKUP($C10,'Data Sheet 0'!$A$5:$CE$253,2+Sheet1!$D$15)</f>
        <v>11547</v>
      </c>
      <c r="I10" s="28">
        <f t="shared" si="1"/>
        <v>1.5865775021194213</v>
      </c>
      <c r="J10" s="17"/>
      <c r="K10" s="17">
        <v>6</v>
      </c>
      <c r="L10" s="47" t="s">
        <v>85</v>
      </c>
      <c r="M10" s="49">
        <f t="shared" si="2"/>
        <v>2105</v>
      </c>
      <c r="N10" s="17">
        <f t="shared" si="3"/>
        <v>2105.0005999999998</v>
      </c>
      <c r="O10" s="17">
        <f t="shared" si="4"/>
        <v>2</v>
      </c>
      <c r="P10" s="17" t="str">
        <f t="shared" si="5"/>
        <v>Cantonese</v>
      </c>
      <c r="Q10" s="17">
        <f t="shared" si="6"/>
        <v>899</v>
      </c>
      <c r="R10" s="17"/>
    </row>
    <row r="11" spans="2:18" x14ac:dyDescent="0.3">
      <c r="B11" s="37"/>
      <c r="C11" s="25">
        <v>80</v>
      </c>
      <c r="D11" s="26" t="s">
        <v>84</v>
      </c>
      <c r="E11" s="27">
        <f>VLOOKUP($C11,'Data Sheet 0'!$A$5:$CE$253,2+Sheet1!$D$9)</f>
        <v>83</v>
      </c>
      <c r="F11" s="28">
        <f t="shared" si="0"/>
        <v>0.33373542420587055</v>
      </c>
      <c r="G11" s="24"/>
      <c r="H11" s="27">
        <f>VLOOKUP($C11,'Data Sheet 0'!$A$5:$CE$253,2+Sheet1!$D$15)</f>
        <v>8193</v>
      </c>
      <c r="I11" s="28">
        <f t="shared" si="1"/>
        <v>1.125732179342203</v>
      </c>
      <c r="J11" s="17"/>
      <c r="K11" s="17">
        <v>7</v>
      </c>
      <c r="L11" s="47" t="s">
        <v>84</v>
      </c>
      <c r="M11" s="49">
        <f t="shared" si="2"/>
        <v>83</v>
      </c>
      <c r="N11" s="17">
        <f t="shared" si="3"/>
        <v>83.000699999999995</v>
      </c>
      <c r="O11" s="17">
        <f t="shared" si="4"/>
        <v>29</v>
      </c>
      <c r="P11" s="17" t="str">
        <f t="shared" si="5"/>
        <v>Mandarin</v>
      </c>
      <c r="Q11" s="17">
        <f t="shared" si="6"/>
        <v>805</v>
      </c>
      <c r="R11" s="17"/>
    </row>
    <row r="12" spans="2:18" x14ac:dyDescent="0.3">
      <c r="B12" s="21" t="s">
        <v>329</v>
      </c>
      <c r="C12" s="25">
        <v>81</v>
      </c>
      <c r="D12" s="26" t="s">
        <v>86</v>
      </c>
      <c r="E12" s="27">
        <f>VLOOKUP($C12,'Data Sheet 0'!$A$5:$CE$253,2+Sheet1!$D$9)</f>
        <v>349</v>
      </c>
      <c r="F12" s="28">
        <f t="shared" si="0"/>
        <v>1.4032971451548051</v>
      </c>
      <c r="G12" s="24"/>
      <c r="H12" s="27">
        <f>VLOOKUP($C12,'Data Sheet 0'!$A$5:$CE$253,2+Sheet1!$D$15)</f>
        <v>8474</v>
      </c>
      <c r="I12" s="28">
        <f t="shared" si="1"/>
        <v>1.164342058799686</v>
      </c>
      <c r="J12" s="17"/>
      <c r="K12" s="17">
        <v>8</v>
      </c>
      <c r="L12" s="47" t="s">
        <v>86</v>
      </c>
      <c r="M12" s="49">
        <f t="shared" si="2"/>
        <v>349</v>
      </c>
      <c r="N12" s="17">
        <f t="shared" si="3"/>
        <v>349.00080000000003</v>
      </c>
      <c r="O12" s="17">
        <f t="shared" si="4"/>
        <v>11</v>
      </c>
      <c r="P12" s="17" t="str">
        <f t="shared" si="5"/>
        <v>Serbian</v>
      </c>
      <c r="Q12" s="17">
        <f t="shared" si="6"/>
        <v>573</v>
      </c>
      <c r="R12" s="17"/>
    </row>
    <row r="13" spans="2:18" x14ac:dyDescent="0.3">
      <c r="B13" s="37"/>
      <c r="C13" s="25">
        <v>82</v>
      </c>
      <c r="D13" s="26" t="s">
        <v>81</v>
      </c>
      <c r="E13" s="27">
        <f>VLOOKUP($C13,'Data Sheet 0'!$A$5:$CE$253,2+Sheet1!$D$9)</f>
        <v>134</v>
      </c>
      <c r="F13" s="28">
        <f t="shared" si="0"/>
        <v>0.53880176919983924</v>
      </c>
      <c r="G13" s="24"/>
      <c r="H13" s="27">
        <f>VLOOKUP($C13,'Data Sheet 0'!$A$5:$CE$253,2+Sheet1!$D$15)</f>
        <v>7457</v>
      </c>
      <c r="I13" s="28">
        <f t="shared" si="1"/>
        <v>1.0246045235389734</v>
      </c>
      <c r="J13" s="17"/>
      <c r="K13" s="17">
        <v>9</v>
      </c>
      <c r="L13" s="47" t="s">
        <v>81</v>
      </c>
      <c r="M13" s="49">
        <f t="shared" si="2"/>
        <v>134</v>
      </c>
      <c r="N13" s="17">
        <f t="shared" si="3"/>
        <v>134.0009</v>
      </c>
      <c r="O13" s="17">
        <f t="shared" si="4"/>
        <v>22</v>
      </c>
      <c r="P13" s="17" t="str">
        <f t="shared" si="5"/>
        <v>Spanish</v>
      </c>
      <c r="Q13" s="17">
        <f t="shared" si="6"/>
        <v>492</v>
      </c>
      <c r="R13" s="17"/>
    </row>
    <row r="14" spans="2:18" x14ac:dyDescent="0.3">
      <c r="B14" s="21" t="s">
        <v>330</v>
      </c>
      <c r="C14" s="25">
        <v>83</v>
      </c>
      <c r="D14" s="26" t="s">
        <v>83</v>
      </c>
      <c r="E14" s="27">
        <f>VLOOKUP($C14,'Data Sheet 0'!$A$5:$CE$253,2+Sheet1!$D$9)</f>
        <v>284</v>
      </c>
      <c r="F14" s="28">
        <f t="shared" si="0"/>
        <v>1.1419380780056292</v>
      </c>
      <c r="G14" s="24"/>
      <c r="H14" s="27">
        <f>VLOOKUP($C14,'Data Sheet 0'!$A$5:$CE$253,2+Sheet1!$D$15)</f>
        <v>6368</v>
      </c>
      <c r="I14" s="28">
        <f t="shared" si="1"/>
        <v>0.87497406542794454</v>
      </c>
      <c r="J14" s="17"/>
      <c r="K14" s="17">
        <v>10</v>
      </c>
      <c r="L14" s="47" t="s">
        <v>83</v>
      </c>
      <c r="M14" s="49">
        <f t="shared" si="2"/>
        <v>284</v>
      </c>
      <c r="N14" s="17">
        <f t="shared" si="3"/>
        <v>284.00099999999998</v>
      </c>
      <c r="O14" s="17">
        <f t="shared" si="4"/>
        <v>14</v>
      </c>
      <c r="P14" s="17" t="str">
        <f t="shared" si="5"/>
        <v>French</v>
      </c>
      <c r="Q14" s="17">
        <f t="shared" si="6"/>
        <v>352</v>
      </c>
      <c r="R14" s="17"/>
    </row>
    <row r="15" spans="2:18" x14ac:dyDescent="0.3">
      <c r="B15" s="32"/>
      <c r="C15" s="25">
        <v>84</v>
      </c>
      <c r="D15" s="26" t="s">
        <v>87</v>
      </c>
      <c r="E15" s="27">
        <f>VLOOKUP($C15,'Data Sheet 0'!$A$5:$CE$253,2+Sheet1!$D$9)</f>
        <v>492</v>
      </c>
      <c r="F15" s="28">
        <f t="shared" si="0"/>
        <v>1.9782870928829916</v>
      </c>
      <c r="G15" s="24"/>
      <c r="H15" s="27">
        <f>VLOOKUP($C15,'Data Sheet 0'!$A$5:$CE$253,2+Sheet1!$D$15)</f>
        <v>5797</v>
      </c>
      <c r="I15" s="28">
        <f t="shared" si="1"/>
        <v>0.79651769115668869</v>
      </c>
      <c r="J15" s="17"/>
      <c r="K15" s="17">
        <v>11</v>
      </c>
      <c r="L15" s="47" t="s">
        <v>87</v>
      </c>
      <c r="M15" s="49">
        <f t="shared" si="2"/>
        <v>492</v>
      </c>
      <c r="N15" s="17">
        <f t="shared" si="3"/>
        <v>492.00110000000001</v>
      </c>
      <c r="O15" s="17">
        <f t="shared" si="4"/>
        <v>9</v>
      </c>
      <c r="P15" s="17" t="str">
        <f t="shared" si="5"/>
        <v>Arabic</v>
      </c>
      <c r="Q15" s="17">
        <f t="shared" si="6"/>
        <v>349</v>
      </c>
      <c r="R15" s="17"/>
    </row>
    <row r="16" spans="2:18" x14ac:dyDescent="0.3">
      <c r="B16" s="21" t="s">
        <v>331</v>
      </c>
      <c r="C16" s="25">
        <v>85</v>
      </c>
      <c r="D16" s="26" t="s">
        <v>82</v>
      </c>
      <c r="E16" s="27">
        <f>VLOOKUP($C16,'Data Sheet 0'!$A$5:$CE$253,2+Sheet1!$D$9)</f>
        <v>112</v>
      </c>
      <c r="F16" s="28">
        <f t="shared" si="0"/>
        <v>0.45034177724165664</v>
      </c>
      <c r="G16" s="24"/>
      <c r="H16" s="27">
        <f>VLOOKUP($C16,'Data Sheet 0'!$A$5:$CE$253,2+Sheet1!$D$15)</f>
        <v>3960</v>
      </c>
      <c r="I16" s="28">
        <f t="shared" si="1"/>
        <v>0.54411075676737752</v>
      </c>
      <c r="J16" s="17"/>
      <c r="K16" s="17">
        <v>12</v>
      </c>
      <c r="L16" s="47" t="s">
        <v>82</v>
      </c>
      <c r="M16" s="49">
        <f t="shared" si="2"/>
        <v>112</v>
      </c>
      <c r="N16" s="17">
        <f t="shared" si="3"/>
        <v>112.0012</v>
      </c>
      <c r="O16" s="17">
        <f t="shared" si="4"/>
        <v>24</v>
      </c>
      <c r="P16" s="17" t="str">
        <f t="shared" si="5"/>
        <v>Sinhalese</v>
      </c>
      <c r="Q16" s="17">
        <f t="shared" si="6"/>
        <v>326</v>
      </c>
      <c r="R16" s="17"/>
    </row>
    <row r="17" spans="2:18" x14ac:dyDescent="0.3">
      <c r="B17" s="32"/>
      <c r="C17" s="25">
        <v>86</v>
      </c>
      <c r="D17" s="26" t="s">
        <v>88</v>
      </c>
      <c r="E17" s="27">
        <f>VLOOKUP($C17,'Data Sheet 0'!$A$5:$CE$253,2+Sheet1!$D$9)</f>
        <v>315</v>
      </c>
      <c r="F17" s="28">
        <f t="shared" si="0"/>
        <v>1.2665862484921593</v>
      </c>
      <c r="G17" s="24"/>
      <c r="H17" s="27">
        <f>VLOOKUP($C17,'Data Sheet 0'!$A$5:$CE$253,2+Sheet1!$D$15)</f>
        <v>4606</v>
      </c>
      <c r="I17" s="28">
        <f t="shared" si="1"/>
        <v>0.63287225900771238</v>
      </c>
      <c r="J17" s="17"/>
      <c r="K17" s="17">
        <v>13</v>
      </c>
      <c r="L17" s="47" t="s">
        <v>88</v>
      </c>
      <c r="M17" s="49">
        <f t="shared" si="2"/>
        <v>315</v>
      </c>
      <c r="N17" s="17">
        <f t="shared" si="3"/>
        <v>315.00130000000001</v>
      </c>
      <c r="O17" s="17">
        <f t="shared" si="4"/>
        <v>13</v>
      </c>
      <c r="P17" s="17" t="str">
        <f t="shared" si="5"/>
        <v>Polish</v>
      </c>
      <c r="Q17" s="17">
        <f t="shared" si="6"/>
        <v>315</v>
      </c>
      <c r="R17" s="17"/>
    </row>
    <row r="18" spans="2:18" x14ac:dyDescent="0.3">
      <c r="B18" s="21" t="s">
        <v>332</v>
      </c>
      <c r="C18" s="25">
        <v>87</v>
      </c>
      <c r="D18" s="26" t="s">
        <v>92</v>
      </c>
      <c r="E18" s="27">
        <f>VLOOKUP($C18,'Data Sheet 0'!$A$5:$CE$253,2+Sheet1!$D$9)</f>
        <v>247</v>
      </c>
      <c r="F18" s="28">
        <f t="shared" si="0"/>
        <v>0.9931644551668678</v>
      </c>
      <c r="G18" s="24"/>
      <c r="H18" s="27">
        <f>VLOOKUP($C18,'Data Sheet 0'!$A$5:$CE$253,2+Sheet1!$D$15)</f>
        <v>4381</v>
      </c>
      <c r="I18" s="28">
        <f t="shared" si="1"/>
        <v>0.60195687510047502</v>
      </c>
      <c r="J18" s="17"/>
      <c r="K18" s="17">
        <v>14</v>
      </c>
      <c r="L18" s="47" t="s">
        <v>92</v>
      </c>
      <c r="M18" s="49">
        <f t="shared" si="2"/>
        <v>247</v>
      </c>
      <c r="N18" s="17">
        <f t="shared" si="3"/>
        <v>247.00139999999999</v>
      </c>
      <c r="O18" s="17">
        <f t="shared" si="4"/>
        <v>16</v>
      </c>
      <c r="P18" s="17" t="str">
        <f t="shared" si="5"/>
        <v>Croatian</v>
      </c>
      <c r="Q18" s="17">
        <f t="shared" si="6"/>
        <v>284</v>
      </c>
      <c r="R18" s="17"/>
    </row>
    <row r="19" spans="2:18" x14ac:dyDescent="0.3">
      <c r="B19" s="32"/>
      <c r="C19" s="25">
        <v>88</v>
      </c>
      <c r="D19" s="26" t="s">
        <v>91</v>
      </c>
      <c r="E19" s="27">
        <f>VLOOKUP($C19,'Data Sheet 0'!$A$5:$CE$253,2+Sheet1!$D$9)</f>
        <v>573</v>
      </c>
      <c r="F19" s="28">
        <f t="shared" si="0"/>
        <v>2.3039806996381182</v>
      </c>
      <c r="G19" s="24"/>
      <c r="H19" s="27">
        <f>VLOOKUP($C19,'Data Sheet 0'!$A$5:$CE$253,2+Sheet1!$D$15)</f>
        <v>3841</v>
      </c>
      <c r="I19" s="28">
        <f t="shared" si="1"/>
        <v>0.52775995372310536</v>
      </c>
      <c r="J19" s="17"/>
      <c r="K19" s="17">
        <v>15</v>
      </c>
      <c r="L19" s="47" t="s">
        <v>91</v>
      </c>
      <c r="M19" s="49">
        <f t="shared" si="2"/>
        <v>573</v>
      </c>
      <c r="N19" s="17">
        <f t="shared" si="3"/>
        <v>573.00149999999996</v>
      </c>
      <c r="O19" s="17">
        <f t="shared" si="4"/>
        <v>8</v>
      </c>
      <c r="P19" s="17" t="str">
        <f t="shared" si="5"/>
        <v>Tamil</v>
      </c>
      <c r="Q19" s="17">
        <f t="shared" si="6"/>
        <v>260</v>
      </c>
      <c r="R19" s="17"/>
    </row>
    <row r="20" spans="2:18" x14ac:dyDescent="0.3">
      <c r="B20" s="21" t="s">
        <v>333</v>
      </c>
      <c r="C20" s="25">
        <v>89</v>
      </c>
      <c r="D20" s="26" t="s">
        <v>89</v>
      </c>
      <c r="E20" s="27">
        <f>VLOOKUP($C20,'Data Sheet 0'!$A$5:$CE$253,2+Sheet1!$D$9)</f>
        <v>136</v>
      </c>
      <c r="F20" s="28">
        <f t="shared" si="0"/>
        <v>0.54684358665058308</v>
      </c>
      <c r="G20" s="24"/>
      <c r="H20" s="27">
        <f>VLOOKUP($C20,'Data Sheet 0'!$A$5:$CE$253,2+Sheet1!$D$15)</f>
        <v>4109</v>
      </c>
      <c r="I20" s="28">
        <f t="shared" si="1"/>
        <v>0.56458361099928134</v>
      </c>
      <c r="J20" s="17"/>
      <c r="K20" s="17">
        <v>16</v>
      </c>
      <c r="L20" s="47" t="s">
        <v>89</v>
      </c>
      <c r="M20" s="49">
        <f t="shared" si="2"/>
        <v>136</v>
      </c>
      <c r="N20" s="17">
        <f t="shared" si="3"/>
        <v>136.0016</v>
      </c>
      <c r="O20" s="17">
        <f t="shared" si="4"/>
        <v>21</v>
      </c>
      <c r="P20" s="17" t="str">
        <f t="shared" si="5"/>
        <v>Turkish</v>
      </c>
      <c r="Q20" s="17">
        <f t="shared" si="6"/>
        <v>247</v>
      </c>
      <c r="R20" s="17"/>
    </row>
    <row r="21" spans="2:18" x14ac:dyDescent="0.3">
      <c r="B21" s="32"/>
      <c r="C21" s="25">
        <v>90</v>
      </c>
      <c r="D21" s="26" t="s">
        <v>95</v>
      </c>
      <c r="E21" s="27">
        <f>VLOOKUP($C21,'Data Sheet 0'!$A$5:$CE$253,2+Sheet1!$D$9)</f>
        <v>326</v>
      </c>
      <c r="F21" s="28">
        <f t="shared" si="0"/>
        <v>1.3108162444712503</v>
      </c>
      <c r="G21" s="24"/>
      <c r="H21" s="27">
        <f>VLOOKUP($C21,'Data Sheet 0'!$A$5:$CE$253,2+Sheet1!$D$15)</f>
        <v>3252</v>
      </c>
      <c r="I21" s="28">
        <f t="shared" si="1"/>
        <v>0.44683034873927069</v>
      </c>
      <c r="J21" s="17"/>
      <c r="K21" s="17">
        <v>17</v>
      </c>
      <c r="L21" s="47" t="s">
        <v>95</v>
      </c>
      <c r="M21" s="49">
        <f t="shared" si="2"/>
        <v>326</v>
      </c>
      <c r="N21" s="17">
        <f t="shared" si="3"/>
        <v>326.00170000000003</v>
      </c>
      <c r="O21" s="17">
        <f t="shared" si="4"/>
        <v>12</v>
      </c>
      <c r="P21" s="17" t="str">
        <f t="shared" si="5"/>
        <v>Albanian</v>
      </c>
      <c r="Q21" s="17">
        <f t="shared" si="6"/>
        <v>214</v>
      </c>
      <c r="R21" s="17"/>
    </row>
    <row r="22" spans="2:18" x14ac:dyDescent="0.3">
      <c r="B22" s="21" t="s">
        <v>311</v>
      </c>
      <c r="C22" s="25">
        <v>91</v>
      </c>
      <c r="D22" s="26" t="s">
        <v>93</v>
      </c>
      <c r="E22" s="27">
        <f>VLOOKUP($C22,'Data Sheet 0'!$A$5:$CE$253,2+Sheet1!$D$9)</f>
        <v>352</v>
      </c>
      <c r="F22" s="28">
        <f t="shared" si="0"/>
        <v>1.4153598713309208</v>
      </c>
      <c r="G22" s="24"/>
      <c r="H22" s="27">
        <f>VLOOKUP($C22,'Data Sheet 0'!$A$5:$CE$253,2+Sheet1!$D$15)</f>
        <v>2848</v>
      </c>
      <c r="I22" s="28">
        <f t="shared" si="1"/>
        <v>0.39132005941249781</v>
      </c>
      <c r="J22" s="17"/>
      <c r="K22" s="17">
        <v>18</v>
      </c>
      <c r="L22" s="47" t="s">
        <v>93</v>
      </c>
      <c r="M22" s="49">
        <f t="shared" si="2"/>
        <v>352</v>
      </c>
      <c r="N22" s="17">
        <f t="shared" si="3"/>
        <v>352.0018</v>
      </c>
      <c r="O22" s="17">
        <f t="shared" si="4"/>
        <v>10</v>
      </c>
      <c r="P22" s="17" t="str">
        <f t="shared" si="5"/>
        <v>Bosnian</v>
      </c>
      <c r="Q22" s="17">
        <f t="shared" si="6"/>
        <v>206</v>
      </c>
      <c r="R22" s="17"/>
    </row>
    <row r="23" spans="2:18" x14ac:dyDescent="0.3">
      <c r="B23" s="32"/>
      <c r="C23" s="25">
        <v>92</v>
      </c>
      <c r="D23" s="26" t="s">
        <v>100</v>
      </c>
      <c r="E23" s="27">
        <f>VLOOKUP($C23,'Data Sheet 0'!$A$5:$CE$253,2+Sheet1!$D$9)</f>
        <v>74</v>
      </c>
      <c r="F23" s="28">
        <f t="shared" si="0"/>
        <v>0.29754724567752311</v>
      </c>
      <c r="G23" s="24"/>
      <c r="H23" s="27">
        <f>VLOOKUP($C23,'Data Sheet 0'!$A$5:$CE$253,2+Sheet1!$D$15)</f>
        <v>2813</v>
      </c>
      <c r="I23" s="28">
        <f t="shared" si="1"/>
        <v>0.3865109996935942</v>
      </c>
      <c r="J23" s="17"/>
      <c r="K23" s="17">
        <v>19</v>
      </c>
      <c r="L23" s="47" t="s">
        <v>100</v>
      </c>
      <c r="M23" s="49">
        <f t="shared" si="2"/>
        <v>74</v>
      </c>
      <c r="N23" s="17">
        <f t="shared" si="3"/>
        <v>74.001900000000006</v>
      </c>
      <c r="O23" s="17">
        <f t="shared" si="4"/>
        <v>31</v>
      </c>
      <c r="P23" s="17" t="str">
        <f t="shared" si="5"/>
        <v>Hungarian</v>
      </c>
      <c r="Q23" s="17">
        <f t="shared" si="6"/>
        <v>183</v>
      </c>
      <c r="R23" s="17"/>
    </row>
    <row r="24" spans="2:18" x14ac:dyDescent="0.3">
      <c r="B24" s="21" t="s">
        <v>334</v>
      </c>
      <c r="C24" s="25">
        <v>93</v>
      </c>
      <c r="D24" s="26" t="s">
        <v>97</v>
      </c>
      <c r="E24" s="27">
        <f>VLOOKUP($C24,'Data Sheet 0'!$A$5:$CE$253,2+Sheet1!$D$9)</f>
        <v>116</v>
      </c>
      <c r="F24" s="28">
        <f t="shared" si="0"/>
        <v>0.46642541214314437</v>
      </c>
      <c r="G24" s="24"/>
      <c r="H24" s="27">
        <f>VLOOKUP($C24,'Data Sheet 0'!$A$5:$CE$253,2+Sheet1!$D$15)</f>
        <v>2773</v>
      </c>
      <c r="I24" s="28">
        <f t="shared" si="1"/>
        <v>0.38101493144341869</v>
      </c>
      <c r="J24" s="17"/>
      <c r="K24" s="17">
        <v>20</v>
      </c>
      <c r="L24" s="47" t="s">
        <v>97</v>
      </c>
      <c r="M24" s="49">
        <f t="shared" si="2"/>
        <v>116</v>
      </c>
      <c r="N24" s="17">
        <f t="shared" si="3"/>
        <v>116.002</v>
      </c>
      <c r="O24" s="17">
        <f t="shared" si="4"/>
        <v>23</v>
      </c>
      <c r="P24" s="17" t="str">
        <f t="shared" si="5"/>
        <v>Min Nan</v>
      </c>
      <c r="Q24" s="17">
        <f t="shared" si="6"/>
        <v>170</v>
      </c>
      <c r="R24" s="17"/>
    </row>
    <row r="25" spans="2:18" x14ac:dyDescent="0.3">
      <c r="B25" s="32"/>
      <c r="C25" s="25">
        <v>94</v>
      </c>
      <c r="D25" s="26" t="s">
        <v>96</v>
      </c>
      <c r="E25" s="27">
        <f>VLOOKUP($C25,'Data Sheet 0'!$A$5:$CE$253,2+Sheet1!$D$9)</f>
        <v>260</v>
      </c>
      <c r="F25" s="28">
        <f t="shared" si="0"/>
        <v>1.0454362685967027</v>
      </c>
      <c r="G25" s="24"/>
      <c r="H25" s="27">
        <f>VLOOKUP($C25,'Data Sheet 0'!$A$5:$CE$253,2+Sheet1!$D$15)</f>
        <v>2751</v>
      </c>
      <c r="I25" s="28">
        <f t="shared" si="1"/>
        <v>0.37799209390582211</v>
      </c>
      <c r="J25" s="17"/>
      <c r="K25" s="17">
        <v>21</v>
      </c>
      <c r="L25" s="47" t="s">
        <v>96</v>
      </c>
      <c r="M25" s="49">
        <f t="shared" si="2"/>
        <v>260</v>
      </c>
      <c r="N25" s="17">
        <f t="shared" si="3"/>
        <v>260.00209999999998</v>
      </c>
      <c r="O25" s="17">
        <f t="shared" si="4"/>
        <v>15</v>
      </c>
      <c r="P25" s="17" t="str">
        <f t="shared" si="5"/>
        <v>Russian</v>
      </c>
      <c r="Q25" s="17">
        <f t="shared" si="6"/>
        <v>136</v>
      </c>
      <c r="R25" s="17"/>
    </row>
    <row r="26" spans="2:18" x14ac:dyDescent="0.3">
      <c r="B26" s="21" t="s">
        <v>335</v>
      </c>
      <c r="C26" s="25">
        <v>95</v>
      </c>
      <c r="D26" s="26" t="s">
        <v>90</v>
      </c>
      <c r="E26" s="27">
        <f>VLOOKUP($C26,'Data Sheet 0'!$A$5:$CE$253,2+Sheet1!$D$9)</f>
        <v>79</v>
      </c>
      <c r="F26" s="28">
        <f t="shared" si="0"/>
        <v>0.31765178930438281</v>
      </c>
      <c r="G26" s="24"/>
      <c r="H26" s="27">
        <f>VLOOKUP($C26,'Data Sheet 0'!$A$5:$CE$253,2+Sheet1!$D$15)</f>
        <v>1773</v>
      </c>
      <c r="I26" s="28">
        <f t="shared" si="1"/>
        <v>0.24361322518903039</v>
      </c>
      <c r="J26" s="17"/>
      <c r="K26" s="17">
        <v>22</v>
      </c>
      <c r="L26" s="47" t="s">
        <v>90</v>
      </c>
      <c r="M26" s="49">
        <f t="shared" si="2"/>
        <v>79</v>
      </c>
      <c r="N26" s="17">
        <f t="shared" si="3"/>
        <v>79.002200000000002</v>
      </c>
      <c r="O26" s="17">
        <f t="shared" si="4"/>
        <v>30</v>
      </c>
      <c r="P26" s="17" t="str">
        <f t="shared" si="5"/>
        <v>Maltese</v>
      </c>
      <c r="Q26" s="17">
        <f t="shared" si="6"/>
        <v>134</v>
      </c>
      <c r="R26" s="17"/>
    </row>
    <row r="27" spans="2:18" x14ac:dyDescent="0.3">
      <c r="B27" s="32"/>
      <c r="C27" s="25">
        <v>96</v>
      </c>
      <c r="D27" s="26" t="s">
        <v>98</v>
      </c>
      <c r="E27" s="27">
        <f>VLOOKUP($C27,'Data Sheet 0'!$A$5:$CE$253,2+Sheet1!$D$9)</f>
        <v>98</v>
      </c>
      <c r="F27" s="28">
        <f t="shared" si="0"/>
        <v>0.3940490550864495</v>
      </c>
      <c r="G27" s="24"/>
      <c r="H27" s="27">
        <f>VLOOKUP($C27,'Data Sheet 0'!$A$5:$CE$253,2+Sheet1!$D$15)</f>
        <v>2449</v>
      </c>
      <c r="I27" s="28">
        <f t="shared" si="1"/>
        <v>0.33649677861699684</v>
      </c>
      <c r="J27" s="17"/>
      <c r="K27" s="17">
        <v>23</v>
      </c>
      <c r="L27" s="47" t="s">
        <v>98</v>
      </c>
      <c r="M27" s="49">
        <f t="shared" si="2"/>
        <v>98</v>
      </c>
      <c r="N27" s="17">
        <f t="shared" si="3"/>
        <v>98.002300000000005</v>
      </c>
      <c r="O27" s="17">
        <f t="shared" si="4"/>
        <v>27</v>
      </c>
      <c r="P27" s="17" t="str">
        <f t="shared" si="5"/>
        <v>Hindi</v>
      </c>
      <c r="Q27" s="17">
        <f t="shared" si="6"/>
        <v>116</v>
      </c>
      <c r="R27" s="17"/>
    </row>
    <row r="28" spans="2:18" x14ac:dyDescent="0.3">
      <c r="B28" s="21" t="s">
        <v>336</v>
      </c>
      <c r="C28" s="25">
        <v>97</v>
      </c>
      <c r="D28" s="26" t="s">
        <v>94</v>
      </c>
      <c r="E28" s="27">
        <f>VLOOKUP($C28,'Data Sheet 0'!$A$5:$CE$253,2+Sheet1!$D$9)</f>
        <v>183</v>
      </c>
      <c r="F28" s="28">
        <f t="shared" si="0"/>
        <v>0.73582629674306388</v>
      </c>
      <c r="G28" s="24"/>
      <c r="H28" s="27">
        <f>VLOOKUP($C28,'Data Sheet 0'!$A$5:$CE$253,2+Sheet1!$D$15)</f>
        <v>2050</v>
      </c>
      <c r="I28" s="28">
        <f t="shared" si="1"/>
        <v>0.28167349782149598</v>
      </c>
      <c r="J28" s="17"/>
      <c r="K28" s="17">
        <v>24</v>
      </c>
      <c r="L28" s="47" t="s">
        <v>94</v>
      </c>
      <c r="M28" s="49">
        <f t="shared" si="2"/>
        <v>183</v>
      </c>
      <c r="N28" s="17">
        <f t="shared" si="3"/>
        <v>183.00239999999999</v>
      </c>
      <c r="O28" s="17">
        <f t="shared" si="4"/>
        <v>19</v>
      </c>
      <c r="P28" s="17" t="str">
        <f t="shared" si="5"/>
        <v>German</v>
      </c>
      <c r="Q28" s="17">
        <f t="shared" si="6"/>
        <v>112</v>
      </c>
      <c r="R28" s="17"/>
    </row>
    <row r="29" spans="2:18" x14ac:dyDescent="0.3">
      <c r="B29" s="13"/>
      <c r="C29" s="25">
        <v>98</v>
      </c>
      <c r="D29" s="26" t="s">
        <v>99</v>
      </c>
      <c r="E29" s="27">
        <f>VLOOKUP($C29,'Data Sheet 0'!$A$5:$CE$253,2+Sheet1!$D$9)</f>
        <v>93</v>
      </c>
      <c r="F29" s="28">
        <f t="shared" si="0"/>
        <v>0.3739445114595899</v>
      </c>
      <c r="G29" s="24"/>
      <c r="H29" s="27">
        <f>VLOOKUP($C29,'Data Sheet 0'!$A$5:$CE$253,2+Sheet1!$D$15)</f>
        <v>2107</v>
      </c>
      <c r="I29" s="28">
        <f t="shared" si="1"/>
        <v>0.28950539507799605</v>
      </c>
      <c r="J29" s="17"/>
      <c r="K29" s="17">
        <v>25</v>
      </c>
      <c r="L29" s="47" t="s">
        <v>99</v>
      </c>
      <c r="M29" s="49">
        <f t="shared" si="2"/>
        <v>93</v>
      </c>
      <c r="N29" s="17">
        <f t="shared" si="3"/>
        <v>93.002499999999998</v>
      </c>
      <c r="O29" s="17">
        <f t="shared" si="4"/>
        <v>28</v>
      </c>
      <c r="P29" s="17" t="str">
        <f t="shared" si="5"/>
        <v>Romanian</v>
      </c>
      <c r="Q29" s="17">
        <f t="shared" si="6"/>
        <v>101</v>
      </c>
      <c r="R29" s="17"/>
    </row>
    <row r="30" spans="2:18" x14ac:dyDescent="0.3">
      <c r="B30" s="21" t="s">
        <v>337</v>
      </c>
      <c r="C30" s="25">
        <v>99</v>
      </c>
      <c r="D30" s="26" t="s">
        <v>104</v>
      </c>
      <c r="E30" s="27">
        <f>VLOOKUP($C30,'Data Sheet 0'!$A$5:$CE$253,2+Sheet1!$D$9)</f>
        <v>930</v>
      </c>
      <c r="F30" s="28">
        <f t="shared" si="0"/>
        <v>3.7394451145958989</v>
      </c>
      <c r="G30" s="24"/>
      <c r="H30" s="27">
        <f>VLOOKUP($C30,'Data Sheet 0'!$A$5:$CE$253,2+Sheet1!$D$15)</f>
        <v>1769</v>
      </c>
      <c r="I30" s="28">
        <f t="shared" si="1"/>
        <v>0.24306361836401286</v>
      </c>
      <c r="J30" s="17"/>
      <c r="K30" s="17">
        <v>26</v>
      </c>
      <c r="L30" s="47" t="s">
        <v>104</v>
      </c>
      <c r="M30" s="49">
        <f t="shared" si="2"/>
        <v>930</v>
      </c>
      <c r="N30" s="17">
        <f t="shared" si="3"/>
        <v>930.00260000000003</v>
      </c>
      <c r="O30" s="17">
        <f t="shared" si="4"/>
        <v>5</v>
      </c>
      <c r="P30" s="17" t="str">
        <f t="shared" si="5"/>
        <v>Hakka</v>
      </c>
      <c r="Q30" s="17">
        <f t="shared" si="6"/>
        <v>100</v>
      </c>
      <c r="R30" s="17"/>
    </row>
    <row r="31" spans="2:18" x14ac:dyDescent="0.3">
      <c r="B31" s="32"/>
      <c r="C31" s="25">
        <v>100</v>
      </c>
      <c r="D31" s="26" t="s">
        <v>102</v>
      </c>
      <c r="E31" s="27">
        <f>VLOOKUP($C31,'Data Sheet 0'!$A$5:$CE$253,2+Sheet1!$D$9)</f>
        <v>170</v>
      </c>
      <c r="F31" s="28">
        <f t="shared" si="0"/>
        <v>0.68355448331322877</v>
      </c>
      <c r="G31" s="24"/>
      <c r="H31" s="27">
        <f>VLOOKUP($C31,'Data Sheet 0'!$A$5:$CE$253,2+Sheet1!$D$15)</f>
        <v>1719</v>
      </c>
      <c r="I31" s="28">
        <f t="shared" si="1"/>
        <v>0.23619353305129343</v>
      </c>
      <c r="J31" s="17"/>
      <c r="K31" s="17">
        <v>27</v>
      </c>
      <c r="L31" s="47" t="s">
        <v>102</v>
      </c>
      <c r="M31" s="49">
        <f t="shared" si="2"/>
        <v>170</v>
      </c>
      <c r="N31" s="17">
        <f t="shared" si="3"/>
        <v>170.0027</v>
      </c>
      <c r="O31" s="17">
        <f t="shared" si="4"/>
        <v>20</v>
      </c>
      <c r="P31" s="17" t="str">
        <f t="shared" si="5"/>
        <v>Tagalog</v>
      </c>
      <c r="Q31" s="17">
        <f t="shared" si="6"/>
        <v>98</v>
      </c>
      <c r="R31" s="17"/>
    </row>
    <row r="32" spans="2:18" x14ac:dyDescent="0.3">
      <c r="B32" s="21" t="s">
        <v>338</v>
      </c>
      <c r="C32" s="25">
        <v>101</v>
      </c>
      <c r="D32" s="26" t="s">
        <v>110</v>
      </c>
      <c r="E32" s="27">
        <f>VLOOKUP($C32,'Data Sheet 0'!$A$5:$CE$253,2+Sheet1!$D$9)</f>
        <v>66</v>
      </c>
      <c r="F32" s="28">
        <f t="shared" si="0"/>
        <v>0.26537997587454765</v>
      </c>
      <c r="G32" s="24"/>
      <c r="H32" s="27">
        <f>VLOOKUP($C32,'Data Sheet 0'!$A$5:$CE$253,2+Sheet1!$D$15)</f>
        <v>1111</v>
      </c>
      <c r="I32" s="28">
        <f t="shared" si="1"/>
        <v>0.15265329564862537</v>
      </c>
      <c r="J32" s="17"/>
      <c r="K32" s="17">
        <v>28</v>
      </c>
      <c r="L32" s="47" t="s">
        <v>110</v>
      </c>
      <c r="M32" s="49">
        <f t="shared" si="2"/>
        <v>66</v>
      </c>
      <c r="N32" s="17">
        <f t="shared" si="3"/>
        <v>66.002799999999993</v>
      </c>
      <c r="O32" s="17">
        <f t="shared" si="4"/>
        <v>33</v>
      </c>
      <c r="P32" s="17" t="str">
        <f t="shared" si="5"/>
        <v>Filipino</v>
      </c>
      <c r="Q32" s="17">
        <f t="shared" si="6"/>
        <v>93</v>
      </c>
      <c r="R32" s="17"/>
    </row>
    <row r="33" spans="2:18" x14ac:dyDescent="0.3">
      <c r="B33" s="32"/>
      <c r="C33" s="25">
        <v>102</v>
      </c>
      <c r="D33" s="26" t="s">
        <v>107</v>
      </c>
      <c r="E33" s="27">
        <f>VLOOKUP($C33,'Data Sheet 0'!$A$5:$CE$253,2+Sheet1!$D$9)</f>
        <v>36</v>
      </c>
      <c r="F33" s="28">
        <f t="shared" si="0"/>
        <v>0.14475271411338964</v>
      </c>
      <c r="G33" s="24"/>
      <c r="H33" s="27">
        <f>VLOOKUP($C33,'Data Sheet 0'!$A$5:$CE$253,2+Sheet1!$D$15)</f>
        <v>1087</v>
      </c>
      <c r="I33" s="28">
        <f t="shared" si="1"/>
        <v>0.14935565469852005</v>
      </c>
      <c r="J33" s="17"/>
      <c r="K33" s="17">
        <v>29</v>
      </c>
      <c r="L33" s="47" t="s">
        <v>107</v>
      </c>
      <c r="M33" s="49">
        <f t="shared" si="2"/>
        <v>36</v>
      </c>
      <c r="N33" s="17">
        <f t="shared" si="3"/>
        <v>36.002899999999997</v>
      </c>
      <c r="O33" s="17">
        <f t="shared" si="4"/>
        <v>37</v>
      </c>
      <c r="P33" s="17" t="str">
        <f t="shared" si="5"/>
        <v>Macedonian</v>
      </c>
      <c r="Q33" s="17">
        <f t="shared" si="6"/>
        <v>83</v>
      </c>
      <c r="R33" s="17"/>
    </row>
    <row r="34" spans="2:18" x14ac:dyDescent="0.3">
      <c r="B34" s="21" t="s">
        <v>339</v>
      </c>
      <c r="C34" s="25">
        <v>103</v>
      </c>
      <c r="D34" s="26" t="s">
        <v>106</v>
      </c>
      <c r="E34" s="27">
        <f>VLOOKUP($C34,'Data Sheet 0'!$A$5:$CE$253,2+Sheet1!$D$9)</f>
        <v>214</v>
      </c>
      <c r="F34" s="28">
        <f t="shared" si="0"/>
        <v>0.86047446722959386</v>
      </c>
      <c r="G34" s="24"/>
      <c r="H34" s="27">
        <f>VLOOKUP($C34,'Data Sheet 0'!$A$5:$CE$253,2+Sheet1!$D$15)</f>
        <v>991</v>
      </c>
      <c r="I34" s="28">
        <f t="shared" si="1"/>
        <v>0.13616509089809878</v>
      </c>
      <c r="J34" s="17"/>
      <c r="K34" s="17">
        <v>30</v>
      </c>
      <c r="L34" s="47" t="s">
        <v>106</v>
      </c>
      <c r="M34" s="49">
        <f t="shared" si="2"/>
        <v>214</v>
      </c>
      <c r="N34" s="17">
        <f t="shared" si="3"/>
        <v>214.00299999999999</v>
      </c>
      <c r="O34" s="17">
        <f t="shared" si="4"/>
        <v>17</v>
      </c>
      <c r="P34" s="17" t="str">
        <f t="shared" si="5"/>
        <v>Dutch</v>
      </c>
      <c r="Q34" s="17">
        <f t="shared" si="6"/>
        <v>79</v>
      </c>
      <c r="R34" s="17"/>
    </row>
    <row r="35" spans="2:18" x14ac:dyDescent="0.3">
      <c r="B35" s="32"/>
      <c r="C35" s="25">
        <v>104</v>
      </c>
      <c r="D35" s="26" t="s">
        <v>113</v>
      </c>
      <c r="E35" s="27">
        <f>VLOOKUP($C35,'Data Sheet 0'!$A$5:$CE$253,2+Sheet1!$D$9)</f>
        <v>9</v>
      </c>
      <c r="F35" s="28">
        <f t="shared" si="0"/>
        <v>3.6188178528347409E-2</v>
      </c>
      <c r="G35" s="24"/>
      <c r="H35" s="27">
        <f>VLOOKUP($C35,'Data Sheet 0'!$A$5:$CE$253,2+Sheet1!$D$15)</f>
        <v>1095</v>
      </c>
      <c r="I35" s="28">
        <f t="shared" si="1"/>
        <v>0.15045486834855515</v>
      </c>
      <c r="J35" s="17"/>
      <c r="K35" s="17">
        <v>31</v>
      </c>
      <c r="L35" s="47" t="s">
        <v>113</v>
      </c>
      <c r="M35" s="49">
        <f t="shared" si="2"/>
        <v>9</v>
      </c>
      <c r="N35" s="17">
        <f t="shared" si="3"/>
        <v>9.0030999999999999</v>
      </c>
      <c r="O35" s="17">
        <f t="shared" si="4"/>
        <v>48</v>
      </c>
      <c r="P35" s="17" t="str">
        <f t="shared" si="5"/>
        <v>Punjabi</v>
      </c>
      <c r="Q35" s="17">
        <f t="shared" si="6"/>
        <v>74</v>
      </c>
      <c r="R35" s="17"/>
    </row>
    <row r="36" spans="2:18" x14ac:dyDescent="0.3">
      <c r="B36" s="21" t="s">
        <v>321</v>
      </c>
      <c r="C36" s="25">
        <v>105</v>
      </c>
      <c r="D36" s="26" t="s">
        <v>108</v>
      </c>
      <c r="E36" s="27">
        <f>VLOOKUP($C36,'Data Sheet 0'!$A$5:$CE$253,2+Sheet1!$D$9)</f>
        <v>48</v>
      </c>
      <c r="F36" s="28">
        <f t="shared" si="0"/>
        <v>0.19300361881785283</v>
      </c>
      <c r="G36" s="24"/>
      <c r="H36" s="27">
        <f>VLOOKUP($C36,'Data Sheet 0'!$A$5:$CE$253,2+Sheet1!$D$15)</f>
        <v>953</v>
      </c>
      <c r="I36" s="28">
        <f t="shared" si="1"/>
        <v>0.13094382606043203</v>
      </c>
      <c r="J36" s="17"/>
      <c r="K36" s="17">
        <v>32</v>
      </c>
      <c r="L36" s="47" t="s">
        <v>108</v>
      </c>
      <c r="M36" s="49">
        <f t="shared" si="2"/>
        <v>48</v>
      </c>
      <c r="N36" s="17">
        <f t="shared" si="3"/>
        <v>48.0032</v>
      </c>
      <c r="O36" s="17">
        <f t="shared" si="4"/>
        <v>35</v>
      </c>
      <c r="P36" s="17" t="str">
        <f t="shared" si="5"/>
        <v>Armenian</v>
      </c>
      <c r="Q36" s="17">
        <f t="shared" si="6"/>
        <v>68</v>
      </c>
      <c r="R36" s="17"/>
    </row>
    <row r="37" spans="2:18" x14ac:dyDescent="0.3">
      <c r="B37" s="37"/>
      <c r="C37" s="25">
        <v>106</v>
      </c>
      <c r="D37" s="26" t="s">
        <v>105</v>
      </c>
      <c r="E37" s="27">
        <f>VLOOKUP($C37,'Data Sheet 0'!$A$5:$CE$253,2+Sheet1!$D$9)</f>
        <v>100</v>
      </c>
      <c r="F37" s="28">
        <f t="shared" si="0"/>
        <v>0.40209087253719339</v>
      </c>
      <c r="G37" s="24"/>
      <c r="H37" s="27">
        <f>VLOOKUP($C37,'Data Sheet 0'!$A$5:$CE$253,2+Sheet1!$D$15)</f>
        <v>1036</v>
      </c>
      <c r="I37" s="28">
        <f t="shared" si="1"/>
        <v>0.14234816767954625</v>
      </c>
      <c r="J37" s="17"/>
      <c r="K37" s="17">
        <v>33</v>
      </c>
      <c r="L37" s="47" t="s">
        <v>105</v>
      </c>
      <c r="M37" s="49">
        <f t="shared" si="2"/>
        <v>100</v>
      </c>
      <c r="N37" s="17">
        <f t="shared" si="3"/>
        <v>100.0033</v>
      </c>
      <c r="O37" s="17">
        <f t="shared" si="4"/>
        <v>26</v>
      </c>
      <c r="P37" s="17" t="str">
        <f t="shared" si="5"/>
        <v>Indonesian</v>
      </c>
      <c r="Q37" s="17">
        <f t="shared" si="6"/>
        <v>66</v>
      </c>
      <c r="R37" s="17"/>
    </row>
    <row r="38" spans="2:18" x14ac:dyDescent="0.3">
      <c r="B38" s="21" t="s">
        <v>340</v>
      </c>
      <c r="C38" s="25">
        <v>107</v>
      </c>
      <c r="D38" s="26" t="s">
        <v>111</v>
      </c>
      <c r="E38" s="27">
        <f>VLOOKUP($C38,'Data Sheet 0'!$A$5:$CE$253,2+Sheet1!$D$9)</f>
        <v>206</v>
      </c>
      <c r="F38" s="28">
        <f t="shared" si="0"/>
        <v>0.82830719742661851</v>
      </c>
      <c r="G38" s="24"/>
      <c r="H38" s="27">
        <f>VLOOKUP($C38,'Data Sheet 0'!$A$5:$CE$253,2+Sheet1!$D$15)</f>
        <v>934</v>
      </c>
      <c r="I38" s="28">
        <f t="shared" si="1"/>
        <v>0.12833319364159865</v>
      </c>
      <c r="J38" s="17"/>
      <c r="K38" s="17">
        <v>34</v>
      </c>
      <c r="L38" s="47" t="s">
        <v>111</v>
      </c>
      <c r="M38" s="49">
        <f t="shared" si="2"/>
        <v>206</v>
      </c>
      <c r="N38" s="17">
        <f t="shared" si="3"/>
        <v>206.0034</v>
      </c>
      <c r="O38" s="17">
        <f t="shared" si="4"/>
        <v>18</v>
      </c>
      <c r="P38" s="17" t="str">
        <f t="shared" si="5"/>
        <v>Samoan</v>
      </c>
      <c r="Q38" s="17">
        <f t="shared" si="6"/>
        <v>55</v>
      </c>
      <c r="R38" s="17"/>
    </row>
    <row r="39" spans="2:18" x14ac:dyDescent="0.3">
      <c r="B39" s="37"/>
      <c r="C39" s="25">
        <v>108</v>
      </c>
      <c r="D39" s="26" t="s">
        <v>109</v>
      </c>
      <c r="E39" s="27">
        <f>VLOOKUP($C39,'Data Sheet 0'!$A$5:$CE$253,2+Sheet1!$D$9)</f>
        <v>101</v>
      </c>
      <c r="F39" s="28">
        <f t="shared" si="0"/>
        <v>0.40611178126256536</v>
      </c>
      <c r="G39" s="24"/>
      <c r="H39" s="27">
        <f>VLOOKUP($C39,'Data Sheet 0'!$A$5:$CE$253,2+Sheet1!$D$15)</f>
        <v>871</v>
      </c>
      <c r="I39" s="28">
        <f t="shared" si="1"/>
        <v>0.11967688614757219</v>
      </c>
      <c r="J39" s="17"/>
      <c r="K39" s="17">
        <v>35</v>
      </c>
      <c r="L39" s="47" t="s">
        <v>109</v>
      </c>
      <c r="M39" s="49">
        <f t="shared" si="2"/>
        <v>101</v>
      </c>
      <c r="N39" s="17">
        <f t="shared" si="3"/>
        <v>101.0035</v>
      </c>
      <c r="O39" s="17">
        <f t="shared" si="4"/>
        <v>25</v>
      </c>
      <c r="P39" s="17" t="str">
        <f t="shared" si="5"/>
        <v>Portuguese</v>
      </c>
      <c r="Q39" s="17">
        <f t="shared" si="6"/>
        <v>48</v>
      </c>
      <c r="R39" s="17"/>
    </row>
    <row r="40" spans="2:18" x14ac:dyDescent="0.3">
      <c r="B40" s="21" t="s">
        <v>319</v>
      </c>
      <c r="C40" s="25">
        <v>109</v>
      </c>
      <c r="D40" s="26" t="s">
        <v>101</v>
      </c>
      <c r="E40" s="27">
        <f>VLOOKUP($C40,'Data Sheet 0'!$A$5:$CE$253,2+Sheet1!$D$9)</f>
        <v>36</v>
      </c>
      <c r="F40" s="28">
        <f t="shared" si="0"/>
        <v>0.14475271411338964</v>
      </c>
      <c r="G40" s="24"/>
      <c r="H40" s="27">
        <f>VLOOKUP($C40,'Data Sheet 0'!$A$5:$CE$253,2+Sheet1!$D$15)</f>
        <v>699</v>
      </c>
      <c r="I40" s="28">
        <f t="shared" si="1"/>
        <v>9.6043792671817396E-2</v>
      </c>
      <c r="J40" s="17"/>
      <c r="K40" s="17">
        <v>36</v>
      </c>
      <c r="L40" s="47" t="s">
        <v>101</v>
      </c>
      <c r="M40" s="49">
        <f t="shared" si="2"/>
        <v>36</v>
      </c>
      <c r="N40" s="17">
        <f t="shared" si="3"/>
        <v>36.003599999999999</v>
      </c>
      <c r="O40" s="17">
        <f t="shared" si="4"/>
        <v>36</v>
      </c>
      <c r="P40" s="17" t="str">
        <f t="shared" si="5"/>
        <v>Ukrainian</v>
      </c>
      <c r="Q40" s="17">
        <f t="shared" si="6"/>
        <v>36</v>
      </c>
      <c r="R40" s="17"/>
    </row>
    <row r="41" spans="2:18" x14ac:dyDescent="0.3">
      <c r="B41" s="37"/>
      <c r="C41" s="25">
        <v>110</v>
      </c>
      <c r="D41" s="26" t="s">
        <v>103</v>
      </c>
      <c r="E41" s="27">
        <f>VLOOKUP($C41,'Data Sheet 0'!$A$5:$CE$253,2+Sheet1!$D$9)</f>
        <v>27</v>
      </c>
      <c r="F41" s="28">
        <f t="shared" si="0"/>
        <v>0.10856453558504221</v>
      </c>
      <c r="G41" s="24"/>
      <c r="H41" s="27">
        <f>VLOOKUP($C41,'Data Sheet 0'!$A$5:$CE$253,2+Sheet1!$D$15)</f>
        <v>669</v>
      </c>
      <c r="I41" s="28">
        <f t="shared" si="1"/>
        <v>9.1921741484185748E-2</v>
      </c>
      <c r="J41" s="17"/>
      <c r="K41" s="17">
        <v>37</v>
      </c>
      <c r="L41" s="47" t="s">
        <v>103</v>
      </c>
      <c r="M41" s="49">
        <f t="shared" si="2"/>
        <v>27</v>
      </c>
      <c r="N41" s="17">
        <f t="shared" si="3"/>
        <v>27.003699999999998</v>
      </c>
      <c r="O41" s="17">
        <f t="shared" si="4"/>
        <v>40</v>
      </c>
      <c r="P41" s="17" t="str">
        <f t="shared" si="5"/>
        <v>Persian (excluding Dari)</v>
      </c>
      <c r="Q41" s="17">
        <f t="shared" si="6"/>
        <v>36</v>
      </c>
      <c r="R41" s="17"/>
    </row>
    <row r="42" spans="2:18" x14ac:dyDescent="0.3">
      <c r="B42" s="21" t="s">
        <v>341</v>
      </c>
      <c r="C42" s="25">
        <v>111</v>
      </c>
      <c r="D42" s="26" t="s">
        <v>116</v>
      </c>
      <c r="E42" s="27">
        <f>VLOOKUP($C42,'Data Sheet 0'!$A$5:$CE$253,2+Sheet1!$D$9)</f>
        <v>55</v>
      </c>
      <c r="F42" s="28">
        <f t="shared" si="0"/>
        <v>0.22114997989545634</v>
      </c>
      <c r="G42" s="24"/>
      <c r="H42" s="27">
        <f>VLOOKUP($C42,'Data Sheet 0'!$A$5:$CE$253,2+Sheet1!$D$15)</f>
        <v>724</v>
      </c>
      <c r="I42" s="28">
        <f t="shared" si="1"/>
        <v>9.9478835328177098E-2</v>
      </c>
      <c r="J42" s="17"/>
      <c r="K42" s="17">
        <v>38</v>
      </c>
      <c r="L42" s="47" t="s">
        <v>116</v>
      </c>
      <c r="M42" s="49">
        <f t="shared" si="2"/>
        <v>55</v>
      </c>
      <c r="N42" s="17">
        <f t="shared" si="3"/>
        <v>55.003799999999998</v>
      </c>
      <c r="O42" s="17">
        <f t="shared" si="4"/>
        <v>34</v>
      </c>
      <c r="P42" s="17" t="str">
        <f t="shared" si="5"/>
        <v>Urdu</v>
      </c>
      <c r="Q42" s="17">
        <f t="shared" si="6"/>
        <v>35</v>
      </c>
      <c r="R42" s="17"/>
    </row>
    <row r="43" spans="2:18" x14ac:dyDescent="0.3">
      <c r="C43" s="25">
        <v>112</v>
      </c>
      <c r="D43" s="26" t="s">
        <v>119</v>
      </c>
      <c r="E43" s="27">
        <f>VLOOKUP($C43,'Data Sheet 0'!$A$5:$CE$253,2+Sheet1!$D$9)</f>
        <v>19</v>
      </c>
      <c r="F43" s="28">
        <f t="shared" si="0"/>
        <v>7.6397265782066737E-2</v>
      </c>
      <c r="G43" s="24"/>
      <c r="H43" s="27">
        <f>VLOOKUP($C43,'Data Sheet 0'!$A$5:$CE$253,2+Sheet1!$D$15)</f>
        <v>744</v>
      </c>
      <c r="I43" s="28">
        <f t="shared" si="1"/>
        <v>0.10222686945326487</v>
      </c>
      <c r="J43" s="17"/>
      <c r="K43" s="17">
        <v>39</v>
      </c>
      <c r="L43" s="47" t="s">
        <v>119</v>
      </c>
      <c r="M43" s="49">
        <f t="shared" si="2"/>
        <v>19</v>
      </c>
      <c r="N43" s="17">
        <f t="shared" si="3"/>
        <v>19.003900000000002</v>
      </c>
      <c r="O43" s="17">
        <f t="shared" si="4"/>
        <v>45</v>
      </c>
      <c r="P43" s="17" t="str">
        <f t="shared" si="5"/>
        <v>Korean</v>
      </c>
      <c r="Q43" s="17">
        <f t="shared" si="6"/>
        <v>31</v>
      </c>
      <c r="R43" s="17"/>
    </row>
    <row r="44" spans="2:18" x14ac:dyDescent="0.3">
      <c r="B44" s="72" t="s">
        <v>393</v>
      </c>
      <c r="C44" s="25">
        <v>113</v>
      </c>
      <c r="D44" s="26" t="s">
        <v>120</v>
      </c>
      <c r="E44" s="27">
        <f>VLOOKUP($C44,'Data Sheet 0'!$A$5:$CE$253,2+Sheet1!$D$9)</f>
        <v>35</v>
      </c>
      <c r="F44" s="28">
        <f t="shared" si="0"/>
        <v>0.14073180538801769</v>
      </c>
      <c r="G44" s="24"/>
      <c r="H44" s="27">
        <f>VLOOKUP($C44,'Data Sheet 0'!$A$5:$CE$253,2+Sheet1!$D$15)</f>
        <v>682</v>
      </c>
      <c r="I44" s="28">
        <f t="shared" si="1"/>
        <v>9.3707963665492791E-2</v>
      </c>
      <c r="J44" s="17"/>
      <c r="K44" s="17">
        <v>40</v>
      </c>
      <c r="L44" s="47" t="s">
        <v>120</v>
      </c>
      <c r="M44" s="49">
        <f t="shared" si="2"/>
        <v>35</v>
      </c>
      <c r="N44" s="17">
        <f t="shared" si="3"/>
        <v>35.003999999999998</v>
      </c>
      <c r="O44" s="17">
        <f t="shared" si="4"/>
        <v>38</v>
      </c>
      <c r="P44" s="17" t="str">
        <f t="shared" si="5"/>
        <v>Slovene</v>
      </c>
      <c r="Q44" s="17">
        <f t="shared" si="6"/>
        <v>27</v>
      </c>
      <c r="R44" s="17"/>
    </row>
    <row r="45" spans="2:18" x14ac:dyDescent="0.3">
      <c r="C45" s="25">
        <v>114</v>
      </c>
      <c r="D45" s="26" t="s">
        <v>442</v>
      </c>
      <c r="E45" s="27">
        <f>VLOOKUP($C45,'Data Sheet 0'!$A$5:$CE$253,2+Sheet1!$D$9)</f>
        <v>5</v>
      </c>
      <c r="F45" s="28">
        <f t="shared" si="0"/>
        <v>2.0104543626859671E-2</v>
      </c>
      <c r="G45" s="24"/>
      <c r="H45" s="27">
        <f>VLOOKUP($C45,'Data Sheet 0'!$A$5:$CE$253,2+Sheet1!$D$15)</f>
        <v>687</v>
      </c>
      <c r="I45" s="28">
        <f t="shared" si="1"/>
        <v>9.4394972196764737E-2</v>
      </c>
      <c r="J45" s="17"/>
      <c r="K45" s="17">
        <v>41</v>
      </c>
      <c r="L45" s="47" t="s">
        <v>442</v>
      </c>
      <c r="M45" s="49">
        <f t="shared" si="2"/>
        <v>5</v>
      </c>
      <c r="N45" s="17">
        <f t="shared" si="3"/>
        <v>5.0041000000000002</v>
      </c>
      <c r="O45" s="17">
        <f t="shared" si="4"/>
        <v>49</v>
      </c>
      <c r="P45" s="17" t="str">
        <f t="shared" si="5"/>
        <v>Thai</v>
      </c>
      <c r="Q45" s="17">
        <f t="shared" si="6"/>
        <v>26</v>
      </c>
      <c r="R45" s="17"/>
    </row>
    <row r="46" spans="2:18" x14ac:dyDescent="0.3">
      <c r="C46" s="25">
        <v>115</v>
      </c>
      <c r="D46" s="26" t="s">
        <v>112</v>
      </c>
      <c r="E46" s="27">
        <f>VLOOKUP($C46,'Data Sheet 0'!$A$5:$CE$253,2+Sheet1!$D$9)</f>
        <v>4</v>
      </c>
      <c r="F46" s="28">
        <f t="shared" si="0"/>
        <v>1.6083634901487735E-2</v>
      </c>
      <c r="G46" s="24"/>
      <c r="H46" s="27">
        <f>VLOOKUP($C46,'Data Sheet 0'!$A$5:$CE$253,2+Sheet1!$D$15)</f>
        <v>645</v>
      </c>
      <c r="I46" s="28">
        <f t="shared" si="1"/>
        <v>8.862410053408043E-2</v>
      </c>
      <c r="J46" s="17"/>
      <c r="K46" s="17">
        <v>42</v>
      </c>
      <c r="L46" s="47" t="s">
        <v>112</v>
      </c>
      <c r="M46" s="49">
        <f t="shared" si="2"/>
        <v>4</v>
      </c>
      <c r="N46" s="17">
        <f t="shared" si="3"/>
        <v>4.0042</v>
      </c>
      <c r="O46" s="17">
        <f t="shared" si="4"/>
        <v>50</v>
      </c>
      <c r="P46" s="17" t="str">
        <f t="shared" si="5"/>
        <v>Czech</v>
      </c>
      <c r="Q46" s="17">
        <f t="shared" si="6"/>
        <v>23</v>
      </c>
      <c r="R46" s="17"/>
    </row>
    <row r="47" spans="2:18" x14ac:dyDescent="0.3">
      <c r="C47" s="25">
        <v>116</v>
      </c>
      <c r="D47" s="26" t="s">
        <v>115</v>
      </c>
      <c r="E47" s="27">
        <f>VLOOKUP($C47,'Data Sheet 0'!$A$5:$CE$253,2+Sheet1!$D$9)</f>
        <v>68</v>
      </c>
      <c r="F47" s="28">
        <f t="shared" si="0"/>
        <v>0.27342179332529154</v>
      </c>
      <c r="G47" s="24"/>
      <c r="H47" s="27">
        <f>VLOOKUP($C47,'Data Sheet 0'!$A$5:$CE$253,2+Sheet1!$D$15)</f>
        <v>595</v>
      </c>
      <c r="I47" s="28">
        <f t="shared" si="1"/>
        <v>8.1754015221361012E-2</v>
      </c>
      <c r="J47" s="17"/>
      <c r="K47" s="17">
        <v>43</v>
      </c>
      <c r="L47" s="47" t="s">
        <v>115</v>
      </c>
      <c r="M47" s="49">
        <f t="shared" si="2"/>
        <v>68</v>
      </c>
      <c r="N47" s="17">
        <f t="shared" si="3"/>
        <v>68.004300000000001</v>
      </c>
      <c r="O47" s="17">
        <f t="shared" si="4"/>
        <v>32</v>
      </c>
      <c r="P47" s="17" t="str">
        <f t="shared" si="5"/>
        <v>Afrikaans</v>
      </c>
      <c r="Q47" s="17">
        <f t="shared" si="6"/>
        <v>20</v>
      </c>
      <c r="R47" s="17"/>
    </row>
    <row r="48" spans="2:18" x14ac:dyDescent="0.3">
      <c r="C48" s="25">
        <v>117</v>
      </c>
      <c r="D48" s="26" t="s">
        <v>443</v>
      </c>
      <c r="E48" s="27">
        <f>VLOOKUP($C48,'Data Sheet 0'!$A$5:$CE$253,2+Sheet1!$D$9)</f>
        <v>16</v>
      </c>
      <c r="F48" s="28">
        <f t="shared" si="0"/>
        <v>6.4334539605950938E-2</v>
      </c>
      <c r="G48" s="24"/>
      <c r="H48" s="27">
        <f>VLOOKUP($C48,'Data Sheet 0'!$A$5:$CE$253,2+Sheet1!$D$15)</f>
        <v>504</v>
      </c>
      <c r="I48" s="28">
        <f t="shared" si="1"/>
        <v>6.9250459952211685E-2</v>
      </c>
      <c r="J48" s="17"/>
      <c r="K48" s="17">
        <v>44</v>
      </c>
      <c r="L48" s="47" t="s">
        <v>443</v>
      </c>
      <c r="M48" s="49">
        <f t="shared" si="2"/>
        <v>16</v>
      </c>
      <c r="N48" s="17">
        <f t="shared" si="3"/>
        <v>16.0044</v>
      </c>
      <c r="O48" s="17">
        <f t="shared" si="4"/>
        <v>47</v>
      </c>
      <c r="P48" s="17" t="str">
        <f t="shared" si="5"/>
        <v>Bengali</v>
      </c>
      <c r="Q48" s="17">
        <f t="shared" si="6"/>
        <v>20</v>
      </c>
      <c r="R48" s="17"/>
    </row>
    <row r="49" spans="3:18" x14ac:dyDescent="0.3">
      <c r="C49" s="25">
        <v>118</v>
      </c>
      <c r="D49" s="26" t="s">
        <v>121</v>
      </c>
      <c r="E49" s="27">
        <f>VLOOKUP($C49,'Data Sheet 0'!$A$5:$CE$253,2+Sheet1!$D$9)</f>
        <v>31</v>
      </c>
      <c r="F49" s="28">
        <f t="shared" si="0"/>
        <v>0.12464817048652996</v>
      </c>
      <c r="G49" s="24"/>
      <c r="H49" s="27">
        <f>VLOOKUP($C49,'Data Sheet 0'!$A$5:$CE$253,2+Sheet1!$D$15)</f>
        <v>549</v>
      </c>
      <c r="I49" s="28">
        <f t="shared" si="1"/>
        <v>7.5433536733659157E-2</v>
      </c>
      <c r="J49" s="17"/>
      <c r="K49" s="17">
        <v>45</v>
      </c>
      <c r="L49" s="47" t="s">
        <v>121</v>
      </c>
      <c r="M49" s="49">
        <f t="shared" si="2"/>
        <v>31</v>
      </c>
      <c r="N49" s="17">
        <f t="shared" si="3"/>
        <v>31.0045</v>
      </c>
      <c r="O49" s="17">
        <f t="shared" si="4"/>
        <v>39</v>
      </c>
      <c r="P49" s="17" t="str">
        <f t="shared" si="5"/>
        <v>Gujarati</v>
      </c>
      <c r="Q49" s="17">
        <f t="shared" si="6"/>
        <v>19</v>
      </c>
      <c r="R49" s="17"/>
    </row>
    <row r="50" spans="3:18" x14ac:dyDescent="0.3">
      <c r="C50" s="25">
        <v>119</v>
      </c>
      <c r="D50" s="26" t="s">
        <v>117</v>
      </c>
      <c r="E50" s="27">
        <f>VLOOKUP($C50,'Data Sheet 0'!$A$5:$CE$253,2+Sheet1!$D$9)</f>
        <v>16</v>
      </c>
      <c r="F50" s="28">
        <f t="shared" si="0"/>
        <v>6.4334539605950938E-2</v>
      </c>
      <c r="G50" s="24"/>
      <c r="H50" s="27">
        <f>VLOOKUP($C50,'Data Sheet 0'!$A$5:$CE$253,2+Sheet1!$D$15)</f>
        <v>508</v>
      </c>
      <c r="I50" s="28">
        <f t="shared" si="1"/>
        <v>6.9800066777229233E-2</v>
      </c>
      <c r="J50" s="17"/>
      <c r="K50" s="17">
        <v>46</v>
      </c>
      <c r="L50" s="47" t="s">
        <v>117</v>
      </c>
      <c r="M50" s="49">
        <f t="shared" si="2"/>
        <v>16</v>
      </c>
      <c r="N50" s="17">
        <f t="shared" si="3"/>
        <v>16.0046</v>
      </c>
      <c r="O50" s="17">
        <f t="shared" si="4"/>
        <v>46</v>
      </c>
      <c r="P50" s="17" t="str">
        <f t="shared" si="5"/>
        <v>Japanese</v>
      </c>
      <c r="Q50" s="17">
        <f t="shared" si="6"/>
        <v>16</v>
      </c>
      <c r="R50" s="17"/>
    </row>
    <row r="51" spans="3:18" x14ac:dyDescent="0.3">
      <c r="C51" s="25">
        <v>120</v>
      </c>
      <c r="D51" s="26" t="s">
        <v>444</v>
      </c>
      <c r="E51" s="27">
        <f>VLOOKUP($C51,'Data Sheet 0'!$A$5:$CE$253,2+Sheet1!$D$9)</f>
        <v>20</v>
      </c>
      <c r="F51" s="28">
        <f t="shared" si="0"/>
        <v>8.0418174507438683E-2</v>
      </c>
      <c r="G51" s="24"/>
      <c r="H51" s="27">
        <f>VLOOKUP($C51,'Data Sheet 0'!$A$5:$CE$253,2+Sheet1!$D$15)</f>
        <v>505</v>
      </c>
      <c r="I51" s="28">
        <f t="shared" si="1"/>
        <v>6.9387861658466068E-2</v>
      </c>
      <c r="J51" s="17"/>
      <c r="K51" s="17">
        <v>47</v>
      </c>
      <c r="L51" s="47" t="s">
        <v>444</v>
      </c>
      <c r="M51" s="49">
        <f t="shared" si="2"/>
        <v>20</v>
      </c>
      <c r="N51" s="17">
        <f t="shared" si="3"/>
        <v>20.0047</v>
      </c>
      <c r="O51" s="17">
        <f t="shared" si="4"/>
        <v>44</v>
      </c>
      <c r="P51" s="17" t="str">
        <f t="shared" si="5"/>
        <v>Malayalam</v>
      </c>
      <c r="Q51" s="17">
        <f t="shared" si="6"/>
        <v>16</v>
      </c>
      <c r="R51" s="17"/>
    </row>
    <row r="52" spans="3:18" x14ac:dyDescent="0.3">
      <c r="C52" s="25">
        <v>121</v>
      </c>
      <c r="D52" s="26" t="s">
        <v>114</v>
      </c>
      <c r="E52" s="27">
        <f>VLOOKUP($C52,'Data Sheet 0'!$A$5:$CE$253,2+Sheet1!$D$9)</f>
        <v>23</v>
      </c>
      <c r="F52" s="28">
        <f t="shared" si="0"/>
        <v>9.2480900683554482E-2</v>
      </c>
      <c r="G52" s="24"/>
      <c r="H52" s="27">
        <f>VLOOKUP($C52,'Data Sheet 0'!$A$5:$CE$253,2+Sheet1!$D$15)</f>
        <v>445</v>
      </c>
      <c r="I52" s="28">
        <f t="shared" si="1"/>
        <v>6.114375928320278E-2</v>
      </c>
      <c r="J52" s="17"/>
      <c r="K52" s="17">
        <v>48</v>
      </c>
      <c r="L52" s="47" t="s">
        <v>114</v>
      </c>
      <c r="M52" s="49">
        <f t="shared" si="2"/>
        <v>23</v>
      </c>
      <c r="N52" s="17">
        <f t="shared" si="3"/>
        <v>23.004799999999999</v>
      </c>
      <c r="O52" s="17">
        <f t="shared" si="4"/>
        <v>42</v>
      </c>
      <c r="P52" s="17" t="str">
        <f t="shared" si="5"/>
        <v>Assyrian Neo-Aramaic</v>
      </c>
      <c r="Q52" s="17">
        <f t="shared" si="6"/>
        <v>9</v>
      </c>
      <c r="R52" s="17"/>
    </row>
    <row r="53" spans="3:18" x14ac:dyDescent="0.3">
      <c r="C53" s="25">
        <v>122</v>
      </c>
      <c r="D53" s="26" t="s">
        <v>445</v>
      </c>
      <c r="E53" s="27">
        <f>VLOOKUP($C53,'Data Sheet 0'!$A$5:$CE$253,2+Sheet1!$D$9)</f>
        <v>26</v>
      </c>
      <c r="F53" s="28">
        <f t="shared" si="0"/>
        <v>0.10454362685967029</v>
      </c>
      <c r="G53" s="24"/>
      <c r="H53" s="27">
        <f>VLOOKUP($C53,'Data Sheet 0'!$A$5:$CE$253,2+Sheet1!$D$15)</f>
        <v>419</v>
      </c>
      <c r="I53" s="28">
        <f t="shared" si="1"/>
        <v>5.7571314920588687E-2</v>
      </c>
      <c r="J53" s="17"/>
      <c r="K53" s="17">
        <v>49</v>
      </c>
      <c r="L53" s="47" t="s">
        <v>445</v>
      </c>
      <c r="M53" s="49">
        <f t="shared" si="2"/>
        <v>26</v>
      </c>
      <c r="N53" s="17">
        <f t="shared" si="3"/>
        <v>26.004899999999999</v>
      </c>
      <c r="O53" s="17">
        <f t="shared" si="4"/>
        <v>41</v>
      </c>
      <c r="P53" s="17" t="str">
        <f t="shared" si="5"/>
        <v>Chaldean Neo-Aramaic</v>
      </c>
      <c r="Q53" s="17">
        <f t="shared" si="6"/>
        <v>5</v>
      </c>
      <c r="R53" s="17"/>
    </row>
    <row r="54" spans="3:18" x14ac:dyDescent="0.3">
      <c r="C54" s="25">
        <v>123</v>
      </c>
      <c r="D54" s="26" t="s">
        <v>118</v>
      </c>
      <c r="E54" s="27">
        <f>VLOOKUP($C54,'Data Sheet 0'!$A$5:$CE$253,2+Sheet1!$D$9)</f>
        <v>20</v>
      </c>
      <c r="F54" s="28">
        <f t="shared" si="0"/>
        <v>8.0418174507438683E-2</v>
      </c>
      <c r="G54" s="24"/>
      <c r="H54" s="27">
        <f>VLOOKUP($C54,'Data Sheet 0'!$A$5:$CE$253,2+Sheet1!$D$15)</f>
        <v>390</v>
      </c>
      <c r="I54" s="28">
        <f t="shared" si="1"/>
        <v>5.3586665439211423E-2</v>
      </c>
      <c r="J54" s="17"/>
      <c r="K54" s="17">
        <v>50</v>
      </c>
      <c r="L54" s="47" t="s">
        <v>118</v>
      </c>
      <c r="M54" s="49">
        <f t="shared" si="2"/>
        <v>20</v>
      </c>
      <c r="N54" s="17">
        <f t="shared" si="3"/>
        <v>20.004999999999999</v>
      </c>
      <c r="O54" s="17">
        <f t="shared" si="4"/>
        <v>43</v>
      </c>
      <c r="P54" s="17" t="str">
        <f t="shared" si="5"/>
        <v>Hebrew</v>
      </c>
      <c r="Q54" s="17">
        <f t="shared" si="6"/>
        <v>4</v>
      </c>
      <c r="R54" s="17"/>
    </row>
    <row r="55" spans="3:18" x14ac:dyDescent="0.3">
      <c r="D55" s="26" t="s">
        <v>135</v>
      </c>
      <c r="E55" s="27">
        <f>Gender!E7-SUM(E5:E54)</f>
        <v>2117</v>
      </c>
      <c r="F55" s="28">
        <f>E55/E$56*100</f>
        <v>8.5122637716123837</v>
      </c>
      <c r="G55" s="24"/>
      <c r="H55" s="27">
        <f>Gender!H7-SUM(H5:H54)</f>
        <v>47698</v>
      </c>
      <c r="I55" s="28">
        <f>H55/H$56*100</f>
        <v>6.5537865849218111</v>
      </c>
      <c r="J55" s="17"/>
      <c r="R55" s="17"/>
    </row>
    <row r="56" spans="3:18" x14ac:dyDescent="0.3">
      <c r="D56" s="33" t="s">
        <v>14</v>
      </c>
      <c r="E56" s="34">
        <f>SUM(E5:E55)</f>
        <v>24870</v>
      </c>
      <c r="F56" s="35">
        <f t="shared" si="0"/>
        <v>100</v>
      </c>
      <c r="G56" s="36"/>
      <c r="H56" s="34">
        <f>SUM(H5:H55)</f>
        <v>727793</v>
      </c>
      <c r="I56" s="35">
        <f t="shared" si="1"/>
        <v>100</v>
      </c>
      <c r="J56" s="17"/>
      <c r="R56" s="17"/>
    </row>
    <row r="57" spans="3:18" x14ac:dyDescent="0.3">
      <c r="C57" s="41"/>
      <c r="G57" s="24"/>
    </row>
    <row r="58" spans="3:18" x14ac:dyDescent="0.3">
      <c r="C58" s="25">
        <v>124</v>
      </c>
      <c r="D58" s="51" t="s">
        <v>122</v>
      </c>
      <c r="E58" s="27">
        <f>VLOOKUP($C58,'Data Sheet 0'!$A$5:$CE$253,2+Sheet1!$D$9)</f>
        <v>14947</v>
      </c>
      <c r="F58" s="28">
        <f>E58/E56*100</f>
        <v>60.1005227181343</v>
      </c>
      <c r="G58" s="24"/>
      <c r="H58" s="27">
        <f>VLOOKUP($C58,'Data Sheet 0'!$A$5:$CE$253,2+Sheet1!$D$15)</f>
        <v>264788</v>
      </c>
      <c r="I58" s="28">
        <f>H58/H56*100</f>
        <v>36.382322995686962</v>
      </c>
    </row>
    <row r="60" spans="3:18" x14ac:dyDescent="0.3">
      <c r="C60" s="41"/>
      <c r="G60" s="24"/>
    </row>
    <row r="61" spans="3:18" x14ac:dyDescent="0.3">
      <c r="C61" s="41"/>
      <c r="G61" s="24"/>
    </row>
    <row r="62" spans="3:18" x14ac:dyDescent="0.3">
      <c r="C62" s="41"/>
      <c r="G62" s="24"/>
    </row>
    <row r="63" spans="3:18" x14ac:dyDescent="0.3">
      <c r="C63" s="41"/>
    </row>
    <row r="64" spans="3:18" x14ac:dyDescent="0.3">
      <c r="C64" s="41"/>
    </row>
    <row r="65" spans="3:3" x14ac:dyDescent="0.3">
      <c r="C65" s="41"/>
    </row>
    <row r="66" spans="3:3" x14ac:dyDescent="0.3">
      <c r="C66" s="41"/>
    </row>
    <row r="67" spans="3:3" x14ac:dyDescent="0.3">
      <c r="C67" s="41"/>
    </row>
    <row r="68" spans="3:3" x14ac:dyDescent="0.3">
      <c r="C68" s="41"/>
    </row>
    <row r="69" spans="3:3" x14ac:dyDescent="0.3">
      <c r="C69" s="41"/>
    </row>
    <row r="70" spans="3:3" x14ac:dyDescent="0.3">
      <c r="C70" s="41"/>
    </row>
    <row r="71" spans="3:3" x14ac:dyDescent="0.3">
      <c r="C71" s="41"/>
    </row>
    <row r="72" spans="3:3" x14ac:dyDescent="0.3">
      <c r="C72" s="41"/>
    </row>
    <row r="73" spans="3:3" x14ac:dyDescent="0.3">
      <c r="C73" s="41"/>
    </row>
    <row r="74" spans="3:3" x14ac:dyDescent="0.3">
      <c r="C74" s="41"/>
    </row>
    <row r="75" spans="3:3" x14ac:dyDescent="0.3">
      <c r="C75" s="41"/>
    </row>
    <row r="76" spans="3:3" x14ac:dyDescent="0.3">
      <c r="C76" s="41"/>
    </row>
    <row r="77" spans="3:3" x14ac:dyDescent="0.3">
      <c r="C77" s="41"/>
    </row>
    <row r="78" spans="3:3" x14ac:dyDescent="0.3">
      <c r="C78" s="41"/>
    </row>
    <row r="79" spans="3:3" x14ac:dyDescent="0.3">
      <c r="C79" s="41"/>
    </row>
    <row r="80" spans="3:3" x14ac:dyDescent="0.3">
      <c r="C80" s="41"/>
    </row>
    <row r="81" spans="3:3" x14ac:dyDescent="0.3">
      <c r="C81" s="41"/>
    </row>
    <row r="82" spans="3:3" x14ac:dyDescent="0.3">
      <c r="C82" s="41"/>
    </row>
    <row r="83" spans="3:3" x14ac:dyDescent="0.3">
      <c r="C83" s="41"/>
    </row>
    <row r="84" spans="3:3" x14ac:dyDescent="0.3">
      <c r="C84" s="41"/>
    </row>
    <row r="85" spans="3:3" x14ac:dyDescent="0.3">
      <c r="C85" s="41"/>
    </row>
    <row r="86" spans="3:3" x14ac:dyDescent="0.3">
      <c r="C86" s="41"/>
    </row>
    <row r="87" spans="3:3" x14ac:dyDescent="0.3">
      <c r="C87" s="41"/>
    </row>
    <row r="88" spans="3:3" x14ac:dyDescent="0.3">
      <c r="C88" s="41"/>
    </row>
    <row r="89" spans="3:3" x14ac:dyDescent="0.3">
      <c r="C89" s="41"/>
    </row>
    <row r="90" spans="3:3" x14ac:dyDescent="0.3">
      <c r="C90" s="41"/>
    </row>
    <row r="91" spans="3:3" x14ac:dyDescent="0.3">
      <c r="C91" s="41"/>
    </row>
    <row r="92" spans="3:3" x14ac:dyDescent="0.3">
      <c r="C92" s="41"/>
    </row>
    <row r="93" spans="3:3" x14ac:dyDescent="0.3">
      <c r="C93" s="41"/>
    </row>
    <row r="94" spans="3:3" x14ac:dyDescent="0.3">
      <c r="C94" s="41"/>
    </row>
    <row r="95" spans="3:3" x14ac:dyDescent="0.3">
      <c r="C95" s="41"/>
    </row>
    <row r="96" spans="3:3" x14ac:dyDescent="0.3">
      <c r="C96" s="41"/>
    </row>
    <row r="97" spans="3:3" x14ac:dyDescent="0.3">
      <c r="C97" s="41"/>
    </row>
    <row r="98" spans="3:3" x14ac:dyDescent="0.3">
      <c r="C98" s="41"/>
    </row>
    <row r="99" spans="3:3" x14ac:dyDescent="0.3">
      <c r="C99" s="41"/>
    </row>
    <row r="100" spans="3:3" x14ac:dyDescent="0.3">
      <c r="C100" s="41"/>
    </row>
    <row r="101" spans="3:3" x14ac:dyDescent="0.3">
      <c r="C101" s="41"/>
    </row>
    <row r="102" spans="3:3" x14ac:dyDescent="0.3">
      <c r="C102" s="41"/>
    </row>
    <row r="103" spans="3:3" x14ac:dyDescent="0.3">
      <c r="C103" s="41"/>
    </row>
    <row r="104" spans="3:3" x14ac:dyDescent="0.3">
      <c r="C104" s="41"/>
    </row>
    <row r="105" spans="3:3" x14ac:dyDescent="0.3">
      <c r="C105" s="41"/>
    </row>
    <row r="106" spans="3:3" x14ac:dyDescent="0.3">
      <c r="C106" s="41"/>
    </row>
    <row r="107" spans="3:3" x14ac:dyDescent="0.3">
      <c r="C107" s="41"/>
    </row>
    <row r="108" spans="3:3" x14ac:dyDescent="0.3">
      <c r="C108" s="41"/>
    </row>
    <row r="109" spans="3:3" x14ac:dyDescent="0.3">
      <c r="C109" s="41"/>
    </row>
    <row r="110" spans="3:3" x14ac:dyDescent="0.3">
      <c r="C110" s="41"/>
    </row>
    <row r="111" spans="3:3" x14ac:dyDescent="0.3">
      <c r="C111" s="41"/>
    </row>
    <row r="112" spans="3:3" x14ac:dyDescent="0.3">
      <c r="C112" s="41"/>
    </row>
    <row r="113" spans="3:3" x14ac:dyDescent="0.3">
      <c r="C113" s="41"/>
    </row>
    <row r="114" spans="3:3" x14ac:dyDescent="0.3">
      <c r="C114" s="41"/>
    </row>
    <row r="115" spans="3:3" x14ac:dyDescent="0.3">
      <c r="C115" s="41"/>
    </row>
    <row r="116" spans="3:3" x14ac:dyDescent="0.3">
      <c r="C116" s="41"/>
    </row>
    <row r="117" spans="3:3" x14ac:dyDescent="0.3">
      <c r="C117" s="41"/>
    </row>
    <row r="118" spans="3:3" x14ac:dyDescent="0.3">
      <c r="C118" s="41"/>
    </row>
    <row r="119" spans="3:3" x14ac:dyDescent="0.3">
      <c r="C119" s="41"/>
    </row>
    <row r="120" spans="3:3" x14ac:dyDescent="0.3">
      <c r="C120" s="41"/>
    </row>
    <row r="121" spans="3:3" x14ac:dyDescent="0.3">
      <c r="C121" s="41"/>
    </row>
    <row r="122" spans="3:3" x14ac:dyDescent="0.3">
      <c r="C122" s="41"/>
    </row>
    <row r="123" spans="3:3" x14ac:dyDescent="0.3">
      <c r="C123" s="41"/>
    </row>
    <row r="124" spans="3:3" x14ac:dyDescent="0.3">
      <c r="C124" s="41"/>
    </row>
    <row r="125" spans="3:3" x14ac:dyDescent="0.3">
      <c r="C125" s="41"/>
    </row>
    <row r="126" spans="3:3" x14ac:dyDescent="0.3">
      <c r="C126" s="41"/>
    </row>
    <row r="127" spans="3:3" x14ac:dyDescent="0.3">
      <c r="C127" s="41"/>
    </row>
    <row r="128" spans="3:3" x14ac:dyDescent="0.3">
      <c r="C128" s="41"/>
    </row>
    <row r="129" spans="3:3" x14ac:dyDescent="0.3">
      <c r="C129" s="41"/>
    </row>
    <row r="130" spans="3:3" x14ac:dyDescent="0.3">
      <c r="C130" s="41"/>
    </row>
    <row r="131" spans="3:3" x14ac:dyDescent="0.3">
      <c r="C131" s="41"/>
    </row>
    <row r="132" spans="3:3" x14ac:dyDescent="0.3">
      <c r="C132" s="41"/>
    </row>
    <row r="133" spans="3:3" x14ac:dyDescent="0.3">
      <c r="C133" s="41"/>
    </row>
    <row r="134" spans="3:3" x14ac:dyDescent="0.3">
      <c r="C134" s="41"/>
    </row>
    <row r="135" spans="3:3" x14ac:dyDescent="0.3">
      <c r="C135" s="41"/>
    </row>
    <row r="136" spans="3:3" x14ac:dyDescent="0.3">
      <c r="C136" s="41"/>
    </row>
    <row r="137" spans="3:3" x14ac:dyDescent="0.3">
      <c r="C137" s="41"/>
    </row>
    <row r="138" spans="3:3" x14ac:dyDescent="0.3">
      <c r="C138" s="41"/>
    </row>
    <row r="139" spans="3:3" x14ac:dyDescent="0.3">
      <c r="C139" s="41"/>
    </row>
    <row r="140" spans="3:3" x14ac:dyDescent="0.3">
      <c r="C140" s="41"/>
    </row>
    <row r="141" spans="3:3" x14ac:dyDescent="0.3">
      <c r="C141" s="41"/>
    </row>
    <row r="142" spans="3:3" x14ac:dyDescent="0.3">
      <c r="C142" s="41"/>
    </row>
    <row r="143" spans="3:3" x14ac:dyDescent="0.3">
      <c r="C143" s="41"/>
    </row>
    <row r="144" spans="3:3" x14ac:dyDescent="0.3">
      <c r="C144" s="41"/>
    </row>
    <row r="145" spans="3:3" x14ac:dyDescent="0.3">
      <c r="C145" s="41"/>
    </row>
    <row r="146" spans="3:3" x14ac:dyDescent="0.3">
      <c r="C146" s="41"/>
    </row>
    <row r="147" spans="3:3" x14ac:dyDescent="0.3">
      <c r="C147" s="41"/>
    </row>
    <row r="148" spans="3:3" x14ac:dyDescent="0.3">
      <c r="C148" s="41"/>
    </row>
    <row r="149" spans="3:3" x14ac:dyDescent="0.3">
      <c r="C149" s="41"/>
    </row>
    <row r="150" spans="3:3" x14ac:dyDescent="0.3">
      <c r="C150" s="41"/>
    </row>
    <row r="151" spans="3:3" x14ac:dyDescent="0.3">
      <c r="C151" s="41"/>
    </row>
    <row r="152" spans="3:3" x14ac:dyDescent="0.3">
      <c r="C152" s="41"/>
    </row>
    <row r="153" spans="3:3" x14ac:dyDescent="0.3">
      <c r="C153" s="41"/>
    </row>
    <row r="154" spans="3:3" x14ac:dyDescent="0.3">
      <c r="C154" s="41"/>
    </row>
    <row r="155" spans="3:3" x14ac:dyDescent="0.3">
      <c r="C155" s="41"/>
    </row>
    <row r="156" spans="3:3" x14ac:dyDescent="0.3">
      <c r="C156" s="41"/>
    </row>
    <row r="157" spans="3:3" x14ac:dyDescent="0.3">
      <c r="C157" s="41"/>
    </row>
    <row r="158" spans="3:3" x14ac:dyDescent="0.3">
      <c r="C158" s="41"/>
    </row>
    <row r="159" spans="3:3" x14ac:dyDescent="0.3">
      <c r="C159" s="41"/>
    </row>
    <row r="160" spans="3:3" x14ac:dyDescent="0.3">
      <c r="C160" s="41"/>
    </row>
    <row r="161" spans="3:3" x14ac:dyDescent="0.3">
      <c r="C161" s="41"/>
    </row>
    <row r="162" spans="3:3" x14ac:dyDescent="0.3">
      <c r="C162" s="41"/>
    </row>
    <row r="163" spans="3:3" x14ac:dyDescent="0.3">
      <c r="C163" s="41"/>
    </row>
    <row r="164" spans="3:3" x14ac:dyDescent="0.3">
      <c r="C164" s="41"/>
    </row>
    <row r="165" spans="3:3" x14ac:dyDescent="0.3">
      <c r="C165" s="41"/>
    </row>
    <row r="166" spans="3:3" x14ac:dyDescent="0.3">
      <c r="C166" s="41"/>
    </row>
    <row r="167" spans="3:3" x14ac:dyDescent="0.3">
      <c r="C167" s="41"/>
    </row>
    <row r="168" spans="3:3" x14ac:dyDescent="0.3">
      <c r="C168" s="41"/>
    </row>
    <row r="169" spans="3:3" x14ac:dyDescent="0.3">
      <c r="C169" s="41"/>
    </row>
    <row r="170" spans="3:3" x14ac:dyDescent="0.3">
      <c r="C170" s="41"/>
    </row>
    <row r="171" spans="3:3" x14ac:dyDescent="0.3">
      <c r="C171" s="41"/>
    </row>
    <row r="172" spans="3:3" x14ac:dyDescent="0.3">
      <c r="C172" s="41"/>
    </row>
    <row r="173" spans="3:3" x14ac:dyDescent="0.3">
      <c r="C173" s="41"/>
    </row>
    <row r="174" spans="3:3" x14ac:dyDescent="0.3">
      <c r="C174" s="41"/>
    </row>
    <row r="175" spans="3:3" x14ac:dyDescent="0.3">
      <c r="C175" s="41"/>
    </row>
    <row r="176" spans="3:3" x14ac:dyDescent="0.3">
      <c r="C176" s="41"/>
    </row>
    <row r="177" spans="3:3" x14ac:dyDescent="0.3">
      <c r="C177" s="41"/>
    </row>
    <row r="178" spans="3:3" x14ac:dyDescent="0.3">
      <c r="C178" s="41"/>
    </row>
    <row r="179" spans="3:3" x14ac:dyDescent="0.3">
      <c r="C179" s="41"/>
    </row>
    <row r="180" spans="3:3" x14ac:dyDescent="0.3">
      <c r="C180" s="41"/>
    </row>
    <row r="181" spans="3:3" x14ac:dyDescent="0.3">
      <c r="C181" s="41"/>
    </row>
    <row r="182" spans="3:3" x14ac:dyDescent="0.3">
      <c r="C182" s="41"/>
    </row>
    <row r="183" spans="3:3" x14ac:dyDescent="0.3">
      <c r="C183" s="41"/>
    </row>
    <row r="184" spans="3:3" x14ac:dyDescent="0.3">
      <c r="C184" s="41"/>
    </row>
    <row r="185" spans="3:3" x14ac:dyDescent="0.3">
      <c r="C185" s="41"/>
    </row>
    <row r="186" spans="3:3" x14ac:dyDescent="0.3">
      <c r="C186" s="41"/>
    </row>
    <row r="187" spans="3:3" x14ac:dyDescent="0.3">
      <c r="C187" s="41"/>
    </row>
    <row r="188" spans="3:3" x14ac:dyDescent="0.3">
      <c r="C188" s="41"/>
    </row>
    <row r="189" spans="3:3" x14ac:dyDescent="0.3">
      <c r="C189" s="41"/>
    </row>
    <row r="190" spans="3:3" x14ac:dyDescent="0.3">
      <c r="C190" s="41"/>
    </row>
    <row r="191" spans="3:3" x14ac:dyDescent="0.3">
      <c r="C191" s="41"/>
    </row>
    <row r="192" spans="3:3" x14ac:dyDescent="0.3">
      <c r="C192" s="41"/>
    </row>
    <row r="193" spans="3:3" x14ac:dyDescent="0.3">
      <c r="C193" s="41"/>
    </row>
    <row r="194" spans="3:3" x14ac:dyDescent="0.3">
      <c r="C194" s="41"/>
    </row>
    <row r="195" spans="3:3" x14ac:dyDescent="0.3">
      <c r="C195" s="41"/>
    </row>
    <row r="196" spans="3:3" x14ac:dyDescent="0.3">
      <c r="C196" s="41"/>
    </row>
    <row r="197" spans="3:3" x14ac:dyDescent="0.3">
      <c r="C197" s="41"/>
    </row>
    <row r="198" spans="3:3" x14ac:dyDescent="0.3">
      <c r="C198" s="41"/>
    </row>
    <row r="199" spans="3:3" x14ac:dyDescent="0.3">
      <c r="C199" s="41"/>
    </row>
    <row r="200" spans="3:3" x14ac:dyDescent="0.3">
      <c r="C200" s="41"/>
    </row>
    <row r="201" spans="3:3" x14ac:dyDescent="0.3">
      <c r="C201" s="41"/>
    </row>
    <row r="202" spans="3:3" x14ac:dyDescent="0.3">
      <c r="C202" s="41"/>
    </row>
    <row r="203" spans="3:3" x14ac:dyDescent="0.3">
      <c r="C203" s="41"/>
    </row>
    <row r="204" spans="3:3" x14ac:dyDescent="0.3">
      <c r="C204" s="41"/>
    </row>
    <row r="205" spans="3:3" x14ac:dyDescent="0.3">
      <c r="C205" s="41"/>
    </row>
    <row r="206" spans="3:3" x14ac:dyDescent="0.3">
      <c r="C206" s="41"/>
    </row>
    <row r="207" spans="3:3" x14ac:dyDescent="0.3">
      <c r="C207" s="41"/>
    </row>
    <row r="208" spans="3:3" x14ac:dyDescent="0.3">
      <c r="C208" s="41"/>
    </row>
    <row r="209" spans="3:3" x14ac:dyDescent="0.3">
      <c r="C209" s="41"/>
    </row>
    <row r="210" spans="3:3" x14ac:dyDescent="0.3">
      <c r="C210" s="41"/>
    </row>
    <row r="211" spans="3:3" x14ac:dyDescent="0.3">
      <c r="C211" s="41"/>
    </row>
    <row r="212" spans="3:3" x14ac:dyDescent="0.3">
      <c r="C212" s="41"/>
    </row>
    <row r="213" spans="3:3" x14ac:dyDescent="0.3">
      <c r="C213" s="41"/>
    </row>
    <row r="214" spans="3:3" x14ac:dyDescent="0.3">
      <c r="C214" s="41"/>
    </row>
    <row r="215" spans="3:3" x14ac:dyDescent="0.3">
      <c r="C215" s="41"/>
    </row>
    <row r="216" spans="3:3" x14ac:dyDescent="0.3">
      <c r="C216" s="41"/>
    </row>
    <row r="217" spans="3:3" x14ac:dyDescent="0.3">
      <c r="C217" s="41"/>
    </row>
    <row r="218" spans="3:3" x14ac:dyDescent="0.3">
      <c r="C218" s="41"/>
    </row>
    <row r="219" spans="3:3" x14ac:dyDescent="0.3">
      <c r="C219" s="41"/>
    </row>
    <row r="220" spans="3:3" x14ac:dyDescent="0.3">
      <c r="C220" s="41"/>
    </row>
    <row r="221" spans="3:3" x14ac:dyDescent="0.3">
      <c r="C221" s="41"/>
    </row>
    <row r="222" spans="3:3" x14ac:dyDescent="0.3">
      <c r="C222" s="41"/>
    </row>
    <row r="223" spans="3:3" x14ac:dyDescent="0.3">
      <c r="C223" s="41"/>
    </row>
    <row r="224" spans="3:3" x14ac:dyDescent="0.3">
      <c r="C224" s="41"/>
    </row>
    <row r="225" spans="3:3" x14ac:dyDescent="0.3">
      <c r="C225" s="41"/>
    </row>
    <row r="226" spans="3:3" x14ac:dyDescent="0.3">
      <c r="C226" s="41"/>
    </row>
    <row r="227" spans="3:3" x14ac:dyDescent="0.3">
      <c r="C227" s="41"/>
    </row>
    <row r="228" spans="3:3" x14ac:dyDescent="0.3">
      <c r="C228" s="41"/>
    </row>
    <row r="229" spans="3:3" x14ac:dyDescent="0.3">
      <c r="C229" s="41"/>
    </row>
    <row r="230" spans="3:3" x14ac:dyDescent="0.3">
      <c r="C230" s="41"/>
    </row>
    <row r="231" spans="3:3" x14ac:dyDescent="0.3">
      <c r="C231" s="41"/>
    </row>
    <row r="232" spans="3:3" x14ac:dyDescent="0.3">
      <c r="C232" s="41"/>
    </row>
    <row r="233" spans="3:3" x14ac:dyDescent="0.3">
      <c r="C233" s="41"/>
    </row>
    <row r="234" spans="3:3" x14ac:dyDescent="0.3">
      <c r="C234" s="41"/>
    </row>
    <row r="235" spans="3:3" x14ac:dyDescent="0.3">
      <c r="C235" s="41"/>
    </row>
    <row r="236" spans="3:3" x14ac:dyDescent="0.3">
      <c r="C236" s="41"/>
    </row>
    <row r="237" spans="3:3" x14ac:dyDescent="0.3">
      <c r="C237" s="41"/>
    </row>
    <row r="238" spans="3:3" x14ac:dyDescent="0.3">
      <c r="C238" s="41"/>
    </row>
    <row r="239" spans="3:3" x14ac:dyDescent="0.3">
      <c r="C239" s="41"/>
    </row>
    <row r="240" spans="3:3" x14ac:dyDescent="0.3">
      <c r="C240" s="41"/>
    </row>
    <row r="241" spans="3:3" x14ac:dyDescent="0.3">
      <c r="C241" s="41"/>
    </row>
    <row r="242" spans="3:3" x14ac:dyDescent="0.3">
      <c r="C242" s="41"/>
    </row>
    <row r="243" spans="3:3" x14ac:dyDescent="0.3">
      <c r="C243" s="41"/>
    </row>
    <row r="244" spans="3:3" x14ac:dyDescent="0.3">
      <c r="C244" s="41"/>
    </row>
    <row r="245" spans="3:3" x14ac:dyDescent="0.3">
      <c r="C245" s="41"/>
    </row>
    <row r="246" spans="3:3" x14ac:dyDescent="0.3">
      <c r="C246" s="41"/>
    </row>
    <row r="247" spans="3:3" x14ac:dyDescent="0.3">
      <c r="C247" s="41"/>
    </row>
    <row r="248" spans="3:3" x14ac:dyDescent="0.3">
      <c r="C248" s="41"/>
    </row>
    <row r="249" spans="3:3" x14ac:dyDescent="0.3">
      <c r="C249" s="41"/>
    </row>
    <row r="250" spans="3:3" x14ac:dyDescent="0.3">
      <c r="C250" s="41"/>
    </row>
    <row r="251" spans="3:3" x14ac:dyDescent="0.3">
      <c r="C251" s="41"/>
    </row>
    <row r="252" spans="3:3" x14ac:dyDescent="0.3">
      <c r="C252" s="41"/>
    </row>
    <row r="253" spans="3:3" x14ac:dyDescent="0.3">
      <c r="C253" s="41"/>
    </row>
    <row r="254" spans="3:3" x14ac:dyDescent="0.3">
      <c r="C254" s="41"/>
    </row>
    <row r="255" spans="3:3" x14ac:dyDescent="0.3">
      <c r="C255" s="41"/>
    </row>
    <row r="256" spans="3:3" x14ac:dyDescent="0.3">
      <c r="C256" s="41"/>
    </row>
    <row r="257" spans="3:3" x14ac:dyDescent="0.3">
      <c r="C257" s="41"/>
    </row>
    <row r="258" spans="3:3" x14ac:dyDescent="0.3">
      <c r="C258" s="41"/>
    </row>
    <row r="259" spans="3:3" x14ac:dyDescent="0.3">
      <c r="C259" s="41"/>
    </row>
    <row r="260" spans="3:3" x14ac:dyDescent="0.3">
      <c r="C260" s="41"/>
    </row>
  </sheetData>
  <sheetProtection sheet="1" objects="1" scenarios="1"/>
  <mergeCells count="5">
    <mergeCell ref="D1:I1"/>
    <mergeCell ref="G2:I2"/>
    <mergeCell ref="E3:F3"/>
    <mergeCell ref="H3:I3"/>
    <mergeCell ref="J3:Q3"/>
  </mergeCells>
  <hyperlinks>
    <hyperlink ref="G2:I2" location="Sheet1!B1" display="Index" xr:uid="{00000000-0004-0000-0800-000000000000}"/>
    <hyperlink ref="B4" location="Gender!C2" display="Gender!C2" xr:uid="{00000000-0004-0000-0800-000001000000}"/>
    <hyperlink ref="B6" location="Age!C2" display="Age!C2" xr:uid="{00000000-0004-0000-0800-000002000000}"/>
    <hyperlink ref="B8" location="Indigenous!C2" display="Indigenous!C2" xr:uid="{00000000-0004-0000-0800-000003000000}"/>
    <hyperlink ref="B10" location="Birthplaces!C2" display="Birthplaces!C2" xr:uid="{00000000-0004-0000-0800-000004000000}"/>
    <hyperlink ref="B12" location="Language!C2" display="Language!C2" xr:uid="{00000000-0004-0000-0800-000005000000}"/>
    <hyperlink ref="B14" location="Fluency!C2" display="Fluency!C2" xr:uid="{00000000-0004-0000-0800-000006000000}"/>
    <hyperlink ref="B16" location="'Year of arrival'!C2" display="'Year of arrival'!C2" xr:uid="{00000000-0004-0000-0800-000007000000}"/>
    <hyperlink ref="B18" location="Religion!C2" display="Religion!C2" xr:uid="{00000000-0004-0000-0800-000008000000}"/>
    <hyperlink ref="B20" location="'School Level'!C2" display="'School Level'!C2" xr:uid="{00000000-0004-0000-0800-000009000000}"/>
    <hyperlink ref="B22" location="'Post School'!C2" display="'Post School'!C2" xr:uid="{00000000-0004-0000-0800-00000A000000}"/>
    <hyperlink ref="B24" location="'Labour force'!C2" display="'Labour force'!C2" xr:uid="{00000000-0004-0000-0800-00000B000000}"/>
    <hyperlink ref="B26" location="Volunteering!C2" display="Volunteering!C2" xr:uid="{00000000-0004-0000-0800-00000C000000}"/>
    <hyperlink ref="B28" location="Incomes!C2" display="Incomes!C2" xr:uid="{00000000-0004-0000-0800-00000D000000}"/>
    <hyperlink ref="B30" location="Disability!C2" display="Disability!C2" xr:uid="{00000000-0004-0000-0800-00000E000000}"/>
    <hyperlink ref="B32" location="Carers!C2" display="Carers!C2" xr:uid="{00000000-0004-0000-0800-00000F000000}"/>
    <hyperlink ref="B34" location="'Marital Status'!C2" display="'Marital Status'!C2" xr:uid="{00000000-0004-0000-0800-000010000000}"/>
    <hyperlink ref="B36" location="Relationship!C2" display="Relationship!C2" xr:uid="{00000000-0004-0000-0800-000011000000}"/>
    <hyperlink ref="B38" location="'Home ownership'!C2" display="'Home ownership'!C2" xr:uid="{00000000-0004-0000-0800-000012000000}"/>
    <hyperlink ref="B40" location="'Non Private Accom'!C2" display="'Non Private Accom'!C2" xr:uid="{00000000-0004-0000-0800-000013000000}"/>
    <hyperlink ref="B42" location="Pensions!C2" display="Pensions!C2" xr:uid="{00000000-0004-0000-0800-000014000000}"/>
    <hyperlink ref="B44" location="Comparison!E3" display="Comparison!E3" xr:uid="{00000000-0004-0000-0800-000015000000}"/>
  </hyperlinks>
  <pageMargins left="0.39370078740157483" right="0.39370078740157483" top="0.39370078740157483" bottom="0.39370078740157483" header="0.31496062992125984" footer="0.31496062992125984"/>
  <pageSetup paperSize="9" scale="72" orientation="landscape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A8955736</value>
    </field>
    <field name="Objective-Title">
      <value order="0">Profile of Older Residents, by Municipality</value>
    </field>
    <field name="Objective-Description">
      <value order="0"/>
    </field>
    <field name="Objective-CreationStamp">
      <value order="0">2022-07-23T11:26:00Z</value>
    </field>
    <field name="Objective-IsApproved">
      <value order="0">false</value>
    </field>
    <field name="Objective-IsPublished">
      <value order="0">true</value>
    </field>
    <field name="Objective-DatePublished">
      <value order="0">2025-10-21T07:23:27Z</value>
    </field>
    <field name="Objective-ModificationStamp">
      <value order="0">2025-10-21T08:05:09Z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vA15772033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22</vt:i4>
      </vt:variant>
    </vt:vector>
  </HeadingPairs>
  <TitlesOfParts>
    <vt:vector size="47" baseType="lpstr">
      <vt:lpstr>Data Sheet 0</vt:lpstr>
      <vt:lpstr>template_rse</vt:lpstr>
      <vt:lpstr>Sheet1</vt:lpstr>
      <vt:lpstr>format</vt:lpstr>
      <vt:lpstr>Gender</vt:lpstr>
      <vt:lpstr>Age</vt:lpstr>
      <vt:lpstr>Indigenous</vt:lpstr>
      <vt:lpstr>Birthplaces</vt:lpstr>
      <vt:lpstr>Language</vt:lpstr>
      <vt:lpstr>Fluency</vt:lpstr>
      <vt:lpstr>Year of arrival</vt:lpstr>
      <vt:lpstr>Religion</vt:lpstr>
      <vt:lpstr>School Level</vt:lpstr>
      <vt:lpstr>Post School</vt:lpstr>
      <vt:lpstr>Labour force</vt:lpstr>
      <vt:lpstr>Volunteering</vt:lpstr>
      <vt:lpstr>Incomes</vt:lpstr>
      <vt:lpstr>Disability</vt:lpstr>
      <vt:lpstr>Carers</vt:lpstr>
      <vt:lpstr>Marital Status</vt:lpstr>
      <vt:lpstr>Relationship</vt:lpstr>
      <vt:lpstr>Home ownership</vt:lpstr>
      <vt:lpstr>Non Private Accom</vt:lpstr>
      <vt:lpstr>Pensions</vt:lpstr>
      <vt:lpstr>Comparison</vt:lpstr>
      <vt:lpstr>Age!Print_Area</vt:lpstr>
      <vt:lpstr>Birthplaces!Print_Area</vt:lpstr>
      <vt:lpstr>Carers!Print_Area</vt:lpstr>
      <vt:lpstr>Comparison!Print_Area</vt:lpstr>
      <vt:lpstr>Disability!Print_Area</vt:lpstr>
      <vt:lpstr>Fluency!Print_Area</vt:lpstr>
      <vt:lpstr>Gender!Print_Area</vt:lpstr>
      <vt:lpstr>'Home ownership'!Print_Area</vt:lpstr>
      <vt:lpstr>Incomes!Print_Area</vt:lpstr>
      <vt:lpstr>Indigenous!Print_Area</vt:lpstr>
      <vt:lpstr>'Labour force'!Print_Area</vt:lpstr>
      <vt:lpstr>Language!Print_Area</vt:lpstr>
      <vt:lpstr>'Marital Status'!Print_Area</vt:lpstr>
      <vt:lpstr>'Non Private Accom'!Print_Area</vt:lpstr>
      <vt:lpstr>Pensions!Print_Area</vt:lpstr>
      <vt:lpstr>'Post School'!Print_Area</vt:lpstr>
      <vt:lpstr>Relationship!Print_Area</vt:lpstr>
      <vt:lpstr>Religion!Print_Area</vt:lpstr>
      <vt:lpstr>'School Level'!Print_Area</vt:lpstr>
      <vt:lpstr>Sheet1!Print_Area</vt:lpstr>
      <vt:lpstr>Volunteering!Print_Area</vt:lpstr>
      <vt:lpstr>'Year of arrival'!Print_Area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Castledine</dc:creator>
  <cp:lastModifiedBy>Hayden Brown</cp:lastModifiedBy>
  <cp:lastPrinted>2018-10-21T09:54:58Z</cp:lastPrinted>
  <dcterms:created xsi:type="dcterms:W3CDTF">2008-05-21T05:29:44Z</dcterms:created>
  <dcterms:modified xsi:type="dcterms:W3CDTF">2025-10-21T07:22:59Z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A8955736</vt:lpwstr>
  </op:property>
  <op:property fmtid="{D5CDD505-2E9C-101B-9397-08002B2CF9AE}" pid="4" name="Objective-Title">
    <vt:lpwstr xmlns:vt="http://schemas.openxmlformats.org/officeDocument/2006/docPropsVTypes">Profile of Older Residents, by Municipality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2022-07-23T11:26:00Z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2025-10-21T07:23:27Z</vt:filetime>
  </op:property>
  <op:property fmtid="{D5CDD505-2E9C-101B-9397-08002B2CF9AE}" pid="10" name="Objective-ModificationStamp">
    <vt:filetime xmlns:vt="http://schemas.openxmlformats.org/officeDocument/2006/docPropsVTypes">2025-10-21T08:05:09Z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vA15772033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