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fb3df84153364435"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CA2D1F53-6D78-452C-BED4-02A32D20B3DC}"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a="1"/>
  <c r="G7" i="4" s="1"/>
  <c r="D7" i="4" a="1"/>
  <c r="D7" i="4" s="1"/>
  <c r="C8" i="4" l="1"/>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10" i="5"/>
  <c r="F7" i="4" a="1"/>
  <c r="F7" i="4" s="1"/>
  <c r="C7" i="4" a="1"/>
  <c r="C7" i="4" s="1"/>
  <c r="F9" i="4"/>
  <c r="F10" i="4"/>
  <c r="F11" i="4"/>
  <c r="F12" i="4"/>
  <c r="F13" i="4"/>
  <c r="F14" i="4"/>
  <c r="F15" i="4"/>
  <c r="F16" i="4"/>
  <c r="F17" i="4"/>
  <c r="F18" i="4"/>
  <c r="F19" i="4"/>
  <c r="F20" i="4"/>
  <c r="F21" i="4"/>
  <c r="F8" i="4"/>
  <c r="C9" i="4"/>
  <c r="C10" i="4"/>
  <c r="C11" i="4"/>
  <c r="C12" i="4"/>
  <c r="C13" i="4"/>
  <c r="C14" i="4"/>
  <c r="C15" i="4"/>
  <c r="C16" i="4"/>
  <c r="C17" i="4"/>
  <c r="C18" i="4"/>
  <c r="C19" i="4"/>
  <c r="C20" i="4"/>
  <c r="C21" i="4"/>
  <c r="D8" i="4" l="1"/>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D260" i="3"/>
  <c r="D262" i="3" s="1"/>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C260" i="3"/>
  <c r="C256" i="3"/>
  <c r="C255" i="3"/>
  <c r="C254" i="3"/>
  <c r="C253" i="3"/>
  <c r="C252" i="3"/>
  <c r="C251" i="3"/>
  <c r="C250" i="3"/>
  <c r="C248" i="3"/>
  <c r="D263" i="3"/>
  <c r="C257" i="3"/>
  <c r="C247" i="3"/>
  <c r="C259" i="3"/>
  <c r="C258" i="3"/>
  <c r="C249"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C262" i="3" l="1"/>
  <c r="A9" i="5"/>
  <c r="C6" i="4"/>
  <c r="F6" i="4"/>
  <c r="B24" i="4"/>
  <c r="H25" i="4"/>
  <c r="G25" i="4"/>
  <c r="B36" i="4"/>
  <c r="B35" i="4"/>
  <c r="B34" i="4"/>
  <c r="B33" i="4"/>
  <c r="B32" i="4"/>
  <c r="B31" i="4"/>
  <c r="B30" i="4"/>
  <c r="B29" i="4"/>
  <c r="B28" i="4"/>
  <c r="B27" i="4"/>
  <c r="B26" i="4"/>
  <c r="C275" i="3"/>
  <c r="C271" i="3"/>
  <c r="C270" i="3"/>
  <c r="C269" i="3"/>
  <c r="C268" i="3"/>
  <c r="C267" i="3"/>
  <c r="C266" i="3"/>
  <c r="C265" i="3"/>
  <c r="C263"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C245" i="3"/>
  <c r="C246" i="3"/>
  <c r="C274" i="3"/>
  <c r="C273" i="3"/>
  <c r="C272" i="3"/>
  <c r="C264" i="3"/>
  <c r="AD274" i="3" l="1"/>
  <c r="Z274" i="3"/>
  <c r="V274" i="3"/>
  <c r="R274" i="3"/>
  <c r="N274" i="3"/>
  <c r="J274" i="3"/>
  <c r="F274" i="3"/>
  <c r="AE273" i="3"/>
  <c r="AA273" i="3"/>
  <c r="W273" i="3"/>
  <c r="S273" i="3"/>
  <c r="O273" i="3"/>
  <c r="K273" i="3"/>
  <c r="G273" i="3"/>
  <c r="AF272" i="3"/>
  <c r="AB272" i="3"/>
  <c r="X272" i="3"/>
  <c r="T272" i="3"/>
  <c r="P272" i="3"/>
  <c r="L272" i="3"/>
  <c r="H272" i="3"/>
  <c r="D272" i="3"/>
  <c r="AD270" i="3"/>
  <c r="Z270" i="3"/>
  <c r="V270" i="3"/>
  <c r="R270" i="3"/>
  <c r="N270" i="3"/>
  <c r="J270" i="3"/>
  <c r="F270" i="3"/>
  <c r="AD273" i="3"/>
  <c r="Z273" i="3"/>
  <c r="V273" i="3"/>
  <c r="R273" i="3"/>
  <c r="N273" i="3"/>
  <c r="J273" i="3"/>
  <c r="F273" i="3"/>
  <c r="AE272" i="3"/>
  <c r="AA272" i="3"/>
  <c r="W272" i="3"/>
  <c r="S272" i="3"/>
  <c r="O272" i="3"/>
  <c r="K272" i="3"/>
  <c r="G272" i="3"/>
  <c r="U271" i="3"/>
  <c r="M271" i="3"/>
  <c r="E271" i="3"/>
  <c r="Y274" i="3"/>
  <c r="U274" i="3"/>
  <c r="M274" i="3"/>
  <c r="E274" i="3"/>
  <c r="AF274" i="3"/>
  <c r="AB274" i="3"/>
  <c r="X274" i="3"/>
  <c r="T274" i="3"/>
  <c r="P274" i="3"/>
  <c r="L274" i="3"/>
  <c r="H274" i="3"/>
  <c r="D274" i="3"/>
  <c r="AE274" i="3"/>
  <c r="AA274" i="3"/>
  <c r="W274" i="3"/>
  <c r="S274" i="3"/>
  <c r="O274" i="3"/>
  <c r="K274" i="3"/>
  <c r="G274" i="3"/>
  <c r="AC271" i="3"/>
  <c r="Q271" i="3"/>
  <c r="I271" i="3"/>
  <c r="Y271" i="3"/>
  <c r="D12" i="4"/>
  <c r="C30" i="4" s="1"/>
  <c r="D30" i="4" s="1"/>
  <c r="AC274" i="3"/>
  <c r="Q274" i="3"/>
  <c r="I274" i="3"/>
  <c r="AC273" i="3"/>
  <c r="Y273" i="3"/>
  <c r="U273" i="3"/>
  <c r="Q273" i="3"/>
  <c r="M273" i="3"/>
  <c r="I273" i="3"/>
  <c r="E273" i="3"/>
  <c r="AD272" i="3"/>
  <c r="Z272" i="3"/>
  <c r="V272" i="3"/>
  <c r="R272" i="3"/>
  <c r="N272" i="3"/>
  <c r="J272" i="3"/>
  <c r="F272" i="3"/>
  <c r="AE271" i="3"/>
  <c r="AA271" i="3"/>
  <c r="W271" i="3"/>
  <c r="S271" i="3"/>
  <c r="O271" i="3"/>
  <c r="K271" i="3"/>
  <c r="G271" i="3"/>
  <c r="AF270" i="3"/>
  <c r="AB270" i="3"/>
  <c r="X270" i="3"/>
  <c r="T270" i="3"/>
  <c r="P270" i="3"/>
  <c r="L270" i="3"/>
  <c r="H270" i="3"/>
  <c r="D270" i="3"/>
  <c r="AC269" i="3"/>
  <c r="Y269" i="3"/>
  <c r="U269" i="3"/>
  <c r="Q269" i="3"/>
  <c r="M269" i="3"/>
  <c r="I269" i="3"/>
  <c r="E269" i="3"/>
  <c r="AD268" i="3"/>
  <c r="Z268" i="3"/>
  <c r="V268" i="3"/>
  <c r="R268" i="3"/>
  <c r="N268" i="3"/>
  <c r="J268" i="3"/>
  <c r="F268" i="3"/>
  <c r="AF273" i="3"/>
  <c r="AB273" i="3"/>
  <c r="X273" i="3"/>
  <c r="T273" i="3"/>
  <c r="P273" i="3"/>
  <c r="L273" i="3"/>
  <c r="H273" i="3"/>
  <c r="D273" i="3"/>
  <c r="D12" i="5"/>
  <c r="AC272" i="3"/>
  <c r="Y272" i="3"/>
  <c r="U272" i="3"/>
  <c r="Q272" i="3"/>
  <c r="M272" i="3"/>
  <c r="I272" i="3"/>
  <c r="E272" i="3"/>
  <c r="AD271" i="3"/>
  <c r="Z271" i="3"/>
  <c r="V271" i="3"/>
  <c r="R271" i="3"/>
  <c r="N271" i="3"/>
  <c r="J271" i="3"/>
  <c r="F271" i="3"/>
  <c r="AE270" i="3"/>
  <c r="AA270" i="3"/>
  <c r="W270" i="3"/>
  <c r="S270" i="3"/>
  <c r="O270" i="3"/>
  <c r="K270" i="3"/>
  <c r="G270" i="3"/>
  <c r="AF269" i="3"/>
  <c r="AB269" i="3"/>
  <c r="X269" i="3"/>
  <c r="T269" i="3"/>
  <c r="P269" i="3"/>
  <c r="L269" i="3"/>
  <c r="H269" i="3"/>
  <c r="D269" i="3"/>
  <c r="AC268" i="3"/>
  <c r="Y268" i="3"/>
  <c r="U268" i="3"/>
  <c r="Q268" i="3"/>
  <c r="M268" i="3"/>
  <c r="I268" i="3"/>
  <c r="E268" i="3"/>
  <c r="AE269" i="3"/>
  <c r="AA269" i="3"/>
  <c r="W269" i="3"/>
  <c r="S269" i="3"/>
  <c r="O269" i="3"/>
  <c r="K269" i="3"/>
  <c r="G269" i="3"/>
  <c r="G14" i="4"/>
  <c r="AF268" i="3"/>
  <c r="AB268" i="3"/>
  <c r="X268" i="3"/>
  <c r="T268" i="3"/>
  <c r="P268" i="3"/>
  <c r="L268" i="3"/>
  <c r="H268" i="3"/>
  <c r="D268" i="3"/>
  <c r="AF271" i="3"/>
  <c r="AB271" i="3"/>
  <c r="X271" i="3"/>
  <c r="T271" i="3"/>
  <c r="P271" i="3"/>
  <c r="L271" i="3"/>
  <c r="H271" i="3"/>
  <c r="D271" i="3"/>
  <c r="AC270" i="3"/>
  <c r="Y270" i="3"/>
  <c r="U270" i="3"/>
  <c r="Q270" i="3"/>
  <c r="M270" i="3"/>
  <c r="I270" i="3"/>
  <c r="E270" i="3"/>
  <c r="AD269" i="3"/>
  <c r="Z269" i="3"/>
  <c r="V269" i="3"/>
  <c r="R269" i="3"/>
  <c r="N269" i="3"/>
  <c r="J269" i="3"/>
  <c r="F269" i="3"/>
  <c r="AE268" i="3"/>
  <c r="AA268" i="3"/>
  <c r="W268" i="3"/>
  <c r="S268" i="3"/>
  <c r="O268" i="3"/>
  <c r="K268" i="3"/>
  <c r="G268" i="3"/>
  <c r="AE267" i="3"/>
  <c r="AA267" i="3"/>
  <c r="W267" i="3"/>
  <c r="S267" i="3"/>
  <c r="O267" i="3"/>
  <c r="K267" i="3"/>
  <c r="G267" i="3"/>
  <c r="AF266" i="3"/>
  <c r="AB266" i="3"/>
  <c r="X266" i="3"/>
  <c r="T266" i="3"/>
  <c r="P266" i="3"/>
  <c r="L266" i="3"/>
  <c r="H266" i="3"/>
  <c r="D266" i="3"/>
  <c r="AC265" i="3"/>
  <c r="Y265" i="3"/>
  <c r="U265" i="3"/>
  <c r="Q265" i="3"/>
  <c r="M265" i="3"/>
  <c r="I265" i="3"/>
  <c r="E265" i="3"/>
  <c r="AD264" i="3"/>
  <c r="Z264" i="3"/>
  <c r="V264" i="3"/>
  <c r="R264" i="3"/>
  <c r="N264" i="3"/>
  <c r="J264" i="3"/>
  <c r="F264" i="3"/>
  <c r="AE263" i="3"/>
  <c r="AA263" i="3"/>
  <c r="W263" i="3"/>
  <c r="S263" i="3"/>
  <c r="O263" i="3"/>
  <c r="K263" i="3"/>
  <c r="G263" i="3"/>
  <c r="AD267" i="3"/>
  <c r="Z267" i="3"/>
  <c r="V267" i="3"/>
  <c r="R267" i="3"/>
  <c r="N267" i="3"/>
  <c r="J267" i="3"/>
  <c r="F267" i="3"/>
  <c r="AE266" i="3"/>
  <c r="AA266" i="3"/>
  <c r="W266" i="3"/>
  <c r="S266" i="3"/>
  <c r="O266" i="3"/>
  <c r="K266" i="3"/>
  <c r="G266" i="3"/>
  <c r="AF265" i="3"/>
  <c r="AB265" i="3"/>
  <c r="X265" i="3"/>
  <c r="T265" i="3"/>
  <c r="P265" i="3"/>
  <c r="L265" i="3"/>
  <c r="H265" i="3"/>
  <c r="D265" i="3"/>
  <c r="AC264" i="3"/>
  <c r="Y264" i="3"/>
  <c r="U264" i="3"/>
  <c r="Q264" i="3"/>
  <c r="M264" i="3"/>
  <c r="I264" i="3"/>
  <c r="E264" i="3"/>
  <c r="AD263" i="3"/>
  <c r="Z263" i="3"/>
  <c r="V263" i="3"/>
  <c r="R263" i="3"/>
  <c r="N263" i="3"/>
  <c r="J263" i="3"/>
  <c r="F263" i="3"/>
  <c r="AC267" i="3"/>
  <c r="Y267" i="3"/>
  <c r="U267" i="3"/>
  <c r="Q267" i="3"/>
  <c r="M267" i="3"/>
  <c r="I267" i="3"/>
  <c r="E267" i="3"/>
  <c r="AD266" i="3"/>
  <c r="Z266" i="3"/>
  <c r="V266" i="3"/>
  <c r="R266" i="3"/>
  <c r="N266" i="3"/>
  <c r="J266" i="3"/>
  <c r="F266" i="3"/>
  <c r="AE265" i="3"/>
  <c r="AA265" i="3"/>
  <c r="W265" i="3"/>
  <c r="S265" i="3"/>
  <c r="O265" i="3"/>
  <c r="K265" i="3"/>
  <c r="G265" i="3"/>
  <c r="AF264" i="3"/>
  <c r="AB264" i="3"/>
  <c r="X264" i="3"/>
  <c r="T264" i="3"/>
  <c r="P264" i="3"/>
  <c r="L264" i="3"/>
  <c r="H264" i="3"/>
  <c r="D264" i="3"/>
  <c r="AC263" i="3"/>
  <c r="Y263" i="3"/>
  <c r="U263" i="3"/>
  <c r="Q263" i="3"/>
  <c r="M263" i="3"/>
  <c r="I263" i="3"/>
  <c r="E263" i="3"/>
  <c r="AF267" i="3"/>
  <c r="AB267" i="3"/>
  <c r="X267" i="3"/>
  <c r="T267" i="3"/>
  <c r="P267" i="3"/>
  <c r="L267" i="3"/>
  <c r="H267" i="3"/>
  <c r="D267" i="3"/>
  <c r="AC266" i="3"/>
  <c r="Y266" i="3"/>
  <c r="U266" i="3"/>
  <c r="Q266" i="3"/>
  <c r="M266" i="3"/>
  <c r="I266" i="3"/>
  <c r="E266" i="3"/>
  <c r="AD265" i="3"/>
  <c r="Z265" i="3"/>
  <c r="V265" i="3"/>
  <c r="R265" i="3"/>
  <c r="N265" i="3"/>
  <c r="J265" i="3"/>
  <c r="F265" i="3"/>
  <c r="AE264" i="3"/>
  <c r="AA264" i="3"/>
  <c r="W264" i="3"/>
  <c r="S264" i="3"/>
  <c r="O264" i="3"/>
  <c r="K264" i="3"/>
  <c r="G264" i="3"/>
  <c r="AF263" i="3"/>
  <c r="AB263" i="3"/>
  <c r="X263" i="3"/>
  <c r="T263" i="3"/>
  <c r="P263" i="3"/>
  <c r="L263" i="3"/>
  <c r="H263" i="3"/>
  <c r="AE262" i="3"/>
  <c r="AA262" i="3"/>
  <c r="W262" i="3"/>
  <c r="S262" i="3"/>
  <c r="O262" i="3"/>
  <c r="K262" i="3"/>
  <c r="G262" i="3"/>
  <c r="AD262" i="3"/>
  <c r="Z262" i="3"/>
  <c r="V262" i="3"/>
  <c r="R262" i="3"/>
  <c r="N262" i="3"/>
  <c r="J262" i="3"/>
  <c r="F262" i="3"/>
  <c r="AC262" i="3"/>
  <c r="Y262" i="3"/>
  <c r="U262" i="3"/>
  <c r="Q262" i="3"/>
  <c r="M262" i="3"/>
  <c r="I262" i="3"/>
  <c r="E262" i="3"/>
  <c r="AF262" i="3"/>
  <c r="AB262" i="3"/>
  <c r="X262" i="3"/>
  <c r="T262" i="3"/>
  <c r="P262" i="3"/>
  <c r="L262" i="3"/>
  <c r="H262" i="3"/>
  <c r="G10" i="4" l="1"/>
  <c r="D13" i="4"/>
  <c r="C31" i="4" s="1"/>
  <c r="D31" i="4" s="1"/>
  <c r="D14" i="4"/>
  <c r="C32" i="4" s="1"/>
  <c r="D32" i="4" s="1"/>
  <c r="D10" i="4"/>
  <c r="C28" i="4" s="1"/>
  <c r="D28" i="4" s="1"/>
  <c r="D9" i="4"/>
  <c r="C27" i="4" s="1"/>
  <c r="D27" i="4" s="1"/>
  <c r="D11" i="4"/>
  <c r="C29" i="4" s="1"/>
  <c r="D29" i="4" s="1"/>
  <c r="C26" i="4"/>
  <c r="D26" i="4" s="1"/>
  <c r="G11" i="4"/>
  <c r="G8" i="4"/>
  <c r="G17" i="4"/>
  <c r="G16" i="4"/>
  <c r="G9" i="4"/>
  <c r="G12" i="4"/>
  <c r="D15" i="4"/>
  <c r="C33" i="4" s="1"/>
  <c r="D33" i="4" s="1"/>
  <c r="G15" i="4"/>
  <c r="D17" i="4"/>
  <c r="C35" i="4" s="1"/>
  <c r="D35" i="4" s="1"/>
  <c r="D16" i="4"/>
  <c r="C34" i="4" s="1"/>
  <c r="D34" i="4" s="1"/>
  <c r="D13" i="5"/>
  <c r="D10" i="5"/>
  <c r="D11" i="5"/>
  <c r="G18" i="4"/>
  <c r="D18" i="4"/>
  <c r="C36" i="4" s="1"/>
  <c r="D36" i="4" s="1"/>
  <c r="G13" i="4"/>
  <c r="E27" i="4" l="1"/>
  <c r="E30" i="4"/>
  <c r="E36" i="4"/>
  <c r="E26" i="4"/>
  <c r="E29" i="4"/>
  <c r="E33" i="4"/>
  <c r="E35" i="4"/>
  <c r="E34" i="4"/>
  <c r="E28" i="4"/>
  <c r="E32" i="4"/>
  <c r="E31" i="4"/>
  <c r="G32" i="4" l="1"/>
  <c r="F29" i="4"/>
  <c r="H29" i="4" s="1"/>
  <c r="F34" i="4"/>
  <c r="H34" i="4" s="1"/>
  <c r="G34" i="4"/>
  <c r="F30" i="4"/>
  <c r="H30" i="4" s="1"/>
  <c r="F36" i="4"/>
  <c r="H36" i="4" s="1"/>
  <c r="G36" i="4"/>
  <c r="G27" i="4"/>
  <c r="G28" i="4"/>
  <c r="G29" i="4"/>
  <c r="F35" i="4"/>
  <c r="H35" i="4" s="1"/>
  <c r="F31" i="4"/>
  <c r="H31" i="4" s="1"/>
  <c r="F27" i="4"/>
  <c r="H27" i="4" s="1"/>
  <c r="G30" i="4"/>
  <c r="G31" i="4"/>
  <c r="G26" i="4"/>
  <c r="F28" i="4"/>
  <c r="H28" i="4" s="1"/>
  <c r="G35" i="4"/>
  <c r="F32" i="4"/>
  <c r="H32" i="4" s="1"/>
  <c r="F26" i="4"/>
  <c r="H26" i="4" s="1"/>
  <c r="G33" i="4"/>
  <c r="F33" i="4"/>
  <c r="H33" i="4" s="1"/>
  <c r="D14" i="5" l="1"/>
  <c r="D15" i="5"/>
  <c r="D16" i="5"/>
  <c r="D17" i="5"/>
  <c r="D18" i="5"/>
  <c r="D19" i="5"/>
  <c r="D20" i="5"/>
  <c r="D21" i="5"/>
  <c r="D22" i="5"/>
  <c r="D23" i="5"/>
  <c r="D24" i="5"/>
  <c r="E24" i="5" s="1"/>
  <c r="D25" i="5"/>
  <c r="D26" i="5"/>
  <c r="D27" i="5"/>
  <c r="D28" i="5"/>
  <c r="D29" i="5"/>
  <c r="D30" i="5"/>
  <c r="D31" i="5"/>
  <c r="D32" i="5"/>
  <c r="E32" i="5" s="1"/>
  <c r="D33" i="5"/>
  <c r="D34" i="5"/>
  <c r="D35" i="5"/>
  <c r="D36" i="5"/>
  <c r="D37" i="5"/>
  <c r="D38" i="5"/>
  <c r="D39" i="5"/>
  <c r="E16" i="5" l="1"/>
  <c r="E23" i="5"/>
  <c r="E15" i="5"/>
  <c r="E30" i="5"/>
  <c r="E22" i="5"/>
  <c r="E14" i="5"/>
  <c r="E10" i="5"/>
  <c r="E13" i="5"/>
  <c r="E12" i="5"/>
  <c r="E11" i="5"/>
  <c r="E39" i="5"/>
  <c r="E38" i="5"/>
  <c r="E21" i="5"/>
  <c r="E36" i="5"/>
  <c r="E28" i="5"/>
  <c r="E20" i="5"/>
  <c r="E31" i="5"/>
  <c r="E37" i="5"/>
  <c r="E29" i="5"/>
  <c r="E35" i="5"/>
  <c r="E27" i="5"/>
  <c r="E19" i="5"/>
  <c r="E34" i="5"/>
  <c r="E26" i="5"/>
  <c r="E18" i="5"/>
  <c r="E33" i="5"/>
  <c r="E25" i="5"/>
  <c r="E17" i="5"/>
  <c r="G12" i="5" l="1"/>
  <c r="G20" i="5"/>
  <c r="G28" i="5"/>
  <c r="G36" i="5"/>
  <c r="F14" i="5"/>
  <c r="F22" i="5"/>
  <c r="F30" i="5"/>
  <c r="F38" i="5"/>
  <c r="F12" i="5"/>
  <c r="F29" i="5"/>
  <c r="G13" i="5"/>
  <c r="G21" i="5"/>
  <c r="G29" i="5"/>
  <c r="G37" i="5"/>
  <c r="F15" i="5"/>
  <c r="F23" i="5"/>
  <c r="F31" i="5"/>
  <c r="F39" i="5"/>
  <c r="F20" i="5"/>
  <c r="F21" i="5"/>
  <c r="G14" i="5"/>
  <c r="G22" i="5"/>
  <c r="G30" i="5"/>
  <c r="G38" i="5"/>
  <c r="F16" i="5"/>
  <c r="F24" i="5"/>
  <c r="F32" i="5"/>
  <c r="F10" i="5"/>
  <c r="F28" i="5"/>
  <c r="F13" i="5"/>
  <c r="G15" i="5"/>
  <c r="G23" i="5"/>
  <c r="G31" i="5"/>
  <c r="G39" i="5"/>
  <c r="F17" i="5"/>
  <c r="F25" i="5"/>
  <c r="F33" i="5"/>
  <c r="G34" i="5"/>
  <c r="G27" i="5"/>
  <c r="G16" i="5"/>
  <c r="G24" i="5"/>
  <c r="G32" i="5"/>
  <c r="G11" i="5"/>
  <c r="F18" i="5"/>
  <c r="F26" i="5"/>
  <c r="F34" i="5"/>
  <c r="G26" i="5"/>
  <c r="G35" i="5"/>
  <c r="G17" i="5"/>
  <c r="G25" i="5"/>
  <c r="G33" i="5"/>
  <c r="F11" i="5"/>
  <c r="F19" i="5"/>
  <c r="F27" i="5"/>
  <c r="F35" i="5"/>
  <c r="G18" i="5"/>
  <c r="F36" i="5"/>
  <c r="G19" i="5"/>
  <c r="F37" i="5"/>
  <c r="G10"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<sst xmlns="http://schemas.openxmlformats.org/spreadsheetml/2006/main" count="405" uniqueCount="296">
  <si>
    <t>Counting: Persons, Place of Usual Residence</t>
  </si>
  <si>
    <t>Total</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</si>
  <si>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</si>
  <si>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</si>
  <si>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</si>
  <si>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</si>
  <si>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</si>
  <si>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</si>
  <si>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</si>
  <si>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</si>
  <si>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</si>
  <si>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</si>
  <si>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</si>
  <si>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</si>
  <si>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</si>
  <si>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</si>
  <si>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</si>
  <si>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</si>
  <si>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</si>
  <si>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</si>
  <si>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</si>
  <si>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</si>
  <si>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</si>
  <si>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</si>
  <si>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</si>
  <si>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</si>
  <si>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</si>
  <si>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</si>
  <si>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</si>
  <si>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</si>
  <si>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</si>
  <si>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</si>
  <si>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</si>
  <si>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</si>
  <si>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</si>
  <si>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</si>
  <si>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</si>
  <si>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</si>
  <si>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</si>
  <si>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</si>
  <si>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</si>
  <si>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</si>
  <si>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</si>
  <si>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</si>
  <si>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</si>
  <si>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</si>
  <si>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</si>
  <si>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</si>
  <si>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</si>
  <si>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</si>
  <si>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</si>
  <si>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</si>
  <si>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</si>
  <si>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</si>
  <si>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</si>
  <si>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</si>
  <si>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</si>
  <si>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</si>
  <si>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</si>
  <si>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</si>
  <si>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</si>
  <si>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</si>
  <si>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</si>
  <si>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</si>
  <si>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</si>
  <si>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</si>
  <si>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</si>
  <si>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</si>
  <si>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</si>
  <si>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</si>
  <si>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</si>
  <si>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</si>
  <si>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</si>
  <si>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</si>
  <si>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</si>
  <si>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</si>
  <si>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</si>
  <si>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</si>
  <si>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</si>
  <si>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</si>
  <si>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</si>
  <si>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</si>
  <si>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</si>
  <si>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</si>
  <si>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</si>
  <si>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</si>
  <si>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</si>
  <si>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</si>
  <si>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</si>
  <si>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</si>
  <si>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</si>
  <si>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</si>
  <si>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</si>
  <si>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</si>
  <si>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</si>
  <si>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</si>
  <si>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</si>
  <si>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</si>
  <si>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</si>
  <si>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</si>
  <si>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</si>
  <si>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</si>
  <si>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</si>
  <si>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</si>
  <si>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</si>
  <si>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</si>
  <si>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</si>
  <si>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</si>
  <si>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</si>
  <si>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</si>
  <si>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</si>
  <si>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</si>
  <si>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</si>
  <si>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</si>
  <si>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</si>
  <si>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</si>
  <si>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</si>
  <si>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</si>
  <si>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</si>
  <si>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</si>
  <si>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</si>
  <si>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</si>
  <si>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</si>
  <si>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</si>
  <si>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</si>
  <si>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</si>
  <si>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</si>
  <si>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</si>
  <si>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</si>
  <si>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</si>
  <si>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</si>
  <si>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</si>
  <si>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</si>
  <si>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</si>
  <si>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</si>
  <si>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</si>
  <si>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</si>
  <si>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</si>
  <si>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</si>
  <si>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</si>
  <si>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</si>
  <si>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</si>
  <si>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</si>
  <si>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</si>
  <si>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</si>
  <si>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</si>
  <si>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</si>
  <si>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</si>
  <si>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</si>
  <si>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Per cent of persons who travelled to work</t>
  </si>
  <si>
    <t>Number of persons who travelled to work</t>
  </si>
  <si>
    <t>Mode of transport</t>
  </si>
  <si>
    <t>Number or per cent of travellers</t>
  </si>
  <si>
    <t xml:space="preserve">    Select….</t>
  </si>
  <si>
    <t>na</t>
  </si>
  <si>
    <t>Active/Public Transport Only</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</si>
  <si>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</si>
  <si>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</si>
  <si>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</si>
  <si>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</si>
  <si>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</si>
  <si>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</si>
  <si>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</si>
  <si>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</si>
  <si>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</si>
  <si>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</si>
  <si>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</si>
  <si>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</si>
  <si>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</si>
  <si>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</si>
  <si>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</si>
  <si>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</si>
  <si>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</si>
  <si>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</si>
  <si>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</si>
  <si>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</si>
  <si>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</si>
  <si>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</si>
  <si>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</si>
  <si>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</si>
  <si>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</si>
  <si>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</si>
  <si>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</si>
  <si>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</si>
  <si>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</si>
  <si>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</si>
  <si>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</si>
  <si>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</si>
  <si>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</si>
  <si>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</si>
  <si>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</si>
  <si>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</si>
  <si>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</si>
  <si>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</si>
  <si>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</si>
  <si>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</si>
  <si>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</si>
  <si>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</si>
  <si>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</si>
  <si>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</si>
  <si>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</si>
  <si>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</si>
  <si>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</si>
  <si>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</si>
  <si>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</si>
  <si>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</si>
  <si>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</si>
  <si>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</si>
  <si>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</si>
  <si>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</si>
  <si>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</si>
  <si>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</si>
  <si>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</si>
  <si>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</si>
  <si>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</si>
  <si>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</si>
  <si>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</si>
  <si>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</si>
  <si>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</si>
  <si>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</si>
  <si>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</si>
  <si>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</si>
  <si>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</si>
  <si>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</si>
  <si>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</si>
  <si>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</si>
  <si>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</si>
  <si>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</si>
  <si>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</si>
  <si>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</si>
  <si>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</si>
  <si>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</si>
  <si>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</si>
  <si>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</si>
  <si>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</si>
  <si>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</si>
  <si>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</si>
  <si>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</si>
  <si>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</si>
  <si>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</si>
  <si>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</si>
  <si>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</si>
  <si>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</si>
  <si>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</si>
  <si>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</si>
  <si>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</si>
  <si>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</si>
  <si>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</si>
  <si>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</si>
  <si>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</si>
  <si>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</si>
  <si>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</si>
  <si>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</si>
  <si>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</si>
  <si>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</si>
  <si>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</si>
  <si>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</si>
  <si>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</si>
  <si>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Afghanistan</t>
  </si>
  <si>
    <t>Albania</t>
  </si>
  <si>
    <t>Argentina</t>
  </si>
  <si>
    <t>Bangladesh</t>
  </si>
  <si>
    <t>Bosnia and Herzegovina</t>
  </si>
  <si>
    <t>Cambodia</t>
  </si>
  <si>
    <t>Chile</t>
  </si>
  <si>
    <t>Egypt</t>
  </si>
  <si>
    <t>India</t>
  </si>
  <si>
    <t>Indonesia</t>
  </si>
  <si>
    <t>Iran</t>
  </si>
  <si>
    <t>Iraq</t>
  </si>
  <si>
    <t>Malaysia</t>
  </si>
  <si>
    <t>Myanmar</t>
  </si>
  <si>
    <t>Nepal</t>
  </si>
  <si>
    <t>North Macedonia</t>
  </si>
  <si>
    <t>Pakistan</t>
  </si>
  <si>
    <t>Philippines</t>
  </si>
  <si>
    <t>Poland</t>
  </si>
  <si>
    <t>Russian Federation</t>
  </si>
  <si>
    <t>Serbia</t>
  </si>
  <si>
    <t>South Sudan</t>
  </si>
  <si>
    <t>Sri Lanka</t>
  </si>
  <si>
    <t>Sudan</t>
  </si>
  <si>
    <t>Syria</t>
  </si>
  <si>
    <t>Thailand</t>
  </si>
  <si>
    <t>Turkey</t>
  </si>
  <si>
    <t>Ukraine</t>
  </si>
  <si>
    <t>Vietnam</t>
  </si>
  <si>
    <t>% employed persons of that birthplace</t>
  </si>
  <si>
    <t>Bosnia</t>
  </si>
  <si>
    <t>China</t>
  </si>
  <si>
    <t>Russia</t>
  </si>
  <si>
    <t xml:space="preserve">Bosnia </t>
  </si>
  <si>
    <t>MTWP Method of Travel to Work by Birthplace: Victoria, 2021</t>
  </si>
  <si>
    <t>Mode of Travel to Work: Selected Birthplaces, Victoria, 2021</t>
  </si>
  <si>
    <t>For chart, select whether to view number, or per cent of persons</t>
  </si>
  <si>
    <t>Rankings of Mode of Travel to Work: Selected Birthplaces,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</si>
</sst>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3"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Arial"/>
      <family val="2"/>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7"/>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b/>
      <sz val="11"/>
      <color theme="5" tint="-0.499984740745262"/>
      <name val="Garamond"/>
      <family val="1"/>
    </font>
    <font>
      <sz val="11"/>
      <color theme="5" tint="-0.249977111117893"/>
      <name val="Arial"/>
      <family val="2"/>
    </font>
    <font>
      <sz val="6"/>
      <color theme="0"/>
      <name val="Arial"/>
      <family val="2"/>
    </font>
    <font>
      <sz val="8"/>
      <color theme="0"/>
      <name val="Arial"/>
      <family val="2"/>
    </font>
    <font>
      <sz val="8"/>
      <color rgb="FFFFFF00"/>
      <name val="Calibri"/>
      <family val="2"/>
      <scheme val="minor"/>
    </font>
    <font>
      <sz val="7"/>
      <color theme="0"/>
      <name val="Garamond"/>
      <family val="1"/>
    </font>
    <font>
      <b/>
      <sz val="8"/>
      <color theme="4" tint="-0.499984740745262"/>
      <name val="Calibri"/>
      <family val="2"/>
      <scheme val="minor"/>
    </font>
    <font>
      <sz val="8"/>
      <color theme="4" tint="-0.499984740745262"/>
      <name val="Calibri"/>
      <family val="2"/>
      <scheme val="minor"/>
    </font>
    <font>
      <sz val="7"/>
      <color theme="4" tint="-0.499984740745262"/>
      <name val="Calibri"/>
      <family val="2"/>
      <scheme val="minor"/>
    </font>
    <font>
      <sz val="7"/>
      <color theme="4" tint="-0.499984740745262"/>
      <name val="Arial"/>
      <family val="2"/>
    </font>
    <font>
      <sz val="10"/>
      <color theme="1"/>
      <name val="Garamond"/>
      <family val="1"/>
    </font>
    <font>
      <sz val="7"/>
      <color theme="0"/>
      <name val="Calibri"/>
      <family val="2"/>
    </font>
    <font>
      <b/>
      <sz val="16"/>
      <color theme="4" tint="-0.499984740745262"/>
      <name val="Calibri"/>
      <family val="2"/>
      <scheme val="minor"/>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008000"/>
        <bgColor indexed="64"/>
      </patternFill>
    </fill>
    <fill>
      <patternFill patternType="solid">
        <fgColor theme="1"/>
        <bgColor indexed="64"/>
      </patternFill>
    </fill>
    <fill>
      <patternFill patternType="solid">
        <fgColor rgb="FFFFFF00"/>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73">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9" fillId="0" borderId="0" xfId="0" applyFont="1" applyAlignment="1">
      <alignment horizontal="center"/>
      <protection locked="0"/>
    </xf>
    <xf numFmtId="0" fontId="9" fillId="5" borderId="0" xfId="8" applyFont="1" applyFill="1" applyBorder="1" applyAlignment="1">
      <alignment horizontal="center" vertical="center"/>
      <protection locked="0"/>
    </xf>
    <xf numFmtId="0" fontId="9" fillId="5" borderId="0" xfId="1" applyFont="1" applyFill="1" applyAlignment="1">
      <alignment horizontal="center"/>
      <protection locked="0"/>
    </xf>
    <xf numFmtId="0" fontId="13" fillId="0" borderId="0" xfId="0" applyFont="1" applyAlignment="1" applyProtection="1">
      <alignment vertical="center"/>
      <protection hidden="1"/>
    </xf>
    <xf numFmtId="166" fontId="14" fillId="10" borderId="4" xfId="0" applyNumberFormat="1" applyFont="1" applyFill="1" applyBorder="1" applyAlignment="1" applyProtection="1">
      <alignment horizontal="center" vertical="center"/>
      <protection hidden="1"/>
    </xf>
    <xf numFmtId="1" fontId="15" fillId="0" borderId="2"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3" fontId="17"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0" fontId="10" fillId="0" borderId="0" xfId="0" applyFont="1" applyAlignment="1">
      <alignment vertical="center"/>
      <protection locked="0"/>
    </xf>
    <xf numFmtId="0" fontId="11" fillId="0" borderId="0" xfId="0" applyFont="1" applyAlignment="1">
      <alignment horizontal="center" vertical="center"/>
      <protection locked="0"/>
    </xf>
    <xf numFmtId="0" fontId="19" fillId="0" borderId="0" xfId="0" applyFont="1" applyAlignment="1">
      <alignment vertical="center"/>
      <protection locked="0"/>
    </xf>
    <xf numFmtId="3" fontId="22" fillId="7" borderId="0" xfId="0" applyNumberFormat="1" applyFont="1" applyFill="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22" fillId="8" borderId="0" xfId="0" applyNumberFormat="1" applyFont="1" applyFill="1" applyAlignment="1" applyProtection="1">
      <alignment horizontal="center" vertical="center" wrapText="1"/>
      <protection hidden="1"/>
    </xf>
    <xf numFmtId="0" fontId="22" fillId="8" borderId="0" xfId="0" applyFont="1" applyFill="1" applyAlignment="1" applyProtection="1">
      <alignment horizontal="center" vertical="center" wrapText="1"/>
      <protection hidden="1"/>
    </xf>
    <xf numFmtId="0" fontId="10" fillId="5" borderId="3" xfId="8" applyFont="1" applyFill="1" applyBorder="1" applyProtection="1">
      <alignment vertical="center"/>
      <protection hidden="1"/>
    </xf>
    <xf numFmtId="0" fontId="10" fillId="5" borderId="5" xfId="8" applyFont="1" applyFill="1" applyBorder="1" applyProtection="1">
      <alignment vertical="center"/>
      <protection hidden="1"/>
    </xf>
    <xf numFmtId="0" fontId="23" fillId="5" borderId="2" xfId="8" applyFont="1" applyFill="1" applyProtection="1">
      <alignment vertical="center"/>
      <protection hidden="1"/>
    </xf>
    <xf numFmtId="0" fontId="20" fillId="0" borderId="0" xfId="0" applyFont="1" applyAlignment="1">
      <alignment horizontal="center" vertical="center"/>
      <protection locked="0"/>
    </xf>
    <xf numFmtId="3" fontId="13" fillId="9" borderId="4" xfId="0" applyNumberFormat="1" applyFont="1" applyFill="1" applyBorder="1" applyAlignment="1" applyProtection="1">
      <alignment horizontal="right" vertical="center" indent="2"/>
      <protection hidden="1"/>
    </xf>
    <xf numFmtId="3" fontId="15" fillId="0" borderId="2" xfId="0" applyNumberFormat="1" applyFont="1" applyBorder="1" applyAlignment="1" applyProtection="1">
      <alignment horizontal="right" vertical="center" indent="2"/>
      <protection hidden="1"/>
    </xf>
    <xf numFmtId="3" fontId="13" fillId="11" borderId="4" xfId="0" applyNumberFormat="1" applyFont="1" applyFill="1" applyBorder="1" applyAlignment="1" applyProtection="1">
      <alignment horizontal="right" vertical="center" indent="2"/>
      <protection hidden="1"/>
    </xf>
    <xf numFmtId="0" fontId="19" fillId="12" borderId="0" xfId="0" applyFont="1" applyFill="1" applyAlignment="1">
      <alignment vertical="center"/>
      <protection locked="0"/>
    </xf>
    <xf numFmtId="0" fontId="24" fillId="12" borderId="0" xfId="0" applyFont="1" applyFill="1" applyAlignment="1">
      <alignment vertical="center"/>
      <protection locked="0"/>
    </xf>
    <xf numFmtId="2" fontId="7" fillId="0" borderId="3" xfId="0" applyNumberFormat="1" applyFont="1" applyBorder="1">
      <protection locked="0"/>
    </xf>
    <xf numFmtId="0" fontId="26" fillId="5" borderId="0" xfId="8" applyFont="1" applyFill="1" applyBorder="1" applyProtection="1">
      <alignment vertical="center"/>
      <protection hidden="1"/>
    </xf>
    <xf numFmtId="0" fontId="0" fillId="0" borderId="0" xfId="0" applyProtection="1">
      <protection locked="0" hidden="1"/>
    </xf>
    <xf numFmtId="0" fontId="27" fillId="0" borderId="0" xfId="0" applyFont="1" applyProtection="1">
      <protection locked="0" hidden="1"/>
    </xf>
    <xf numFmtId="0" fontId="28" fillId="0" borderId="0" xfId="0" applyFont="1" applyProtection="1">
      <protection locked="0" hidden="1"/>
    </xf>
    <xf numFmtId="0" fontId="29" fillId="0" borderId="0" xfId="0" applyFont="1" applyAlignment="1" applyProtection="1">
      <alignment horizontal="right"/>
      <protection locked="0" hidden="1"/>
    </xf>
    <xf numFmtId="0" fontId="8" fillId="0" borderId="0" xfId="0" applyFont="1" applyAlignment="1" applyProtection="1">
      <alignment horizontal="center"/>
      <protection locked="0" hidden="1"/>
    </xf>
    <xf numFmtId="0" fontId="31" fillId="0" borderId="0" xfId="0" applyFont="1" applyAlignment="1" applyProtection="1">
      <alignment horizontal="right"/>
      <protection locked="0" hidden="1"/>
    </xf>
    <xf numFmtId="0" fontId="25" fillId="0" borderId="0" xfId="0" applyFont="1" applyProtection="1">
      <protection locked="0" hidden="1"/>
    </xf>
    <xf numFmtId="0" fontId="32" fillId="0" borderId="0" xfId="0" applyFont="1" applyAlignment="1" applyProtection="1">
      <alignment horizontal="center"/>
      <protection locked="0" hidden="1"/>
    </xf>
    <xf numFmtId="167" fontId="33" fillId="0" borderId="0" xfId="0" applyNumberFormat="1" applyFont="1" applyProtection="1">
      <protection locked="0" hidden="1"/>
    </xf>
    <xf numFmtId="0" fontId="33" fillId="0" borderId="0" xfId="0" applyFont="1" applyAlignment="1" applyProtection="1">
      <alignment horizontal="center"/>
      <protection locked="0" hidden="1"/>
    </xf>
    <xf numFmtId="0" fontId="7" fillId="0" borderId="0" xfId="0" applyFont="1" applyAlignment="1">
      <alignment vertical="center"/>
      <protection locked="0"/>
    </xf>
    <xf numFmtId="167" fontId="34" fillId="15" borderId="0" xfId="0" applyNumberFormat="1" applyFont="1" applyFill="1" applyAlignment="1">
      <alignment horizontal="center" vertical="center"/>
      <protection locked="0"/>
    </xf>
    <xf numFmtId="0" fontId="6" fillId="16" borderId="0" xfId="8" applyFont="1" applyFill="1" applyBorder="1">
      <alignment vertical="center"/>
      <protection locked="0"/>
    </xf>
    <xf numFmtId="0" fontId="35" fillId="0" borderId="0" xfId="0" applyFont="1" applyAlignment="1">
      <alignment horizontal="left" vertical="center"/>
      <protection locked="0"/>
    </xf>
    <xf numFmtId="0" fontId="22" fillId="0" borderId="0" xfId="0" applyFont="1" applyAlignment="1" applyProtection="1">
      <alignment vertical="center"/>
      <protection hidden="1"/>
    </xf>
    <xf numFmtId="0" fontId="36" fillId="0" borderId="0" xfId="7" applyFont="1">
      <protection locked="0"/>
    </xf>
    <xf numFmtId="0" fontId="36" fillId="5" borderId="0" xfId="5" applyFont="1" applyFill="1">
      <alignment vertical="center"/>
      <protection locked="0"/>
    </xf>
    <xf numFmtId="0" fontId="37" fillId="0" borderId="0" xfId="0" applyFont="1">
      <protection locked="0"/>
    </xf>
    <xf numFmtId="0" fontId="37" fillId="0" borderId="0" xfId="0" applyFont="1" applyAlignment="1">
      <alignment vertical="center"/>
      <protection locked="0"/>
    </xf>
    <xf numFmtId="0" fontId="38" fillId="0" borderId="0" xfId="0" applyFont="1" applyAlignment="1">
      <alignment horizontal="center"/>
      <protection locked="0"/>
    </xf>
    <xf numFmtId="0" fontId="39" fillId="0" borderId="0" xfId="0" applyFont="1" applyAlignment="1">
      <alignment horizontal="center"/>
      <protection locked="0"/>
    </xf>
    <xf numFmtId="0" fontId="40" fillId="0" borderId="0" xfId="0" applyFont="1" applyAlignment="1">
      <alignment vertical="center"/>
      <protection locked="0"/>
    </xf>
    <xf numFmtId="0" fontId="41" fillId="0" borderId="0" xfId="0" applyFont="1" applyAlignment="1">
      <alignment horizontal="left" vertical="center"/>
      <protection locked="0"/>
    </xf>
    <xf numFmtId="167" fontId="41" fillId="0" borderId="0" xfId="0" applyNumberFormat="1" applyFont="1" applyProtection="1">
      <protection locked="0" hidden="1"/>
    </xf>
    <xf numFmtId="0" fontId="41" fillId="0" borderId="0" xfId="0" applyFont="1" applyAlignment="1" applyProtection="1">
      <alignment horizontal="center"/>
      <protection locked="0" hidden="1"/>
    </xf>
    <xf numFmtId="0" fontId="25" fillId="0" borderId="0" xfId="0" applyFont="1">
      <protection locked="0"/>
    </xf>
    <xf numFmtId="0" fontId="42" fillId="0" borderId="0" xfId="7" applyFont="1">
      <protection locked="0"/>
    </xf>
    <xf numFmtId="0" fontId="12" fillId="0" borderId="0" xfId="0" quotePrefix="1" applyFont="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21" fillId="14" borderId="0" xfId="0" applyFont="1" applyFill="1" applyAlignment="1">
      <alignment horizontal="center" vertical="center"/>
      <protection locked="0"/>
    </xf>
    <xf numFmtId="0" fontId="21" fillId="13" borderId="0" xfId="0" applyFont="1" applyFill="1" applyAlignment="1" applyProtection="1">
      <alignment horizontal="center" vertical="center"/>
      <protection locked="0" hidden="1"/>
    </xf>
    <xf numFmtId="0" fontId="30" fillId="0" borderId="0" xfId="0" applyFont="1" applyAlignment="1" applyProtection="1">
      <alignment horizontal="center" vertical="top"/>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eetMetadata" Target="metadata.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53843a2ad3cc43e7"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people from Afghanistan who had travelled to work</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Truck</c:v>
                </c:pt>
                <c:pt idx="5">
                  <c:v>Walked only</c:v>
                </c:pt>
                <c:pt idx="6">
                  <c:v>Taxi</c:v>
                </c:pt>
                <c:pt idx="7">
                  <c:v>Tram</c:v>
                </c:pt>
                <c:pt idx="8">
                  <c:v>Bicycle</c:v>
                </c:pt>
                <c:pt idx="9">
                  <c:v>Motorbike</c:v>
                </c:pt>
                <c:pt idx="10">
                  <c:v>Ferry </c:v>
                </c:pt>
              </c:strCache>
            </c:strRef>
          </c:cat>
          <c:val>
            <c:numRef>
              <c:f>'Detail by LGA'!$G$26:$G$36</c:f>
              <c:numCache>
                <c:formatCode>0.0</c:formatCode>
                <c:ptCount val="11"/>
                <c:pt idx="0">
                  <c:v>87.510785159620369</c:v>
                </c:pt>
                <c:pt idx="1">
                  <c:v>5.9102674719585853</c:v>
                </c:pt>
                <c:pt idx="2">
                  <c:v>3.7855910267471962</c:v>
                </c:pt>
                <c:pt idx="3">
                  <c:v>1.6285591026747197</c:v>
                </c:pt>
                <c:pt idx="4">
                  <c:v>1.5314926660914581</c:v>
                </c:pt>
                <c:pt idx="5">
                  <c:v>0.95987920621225187</c:v>
                </c:pt>
                <c:pt idx="6">
                  <c:v>0.36669542709232095</c:v>
                </c:pt>
                <c:pt idx="7">
                  <c:v>0.22648835202761</c:v>
                </c:pt>
                <c:pt idx="8">
                  <c:v>0.10785159620362382</c:v>
                </c:pt>
                <c:pt idx="9">
                  <c:v>7.5496117342536667E-2</c:v>
                </c:pt>
                <c:pt idx="10">
                  <c:v>0</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people from Iraq who had travelled to work</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Truck</c:v>
                </c:pt>
                <c:pt idx="5">
                  <c:v>Walked only</c:v>
                </c:pt>
                <c:pt idx="6">
                  <c:v>Taxi</c:v>
                </c:pt>
                <c:pt idx="7">
                  <c:v>Tram</c:v>
                </c:pt>
                <c:pt idx="8">
                  <c:v>Bicycle</c:v>
                </c:pt>
                <c:pt idx="9">
                  <c:v>Motorbike</c:v>
                </c:pt>
                <c:pt idx="10">
                  <c:v>Ferry </c:v>
                </c:pt>
              </c:strCache>
            </c:strRef>
          </c:cat>
          <c:val>
            <c:numRef>
              <c:f>'Detail by LGA'!$H$26:$H$36</c:f>
              <c:numCache>
                <c:formatCode>0.0</c:formatCode>
                <c:ptCount val="11"/>
                <c:pt idx="0">
                  <c:v>89.389168765743079</c:v>
                </c:pt>
                <c:pt idx="1">
                  <c:v>5.05352644836272</c:v>
                </c:pt>
                <c:pt idx="2">
                  <c:v>3.1486146095717884</c:v>
                </c:pt>
                <c:pt idx="3">
                  <c:v>1.3539042821158691</c:v>
                </c:pt>
                <c:pt idx="4">
                  <c:v>1.4168765743073046</c:v>
                </c:pt>
                <c:pt idx="5">
                  <c:v>0.73992443324937029</c:v>
                </c:pt>
                <c:pt idx="6">
                  <c:v>0.1102015113350126</c:v>
                </c:pt>
                <c:pt idx="7">
                  <c:v>0.37783375314861462</c:v>
                </c:pt>
                <c:pt idx="8">
                  <c:v>0.25188916876574308</c:v>
                </c:pt>
                <c:pt idx="9">
                  <c:v>0</c:v>
                </c:pt>
                <c:pt idx="10">
                  <c:v>9.4458438287153654E-2</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8085799619874"/>
          <c:y val="1.9202579796809699E-2"/>
          <c:w val="0.80446737261290602"/>
          <c:h val="0.96924520798536562"/>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Comparison'!$F$10:$F$39</c:f>
              <c:strCache>
                <c:ptCount val="30"/>
                <c:pt idx="0">
                  <c:v>Argentina</c:v>
                </c:pt>
                <c:pt idx="1">
                  <c:v>Chile</c:v>
                </c:pt>
                <c:pt idx="2">
                  <c:v>Indonesia</c:v>
                </c:pt>
                <c:pt idx="3">
                  <c:v>Thailand</c:v>
                </c:pt>
                <c:pt idx="4">
                  <c:v>Poland</c:v>
                </c:pt>
                <c:pt idx="5">
                  <c:v>Malaysia</c:v>
                </c:pt>
                <c:pt idx="6">
                  <c:v>Russia</c:v>
                </c:pt>
                <c:pt idx="7">
                  <c:v>Myanmar</c:v>
                </c:pt>
                <c:pt idx="8">
                  <c:v>Serbia</c:v>
                </c:pt>
                <c:pt idx="9">
                  <c:v>Ukraine</c:v>
                </c:pt>
                <c:pt idx="10">
                  <c:v>China</c:v>
                </c:pt>
                <c:pt idx="11">
                  <c:v>Iran</c:v>
                </c:pt>
                <c:pt idx="12">
                  <c:v>Philippines</c:v>
                </c:pt>
                <c:pt idx="13">
                  <c:v>Turkey</c:v>
                </c:pt>
                <c:pt idx="14">
                  <c:v>Vietnam</c:v>
                </c:pt>
                <c:pt idx="15">
                  <c:v>Bosnia</c:v>
                </c:pt>
                <c:pt idx="16">
                  <c:v>Nepal</c:v>
                </c:pt>
                <c:pt idx="17">
                  <c:v>India</c:v>
                </c:pt>
                <c:pt idx="18">
                  <c:v>Pakistan</c:v>
                </c:pt>
                <c:pt idx="19">
                  <c:v>Egypt</c:v>
                </c:pt>
                <c:pt idx="20">
                  <c:v>Bangladesh</c:v>
                </c:pt>
                <c:pt idx="21">
                  <c:v>Albania</c:v>
                </c:pt>
                <c:pt idx="22">
                  <c:v>Sri Lanka</c:v>
                </c:pt>
                <c:pt idx="23">
                  <c:v>North Macedonia</c:v>
                </c:pt>
                <c:pt idx="24">
                  <c:v>Iraq</c:v>
                </c:pt>
                <c:pt idx="25">
                  <c:v>Cambodia</c:v>
                </c:pt>
                <c:pt idx="26">
                  <c:v>Sudan</c:v>
                </c:pt>
                <c:pt idx="27">
                  <c:v>Afghanistan</c:v>
                </c:pt>
                <c:pt idx="28">
                  <c:v>Syria</c:v>
                </c:pt>
                <c:pt idx="29">
                  <c:v>South Sudan</c:v>
                </c:pt>
              </c:strCache>
            </c:strRef>
          </c:cat>
          <c:val>
            <c:numRef>
              <c:f>'LGA Comparison'!$G$10:$G$39</c:f>
              <c:numCache>
                <c:formatCode>#,##0.0</c:formatCode>
                <c:ptCount val="30"/>
                <c:pt idx="0">
                  <c:v>2.880658436213992</c:v>
                </c:pt>
                <c:pt idx="1">
                  <c:v>2.5136964228166288</c:v>
                </c:pt>
                <c:pt idx="2">
                  <c:v>1.9207842098291164</c:v>
                </c:pt>
                <c:pt idx="3">
                  <c:v>1.7872711421098517</c:v>
                </c:pt>
                <c:pt idx="4">
                  <c:v>1.6054421768707483</c:v>
                </c:pt>
                <c:pt idx="5">
                  <c:v>1.4325507361719061</c:v>
                </c:pt>
                <c:pt idx="6">
                  <c:v>1.3965087281795512</c:v>
                </c:pt>
                <c:pt idx="7">
                  <c:v>1.2973137973137974</c:v>
                </c:pt>
                <c:pt idx="8">
                  <c:v>1.0133912414042707</c:v>
                </c:pt>
                <c:pt idx="9">
                  <c:v>0.88832487309644681</c:v>
                </c:pt>
                <c:pt idx="10">
                  <c:v>0.83248212461695603</c:v>
                </c:pt>
                <c:pt idx="11">
                  <c:v>0.81945545863071645</c:v>
                </c:pt>
                <c:pt idx="12">
                  <c:v>0.78994614003590669</c:v>
                </c:pt>
                <c:pt idx="13">
                  <c:v>0.78263963002490211</c:v>
                </c:pt>
                <c:pt idx="14">
                  <c:v>0.68829113924050633</c:v>
                </c:pt>
                <c:pt idx="15">
                  <c:v>0.67817509247842167</c:v>
                </c:pt>
                <c:pt idx="16">
                  <c:v>0.6440599053309537</c:v>
                </c:pt>
                <c:pt idx="17">
                  <c:v>0.46963325520474286</c:v>
                </c:pt>
                <c:pt idx="18">
                  <c:v>0.40102078016769954</c:v>
                </c:pt>
                <c:pt idx="19">
                  <c:v>0.399400898652022</c:v>
                </c:pt>
                <c:pt idx="20">
                  <c:v>0.38197097020626436</c:v>
                </c:pt>
                <c:pt idx="21">
                  <c:v>0.33594624860022393</c:v>
                </c:pt>
                <c:pt idx="22">
                  <c:v>0.28649432067140784</c:v>
                </c:pt>
                <c:pt idx="23">
                  <c:v>0.2808988764044944</c:v>
                </c:pt>
                <c:pt idx="24">
                  <c:v>0.25188916876574308</c:v>
                </c:pt>
                <c:pt idx="25">
                  <c:v>0.22427440633245385</c:v>
                </c:pt>
                <c:pt idx="26">
                  <c:v>0.13544018058690743</c:v>
                </c:pt>
                <c:pt idx="27">
                  <c:v>0.10785159620362382</c:v>
                </c:pt>
                <c:pt idx="28">
                  <c:v>0</c:v>
                </c:pt>
                <c:pt idx="29">
                  <c:v>0</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AA$4:$AA$33" sel="1" val="0"/>
</file>

<file path=xl/ctrlProps/ctrlProp2.xml><?xml version="1.0" encoding="utf-8"?>
<formControlPr xmlns="http://schemas.microsoft.com/office/spreadsheetml/2009/9/main" objectType="Drop" dropLines="55" dropStyle="combo" dx="16" fmlaLink="$F$3" fmlaRange="$AA$4:$AA$33" sel="13" val="0"/>
</file>

<file path=xl/ctrlProps/ctrlProp3.xml><?xml version="1.0" encoding="utf-8"?>
<formControlPr xmlns="http://schemas.microsoft.com/office/spreadsheetml/2009/9/main" objectType="Drop" dropLines="2" dropStyle="combo" dx="16" fmlaLink="$F$25" fmlaRange="$Z$4:$Z$5" sel="2" val="0"/>
</file>

<file path=xl/ctrlProps/ctrlProp4.xml><?xml version="1.0" encoding="utf-8"?>
<formControlPr xmlns="http://schemas.microsoft.com/office/spreadsheetml/2009/9/main" objectType="Drop" dropLines="11" dropStyle="combo" dx="16" fmlaLink="$E$4" fmlaRange="$Q$7:$Q$17" sel="10" val="0"/>
</file>

<file path=xl/ctrlProps/ctrlProp5.xml><?xml version="1.0" encoding="utf-8"?>
<formControlPr xmlns="http://schemas.microsoft.com/office/spreadsheetml/2009/9/main" objectType="Drop" dropLines="2" dropStyle="combo" dx="16" fmlaLink="$E$6" fmlaRange="$R$7:$R$8" sel="2"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19050</xdr:colOff>
      <xdr:row>24</xdr:row>
      <xdr:rowOff>19049</xdr:rowOff>
    </xdr:from>
    <xdr:to>
      <xdr:col>7</xdr:col>
      <xdr:colOff>523875</xdr:colOff>
      <xdr:row>50</xdr:row>
      <xdr:rowOff>9524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1784350</xdr:colOff>
          <xdr:row>1</xdr:row>
          <xdr:rowOff>158750</xdr:rowOff>
        </xdr:from>
        <xdr:to>
          <xdr:col>3</xdr:col>
          <xdr:colOff>12700</xdr:colOff>
          <xdr:row>3</xdr:row>
          <xdr:rowOff>31750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xdr:row>
          <xdr:rowOff>152400</xdr:rowOff>
        </xdr:from>
        <xdr:to>
          <xdr:col>5</xdr:col>
          <xdr:colOff>1536700</xdr:colOff>
          <xdr:row>3</xdr:row>
          <xdr:rowOff>38100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965200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461963</xdr:colOff>
      <xdr:row>8</xdr:row>
      <xdr:rowOff>300038</xdr:rowOff>
    </xdr:from>
    <xdr:to>
      <xdr:col>11</xdr:col>
      <xdr:colOff>342900</xdr:colOff>
      <xdr:row>40</xdr:row>
      <xdr:rowOff>85726</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12700</xdr:colOff>
          <xdr:row>3</xdr:row>
          <xdr:rowOff>12700</xdr:rowOff>
        </xdr:from>
        <xdr:to>
          <xdr:col>5</xdr:col>
          <xdr:colOff>412750</xdr:colOff>
          <xdr:row>4</xdr:row>
          <xdr:rowOff>19050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5</xdr:col>
          <xdr:colOff>425450</xdr:colOff>
          <xdr:row>6</xdr:row>
          <xdr:rowOff>19050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O275"/>
  <sheetViews>
    <sheetView workbookViewId="0">
      <pane xSplit="2" ySplit="5" topLeftCell="C6" activePane="bottomRight" state="frozen"/>
      <selection pane="topRight" activeCell="C1" sqref="C1"/>
      <selection pane="bottomLeft" activeCell="A6" sqref="A6"/>
      <selection pane="bottomRight"/>
    </sheetView>
  </sheetViews>
  <sheetFormatPr defaultColWidth="15.7265625" defaultRowHeight="12.5" x14ac:dyDescent="0.25"/>
  <cols>
    <col min="1" max="1" width="5.08984375" style="58" customWidth="1"/>
    <col min="2" max="2" width="29.81640625" style="3" customWidth="1"/>
    <col min="3" max="32" width="10.26953125" style="3" customWidth="1"/>
    <col min="33" max="248" width="10.26953125" customWidth="1"/>
    <col min="250" max="16384" width="15.7265625" style="3"/>
  </cols>
  <sheetData>
    <row r="1" spans="1:32" ht="21" x14ac:dyDescent="0.5">
      <c r="A1" s="67" t="s">
        <v>292</v>
      </c>
    </row>
    <row r="2" spans="1:32" x14ac:dyDescent="0.25">
      <c r="A2" s="56" t="s">
        <v>0</v>
      </c>
    </row>
    <row r="4" spans="1:32" x14ac:dyDescent="0.25">
      <c r="A4" s="57"/>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25.5" customHeight="1" x14ac:dyDescent="0.25">
      <c r="A5" s="57"/>
      <c r="B5" s="10"/>
      <c r="C5" s="11" t="s">
        <v>258</v>
      </c>
      <c r="D5" s="11" t="s">
        <v>259</v>
      </c>
      <c r="E5" s="11" t="s">
        <v>260</v>
      </c>
      <c r="F5" s="11" t="s">
        <v>261</v>
      </c>
      <c r="G5" s="11" t="s">
        <v>291</v>
      </c>
      <c r="H5" s="11" t="s">
        <v>263</v>
      </c>
      <c r="I5" s="11" t="s">
        <v>264</v>
      </c>
      <c r="J5" s="11" t="s">
        <v>289</v>
      </c>
      <c r="K5" s="11" t="s">
        <v>265</v>
      </c>
      <c r="L5" s="11" t="s">
        <v>266</v>
      </c>
      <c r="M5" s="11" t="s">
        <v>267</v>
      </c>
      <c r="N5" s="11" t="s">
        <v>268</v>
      </c>
      <c r="O5" s="11" t="s">
        <v>269</v>
      </c>
      <c r="P5" s="11" t="s">
        <v>270</v>
      </c>
      <c r="Q5" s="11" t="s">
        <v>271</v>
      </c>
      <c r="R5" s="11" t="s">
        <v>272</v>
      </c>
      <c r="S5" s="11" t="s">
        <v>273</v>
      </c>
      <c r="T5" s="11" t="s">
        <v>274</v>
      </c>
      <c r="U5" s="11" t="s">
        <v>275</v>
      </c>
      <c r="V5" s="11" t="s">
        <v>276</v>
      </c>
      <c r="W5" s="11" t="s">
        <v>277</v>
      </c>
      <c r="X5" s="11" t="s">
        <v>278</v>
      </c>
      <c r="Y5" s="11" t="s">
        <v>279</v>
      </c>
      <c r="Z5" s="11" t="s">
        <v>280</v>
      </c>
      <c r="AA5" s="11" t="s">
        <v>281</v>
      </c>
      <c r="AB5" s="11" t="s">
        <v>282</v>
      </c>
      <c r="AC5" s="11" t="s">
        <v>283</v>
      </c>
      <c r="AD5" s="11" t="s">
        <v>284</v>
      </c>
      <c r="AE5" s="11" t="s">
        <v>285</v>
      </c>
      <c r="AF5" s="11" t="s">
        <v>286</v>
      </c>
    </row>
    <row r="6" spans="1:32" x14ac:dyDescent="0.25">
      <c r="B6" s="4" t="s">
        <v>2</v>
      </c>
      <c r="C6" s="5">
        <v>215</v>
      </c>
      <c r="D6" s="5">
        <v>17</v>
      </c>
      <c r="E6" s="5">
        <v>57</v>
      </c>
      <c r="F6" s="5">
        <v>299</v>
      </c>
      <c r="G6" s="5">
        <v>90</v>
      </c>
      <c r="H6" s="5">
        <v>106</v>
      </c>
      <c r="I6" s="5">
        <v>116</v>
      </c>
      <c r="J6" s="5">
        <v>3267</v>
      </c>
      <c r="K6" s="5">
        <v>124</v>
      </c>
      <c r="L6" s="5">
        <v>6566</v>
      </c>
      <c r="M6" s="5">
        <v>472</v>
      </c>
      <c r="N6" s="5">
        <v>262</v>
      </c>
      <c r="O6" s="5">
        <v>122</v>
      </c>
      <c r="P6" s="5">
        <v>1050</v>
      </c>
      <c r="Q6" s="5">
        <v>147</v>
      </c>
      <c r="R6" s="5">
        <v>2339</v>
      </c>
      <c r="S6" s="5">
        <v>133</v>
      </c>
      <c r="T6" s="5">
        <v>457</v>
      </c>
      <c r="U6" s="5">
        <v>1286</v>
      </c>
      <c r="V6" s="5">
        <v>92</v>
      </c>
      <c r="W6" s="5">
        <v>123</v>
      </c>
      <c r="X6" s="5">
        <v>90</v>
      </c>
      <c r="Y6" s="5">
        <v>47</v>
      </c>
      <c r="Z6" s="5">
        <v>1119</v>
      </c>
      <c r="AA6" s="5">
        <v>85</v>
      </c>
      <c r="AB6" s="5">
        <v>43</v>
      </c>
      <c r="AC6" s="5">
        <v>524</v>
      </c>
      <c r="AD6" s="5">
        <v>104</v>
      </c>
      <c r="AE6" s="5">
        <v>54</v>
      </c>
      <c r="AF6" s="5">
        <v>1256</v>
      </c>
    </row>
    <row r="7" spans="1:32" x14ac:dyDescent="0.25">
      <c r="B7" s="4" t="s">
        <v>13</v>
      </c>
      <c r="C7" s="5">
        <v>30</v>
      </c>
      <c r="D7" s="5">
        <v>8</v>
      </c>
      <c r="E7" s="5">
        <v>17</v>
      </c>
      <c r="F7" s="5">
        <v>90</v>
      </c>
      <c r="G7" s="5">
        <v>8</v>
      </c>
      <c r="H7" s="5">
        <v>57</v>
      </c>
      <c r="I7" s="5">
        <v>43</v>
      </c>
      <c r="J7" s="5">
        <v>691</v>
      </c>
      <c r="K7" s="5">
        <v>21</v>
      </c>
      <c r="L7" s="5">
        <v>2043</v>
      </c>
      <c r="M7" s="5">
        <v>146</v>
      </c>
      <c r="N7" s="5">
        <v>62</v>
      </c>
      <c r="O7" s="5">
        <v>21</v>
      </c>
      <c r="P7" s="5">
        <v>228</v>
      </c>
      <c r="Q7" s="5">
        <v>64</v>
      </c>
      <c r="R7" s="5">
        <v>635</v>
      </c>
      <c r="S7" s="5">
        <v>25</v>
      </c>
      <c r="T7" s="5">
        <v>88</v>
      </c>
      <c r="U7" s="5">
        <v>603</v>
      </c>
      <c r="V7" s="5">
        <v>13</v>
      </c>
      <c r="W7" s="5">
        <v>16</v>
      </c>
      <c r="X7" s="5">
        <v>9</v>
      </c>
      <c r="Y7" s="5">
        <v>15</v>
      </c>
      <c r="Z7" s="5">
        <v>247</v>
      </c>
      <c r="AA7" s="5">
        <v>24</v>
      </c>
      <c r="AB7" s="5">
        <v>10</v>
      </c>
      <c r="AC7" s="5">
        <v>103</v>
      </c>
      <c r="AD7" s="5">
        <v>16</v>
      </c>
      <c r="AE7" s="5">
        <v>7</v>
      </c>
      <c r="AF7" s="5">
        <v>431</v>
      </c>
    </row>
    <row r="8" spans="1:32" x14ac:dyDescent="0.25">
      <c r="B8" s="4" t="s">
        <v>14</v>
      </c>
      <c r="C8" s="5">
        <v>0</v>
      </c>
      <c r="D8" s="5">
        <v>0</v>
      </c>
      <c r="E8" s="5">
        <v>0</v>
      </c>
      <c r="F8" s="5">
        <v>0</v>
      </c>
      <c r="G8" s="5">
        <v>0</v>
      </c>
      <c r="H8" s="5">
        <v>0</v>
      </c>
      <c r="I8" s="5">
        <v>0</v>
      </c>
      <c r="J8" s="5">
        <v>0</v>
      </c>
      <c r="K8" s="5">
        <v>0</v>
      </c>
      <c r="L8" s="5">
        <v>3</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row>
    <row r="9" spans="1:32" x14ac:dyDescent="0.25">
      <c r="B9" s="4" t="s">
        <v>156</v>
      </c>
      <c r="C9" s="5">
        <v>0</v>
      </c>
      <c r="D9" s="5">
        <v>4</v>
      </c>
      <c r="E9" s="5">
        <v>3</v>
      </c>
      <c r="F9" s="5">
        <v>23</v>
      </c>
      <c r="G9" s="5">
        <v>0</v>
      </c>
      <c r="H9" s="5">
        <v>14</v>
      </c>
      <c r="I9" s="5">
        <v>22</v>
      </c>
      <c r="J9" s="5">
        <v>372</v>
      </c>
      <c r="K9" s="5">
        <v>6</v>
      </c>
      <c r="L9" s="5">
        <v>546</v>
      </c>
      <c r="M9" s="5">
        <v>115</v>
      </c>
      <c r="N9" s="5">
        <v>28</v>
      </c>
      <c r="O9" s="5">
        <v>8</v>
      </c>
      <c r="P9" s="5">
        <v>170</v>
      </c>
      <c r="Q9" s="5">
        <v>17</v>
      </c>
      <c r="R9" s="5">
        <v>329</v>
      </c>
      <c r="S9" s="5">
        <v>7</v>
      </c>
      <c r="T9" s="5">
        <v>37</v>
      </c>
      <c r="U9" s="5">
        <v>209</v>
      </c>
      <c r="V9" s="5">
        <v>10</v>
      </c>
      <c r="W9" s="5">
        <v>13</v>
      </c>
      <c r="X9" s="5">
        <v>4</v>
      </c>
      <c r="Y9" s="5">
        <v>5</v>
      </c>
      <c r="Z9" s="5">
        <v>71</v>
      </c>
      <c r="AA9" s="5">
        <v>3</v>
      </c>
      <c r="AB9" s="5">
        <v>0</v>
      </c>
      <c r="AC9" s="5">
        <v>113</v>
      </c>
      <c r="AD9" s="5">
        <v>19</v>
      </c>
      <c r="AE9" s="5">
        <v>5</v>
      </c>
      <c r="AF9" s="5">
        <v>161</v>
      </c>
    </row>
    <row r="10" spans="1:32" x14ac:dyDescent="0.25">
      <c r="B10" s="4" t="s">
        <v>157</v>
      </c>
      <c r="C10" s="5">
        <v>0</v>
      </c>
      <c r="D10" s="5">
        <v>0</v>
      </c>
      <c r="E10" s="5">
        <v>0</v>
      </c>
      <c r="F10" s="5">
        <v>0</v>
      </c>
      <c r="G10" s="5">
        <v>0</v>
      </c>
      <c r="H10" s="5">
        <v>0</v>
      </c>
      <c r="I10" s="5">
        <v>0</v>
      </c>
      <c r="J10" s="5">
        <v>9</v>
      </c>
      <c r="K10" s="5">
        <v>0</v>
      </c>
      <c r="L10" s="5">
        <v>53</v>
      </c>
      <c r="M10" s="5">
        <v>4</v>
      </c>
      <c r="N10" s="5">
        <v>3</v>
      </c>
      <c r="O10" s="5">
        <v>0</v>
      </c>
      <c r="P10" s="5">
        <v>0</v>
      </c>
      <c r="Q10" s="5">
        <v>0</v>
      </c>
      <c r="R10" s="5">
        <v>18</v>
      </c>
      <c r="S10" s="5">
        <v>0</v>
      </c>
      <c r="T10" s="5">
        <v>9</v>
      </c>
      <c r="U10" s="5">
        <v>33</v>
      </c>
      <c r="V10" s="5">
        <v>0</v>
      </c>
      <c r="W10" s="5">
        <v>0</v>
      </c>
      <c r="X10" s="5">
        <v>0</v>
      </c>
      <c r="Y10" s="5">
        <v>3</v>
      </c>
      <c r="Z10" s="5">
        <v>9</v>
      </c>
      <c r="AA10" s="5">
        <v>0</v>
      </c>
      <c r="AB10" s="5">
        <v>0</v>
      </c>
      <c r="AC10" s="5">
        <v>4</v>
      </c>
      <c r="AD10" s="5">
        <v>0</v>
      </c>
      <c r="AE10" s="5">
        <v>0</v>
      </c>
      <c r="AF10" s="5">
        <v>9</v>
      </c>
    </row>
    <row r="11" spans="1:32" x14ac:dyDescent="0.25">
      <c r="B11" s="4" t="s">
        <v>15</v>
      </c>
      <c r="C11" s="5">
        <v>65</v>
      </c>
      <c r="D11" s="5">
        <v>3</v>
      </c>
      <c r="E11" s="5">
        <v>6</v>
      </c>
      <c r="F11" s="5">
        <v>65</v>
      </c>
      <c r="G11" s="5">
        <v>13</v>
      </c>
      <c r="H11" s="5">
        <v>26</v>
      </c>
      <c r="I11" s="5">
        <v>7</v>
      </c>
      <c r="J11" s="5">
        <v>429</v>
      </c>
      <c r="K11" s="5">
        <v>25</v>
      </c>
      <c r="L11" s="5">
        <v>942</v>
      </c>
      <c r="M11" s="5">
        <v>66</v>
      </c>
      <c r="N11" s="5">
        <v>51</v>
      </c>
      <c r="O11" s="5">
        <v>24</v>
      </c>
      <c r="P11" s="5">
        <v>162</v>
      </c>
      <c r="Q11" s="5">
        <v>27</v>
      </c>
      <c r="R11" s="5">
        <v>107</v>
      </c>
      <c r="S11" s="5">
        <v>30</v>
      </c>
      <c r="T11" s="5">
        <v>92</v>
      </c>
      <c r="U11" s="5">
        <v>262</v>
      </c>
      <c r="V11" s="5">
        <v>11</v>
      </c>
      <c r="W11" s="5">
        <v>11</v>
      </c>
      <c r="X11" s="5">
        <v>10</v>
      </c>
      <c r="Y11" s="5">
        <v>12</v>
      </c>
      <c r="Z11" s="5">
        <v>235</v>
      </c>
      <c r="AA11" s="5">
        <v>14</v>
      </c>
      <c r="AB11" s="5">
        <v>4</v>
      </c>
      <c r="AC11" s="5">
        <v>35</v>
      </c>
      <c r="AD11" s="5">
        <v>21</v>
      </c>
      <c r="AE11" s="5">
        <v>14</v>
      </c>
      <c r="AF11" s="5">
        <v>225</v>
      </c>
    </row>
    <row r="12" spans="1:32" x14ac:dyDescent="0.25">
      <c r="B12" s="4" t="s">
        <v>16</v>
      </c>
      <c r="C12" s="5">
        <v>3</v>
      </c>
      <c r="D12" s="5">
        <v>3</v>
      </c>
      <c r="E12" s="5">
        <v>3</v>
      </c>
      <c r="F12" s="5">
        <v>17</v>
      </c>
      <c r="G12" s="5">
        <v>0</v>
      </c>
      <c r="H12" s="5">
        <v>0</v>
      </c>
      <c r="I12" s="5">
        <v>5</v>
      </c>
      <c r="J12" s="5">
        <v>107</v>
      </c>
      <c r="K12" s="5">
        <v>3</v>
      </c>
      <c r="L12" s="5">
        <v>277</v>
      </c>
      <c r="M12" s="5">
        <v>25</v>
      </c>
      <c r="N12" s="5">
        <v>9</v>
      </c>
      <c r="O12" s="5">
        <v>8</v>
      </c>
      <c r="P12" s="5">
        <v>39</v>
      </c>
      <c r="Q12" s="5">
        <v>6</v>
      </c>
      <c r="R12" s="5">
        <v>79</v>
      </c>
      <c r="S12" s="5">
        <v>6</v>
      </c>
      <c r="T12" s="5">
        <v>17</v>
      </c>
      <c r="U12" s="5">
        <v>139</v>
      </c>
      <c r="V12" s="5">
        <v>4</v>
      </c>
      <c r="W12" s="5">
        <v>9</v>
      </c>
      <c r="X12" s="5">
        <v>0</v>
      </c>
      <c r="Y12" s="5">
        <v>0</v>
      </c>
      <c r="Z12" s="5">
        <v>51</v>
      </c>
      <c r="AA12" s="5">
        <v>0</v>
      </c>
      <c r="AB12" s="5">
        <v>0</v>
      </c>
      <c r="AC12" s="5">
        <v>26</v>
      </c>
      <c r="AD12" s="5">
        <v>5</v>
      </c>
      <c r="AE12" s="5">
        <v>4</v>
      </c>
      <c r="AF12" s="5">
        <v>62</v>
      </c>
    </row>
    <row r="13" spans="1:32" x14ac:dyDescent="0.25">
      <c r="B13" s="4" t="s">
        <v>17</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row>
    <row r="14" spans="1:32" x14ac:dyDescent="0.25">
      <c r="B14" s="4" t="s">
        <v>18</v>
      </c>
      <c r="C14" s="5">
        <v>0</v>
      </c>
      <c r="D14" s="5">
        <v>0</v>
      </c>
      <c r="E14" s="5">
        <v>0</v>
      </c>
      <c r="F14" s="5">
        <v>0</v>
      </c>
      <c r="G14" s="5">
        <v>0</v>
      </c>
      <c r="H14" s="5">
        <v>0</v>
      </c>
      <c r="I14" s="5">
        <v>0</v>
      </c>
      <c r="J14" s="5">
        <v>5</v>
      </c>
      <c r="K14" s="5">
        <v>0</v>
      </c>
      <c r="L14" s="5">
        <v>20</v>
      </c>
      <c r="M14" s="5">
        <v>3</v>
      </c>
      <c r="N14" s="5">
        <v>0</v>
      </c>
      <c r="O14" s="5">
        <v>0</v>
      </c>
      <c r="P14" s="5">
        <v>0</v>
      </c>
      <c r="Q14" s="5">
        <v>0</v>
      </c>
      <c r="R14" s="5">
        <v>4</v>
      </c>
      <c r="S14" s="5">
        <v>0</v>
      </c>
      <c r="T14" s="5">
        <v>0</v>
      </c>
      <c r="U14" s="5">
        <v>0</v>
      </c>
      <c r="V14" s="5">
        <v>0</v>
      </c>
      <c r="W14" s="5">
        <v>0</v>
      </c>
      <c r="X14" s="5">
        <v>0</v>
      </c>
      <c r="Y14" s="5">
        <v>0</v>
      </c>
      <c r="Z14" s="5">
        <v>3</v>
      </c>
      <c r="AA14" s="5">
        <v>0</v>
      </c>
      <c r="AB14" s="5">
        <v>0</v>
      </c>
      <c r="AC14" s="5">
        <v>0</v>
      </c>
      <c r="AD14" s="5">
        <v>0</v>
      </c>
      <c r="AE14" s="5">
        <v>0</v>
      </c>
      <c r="AF14" s="5">
        <v>3</v>
      </c>
    </row>
    <row r="15" spans="1:32" x14ac:dyDescent="0.25">
      <c r="B15" s="4" t="s">
        <v>19</v>
      </c>
      <c r="C15" s="5">
        <v>3</v>
      </c>
      <c r="D15" s="5">
        <v>0</v>
      </c>
      <c r="E15" s="5">
        <v>6</v>
      </c>
      <c r="F15" s="5">
        <v>0</v>
      </c>
      <c r="G15" s="5">
        <v>0</v>
      </c>
      <c r="H15" s="5">
        <v>0</v>
      </c>
      <c r="I15" s="5">
        <v>0</v>
      </c>
      <c r="J15" s="5">
        <v>18</v>
      </c>
      <c r="K15" s="5">
        <v>0</v>
      </c>
      <c r="L15" s="5">
        <v>40</v>
      </c>
      <c r="M15" s="5">
        <v>9</v>
      </c>
      <c r="N15" s="5">
        <v>0</v>
      </c>
      <c r="O15" s="5">
        <v>4</v>
      </c>
      <c r="P15" s="5">
        <v>15</v>
      </c>
      <c r="Q15" s="5">
        <v>9</v>
      </c>
      <c r="R15" s="5">
        <v>9</v>
      </c>
      <c r="S15" s="5">
        <v>0</v>
      </c>
      <c r="T15" s="5">
        <v>5</v>
      </c>
      <c r="U15" s="5">
        <v>16</v>
      </c>
      <c r="V15" s="5">
        <v>5</v>
      </c>
      <c r="W15" s="5">
        <v>0</v>
      </c>
      <c r="X15" s="5">
        <v>0</v>
      </c>
      <c r="Y15" s="5">
        <v>0</v>
      </c>
      <c r="Z15" s="5">
        <v>4</v>
      </c>
      <c r="AA15" s="5">
        <v>0</v>
      </c>
      <c r="AB15" s="5">
        <v>0</v>
      </c>
      <c r="AC15" s="5">
        <v>9</v>
      </c>
      <c r="AD15" s="5">
        <v>0</v>
      </c>
      <c r="AE15" s="5">
        <v>0</v>
      </c>
      <c r="AF15" s="5">
        <v>20</v>
      </c>
    </row>
    <row r="16" spans="1:32" x14ac:dyDescent="0.25">
      <c r="B16" s="4" t="s">
        <v>20</v>
      </c>
      <c r="C16" s="5">
        <v>6</v>
      </c>
      <c r="D16" s="5">
        <v>0</v>
      </c>
      <c r="E16" s="5">
        <v>0</v>
      </c>
      <c r="F16" s="5">
        <v>0</v>
      </c>
      <c r="G16" s="5">
        <v>0</v>
      </c>
      <c r="H16" s="5">
        <v>0</v>
      </c>
      <c r="I16" s="5">
        <v>0</v>
      </c>
      <c r="J16" s="5">
        <v>9</v>
      </c>
      <c r="K16" s="5">
        <v>3</v>
      </c>
      <c r="L16" s="5">
        <v>43</v>
      </c>
      <c r="M16" s="5">
        <v>0</v>
      </c>
      <c r="N16" s="5">
        <v>0</v>
      </c>
      <c r="O16" s="5">
        <v>0</v>
      </c>
      <c r="P16" s="5">
        <v>7</v>
      </c>
      <c r="Q16" s="5">
        <v>0</v>
      </c>
      <c r="R16" s="5">
        <v>5</v>
      </c>
      <c r="S16" s="5">
        <v>0</v>
      </c>
      <c r="T16" s="5">
        <v>3</v>
      </c>
      <c r="U16" s="5">
        <v>6</v>
      </c>
      <c r="V16" s="5">
        <v>0</v>
      </c>
      <c r="W16" s="5">
        <v>0</v>
      </c>
      <c r="X16" s="5">
        <v>0</v>
      </c>
      <c r="Y16" s="5">
        <v>0</v>
      </c>
      <c r="Z16" s="5">
        <v>5</v>
      </c>
      <c r="AA16" s="5">
        <v>0</v>
      </c>
      <c r="AB16" s="5">
        <v>0</v>
      </c>
      <c r="AC16" s="5">
        <v>6</v>
      </c>
      <c r="AD16" s="5">
        <v>0</v>
      </c>
      <c r="AE16" s="5">
        <v>0</v>
      </c>
      <c r="AF16" s="5">
        <v>9</v>
      </c>
    </row>
    <row r="17" spans="2:32" x14ac:dyDescent="0.25">
      <c r="B17" s="4" t="s">
        <v>49</v>
      </c>
      <c r="C17" s="5">
        <v>0</v>
      </c>
      <c r="D17" s="5">
        <v>0</v>
      </c>
      <c r="E17" s="5">
        <v>0</v>
      </c>
      <c r="F17" s="5">
        <v>0</v>
      </c>
      <c r="G17" s="5">
        <v>0</v>
      </c>
      <c r="H17" s="5">
        <v>0</v>
      </c>
      <c r="I17" s="5">
        <v>0</v>
      </c>
      <c r="J17" s="5">
        <v>4</v>
      </c>
      <c r="K17" s="5">
        <v>0</v>
      </c>
      <c r="L17" s="5">
        <v>0</v>
      </c>
      <c r="M17" s="5">
        <v>0</v>
      </c>
      <c r="N17" s="5">
        <v>0</v>
      </c>
      <c r="O17" s="5">
        <v>0</v>
      </c>
      <c r="P17" s="5">
        <v>0</v>
      </c>
      <c r="Q17" s="5">
        <v>0</v>
      </c>
      <c r="R17" s="5">
        <v>0</v>
      </c>
      <c r="S17" s="5">
        <v>3</v>
      </c>
      <c r="T17" s="5">
        <v>0</v>
      </c>
      <c r="U17" s="5">
        <v>0</v>
      </c>
      <c r="V17" s="5">
        <v>0</v>
      </c>
      <c r="W17" s="5">
        <v>0</v>
      </c>
      <c r="X17" s="5">
        <v>0</v>
      </c>
      <c r="Y17" s="5">
        <v>0</v>
      </c>
      <c r="Z17" s="5">
        <v>0</v>
      </c>
      <c r="AA17" s="5">
        <v>0</v>
      </c>
      <c r="AB17" s="5">
        <v>0</v>
      </c>
      <c r="AC17" s="5">
        <v>0</v>
      </c>
      <c r="AD17" s="5">
        <v>0</v>
      </c>
      <c r="AE17" s="5">
        <v>0</v>
      </c>
      <c r="AF17" s="5">
        <v>0</v>
      </c>
    </row>
    <row r="18" spans="2:32" x14ac:dyDescent="0.25">
      <c r="B18" s="4" t="s">
        <v>158</v>
      </c>
      <c r="C18" s="5">
        <v>9</v>
      </c>
      <c r="D18" s="5">
        <v>0</v>
      </c>
      <c r="E18" s="5">
        <v>3</v>
      </c>
      <c r="F18" s="5">
        <v>22</v>
      </c>
      <c r="G18" s="5">
        <v>0</v>
      </c>
      <c r="H18" s="5">
        <v>7</v>
      </c>
      <c r="I18" s="5">
        <v>15</v>
      </c>
      <c r="J18" s="5">
        <v>234</v>
      </c>
      <c r="K18" s="5">
        <v>8</v>
      </c>
      <c r="L18" s="5">
        <v>627</v>
      </c>
      <c r="M18" s="5">
        <v>59</v>
      </c>
      <c r="N18" s="5">
        <v>12</v>
      </c>
      <c r="O18" s="5">
        <v>3</v>
      </c>
      <c r="P18" s="5">
        <v>87</v>
      </c>
      <c r="Q18" s="5">
        <v>15</v>
      </c>
      <c r="R18" s="5">
        <v>217</v>
      </c>
      <c r="S18" s="5">
        <v>3</v>
      </c>
      <c r="T18" s="5">
        <v>28</v>
      </c>
      <c r="U18" s="5">
        <v>225</v>
      </c>
      <c r="V18" s="5">
        <v>6</v>
      </c>
      <c r="W18" s="5">
        <v>5</v>
      </c>
      <c r="X18" s="5">
        <v>0</v>
      </c>
      <c r="Y18" s="5">
        <v>3</v>
      </c>
      <c r="Z18" s="5">
        <v>84</v>
      </c>
      <c r="AA18" s="5">
        <v>4</v>
      </c>
      <c r="AB18" s="5">
        <v>0</v>
      </c>
      <c r="AC18" s="5">
        <v>53</v>
      </c>
      <c r="AD18" s="5">
        <v>4</v>
      </c>
      <c r="AE18" s="5">
        <v>0</v>
      </c>
      <c r="AF18" s="5">
        <v>162</v>
      </c>
    </row>
    <row r="19" spans="2:32" x14ac:dyDescent="0.25">
      <c r="B19" s="4" t="s">
        <v>159</v>
      </c>
      <c r="C19" s="5">
        <v>0</v>
      </c>
      <c r="D19" s="5">
        <v>0</v>
      </c>
      <c r="E19" s="5">
        <v>0</v>
      </c>
      <c r="F19" s="5">
        <v>7</v>
      </c>
      <c r="G19" s="5">
        <v>0</v>
      </c>
      <c r="H19" s="5">
        <v>5</v>
      </c>
      <c r="I19" s="5">
        <v>0</v>
      </c>
      <c r="J19" s="5">
        <v>13</v>
      </c>
      <c r="K19" s="5">
        <v>0</v>
      </c>
      <c r="L19" s="5">
        <v>220</v>
      </c>
      <c r="M19" s="5">
        <v>0</v>
      </c>
      <c r="N19" s="5">
        <v>0</v>
      </c>
      <c r="O19" s="5">
        <v>0</v>
      </c>
      <c r="P19" s="5">
        <v>5</v>
      </c>
      <c r="Q19" s="5">
        <v>6</v>
      </c>
      <c r="R19" s="5">
        <v>49</v>
      </c>
      <c r="S19" s="5">
        <v>0</v>
      </c>
      <c r="T19" s="5">
        <v>13</v>
      </c>
      <c r="U19" s="5">
        <v>62</v>
      </c>
      <c r="V19" s="5">
        <v>0</v>
      </c>
      <c r="W19" s="5">
        <v>3</v>
      </c>
      <c r="X19" s="5">
        <v>0</v>
      </c>
      <c r="Y19" s="5">
        <v>0</v>
      </c>
      <c r="Z19" s="5">
        <v>14</v>
      </c>
      <c r="AA19" s="5">
        <v>0</v>
      </c>
      <c r="AB19" s="5">
        <v>0</v>
      </c>
      <c r="AC19" s="5">
        <v>6</v>
      </c>
      <c r="AD19" s="5">
        <v>0</v>
      </c>
      <c r="AE19" s="5">
        <v>0</v>
      </c>
      <c r="AF19" s="5">
        <v>15</v>
      </c>
    </row>
    <row r="20" spans="2:32" x14ac:dyDescent="0.25">
      <c r="B20" s="4" t="s">
        <v>50</v>
      </c>
      <c r="C20" s="5">
        <v>9</v>
      </c>
      <c r="D20" s="5">
        <v>0</v>
      </c>
      <c r="E20" s="5">
        <v>0</v>
      </c>
      <c r="F20" s="5">
        <v>12</v>
      </c>
      <c r="G20" s="5">
        <v>0</v>
      </c>
      <c r="H20" s="5">
        <v>9</v>
      </c>
      <c r="I20" s="5">
        <v>0</v>
      </c>
      <c r="J20" s="5">
        <v>79</v>
      </c>
      <c r="K20" s="5">
        <v>0</v>
      </c>
      <c r="L20" s="5">
        <v>220</v>
      </c>
      <c r="M20" s="5">
        <v>17</v>
      </c>
      <c r="N20" s="5">
        <v>6</v>
      </c>
      <c r="O20" s="5">
        <v>4</v>
      </c>
      <c r="P20" s="5">
        <v>24</v>
      </c>
      <c r="Q20" s="5">
        <v>18</v>
      </c>
      <c r="R20" s="5">
        <v>33</v>
      </c>
      <c r="S20" s="5">
        <v>3</v>
      </c>
      <c r="T20" s="5">
        <v>15</v>
      </c>
      <c r="U20" s="5">
        <v>47</v>
      </c>
      <c r="V20" s="5">
        <v>0</v>
      </c>
      <c r="W20" s="5">
        <v>0</v>
      </c>
      <c r="X20" s="5">
        <v>0</v>
      </c>
      <c r="Y20" s="5">
        <v>8</v>
      </c>
      <c r="Z20" s="5">
        <v>33</v>
      </c>
      <c r="AA20" s="5">
        <v>3</v>
      </c>
      <c r="AB20" s="5">
        <v>0</v>
      </c>
      <c r="AC20" s="5">
        <v>9</v>
      </c>
      <c r="AD20" s="5">
        <v>0</v>
      </c>
      <c r="AE20" s="5">
        <v>0</v>
      </c>
      <c r="AF20" s="5">
        <v>37</v>
      </c>
    </row>
    <row r="21" spans="2:32" x14ac:dyDescent="0.25">
      <c r="B21" s="4" t="s">
        <v>51</v>
      </c>
      <c r="C21" s="5">
        <v>3</v>
      </c>
      <c r="D21" s="5">
        <v>0</v>
      </c>
      <c r="E21" s="5">
        <v>0</v>
      </c>
      <c r="F21" s="5">
        <v>10</v>
      </c>
      <c r="G21" s="5">
        <v>0</v>
      </c>
      <c r="H21" s="5">
        <v>11</v>
      </c>
      <c r="I21" s="5">
        <v>6</v>
      </c>
      <c r="J21" s="5">
        <v>61</v>
      </c>
      <c r="K21" s="5">
        <v>3</v>
      </c>
      <c r="L21" s="5">
        <v>281</v>
      </c>
      <c r="M21" s="5">
        <v>8</v>
      </c>
      <c r="N21" s="5">
        <v>5</v>
      </c>
      <c r="O21" s="5">
        <v>6</v>
      </c>
      <c r="P21" s="5">
        <v>19</v>
      </c>
      <c r="Q21" s="5">
        <v>12</v>
      </c>
      <c r="R21" s="5">
        <v>80</v>
      </c>
      <c r="S21" s="5">
        <v>0</v>
      </c>
      <c r="T21" s="5">
        <v>15</v>
      </c>
      <c r="U21" s="5">
        <v>126</v>
      </c>
      <c r="V21" s="5">
        <v>3</v>
      </c>
      <c r="W21" s="5">
        <v>0</v>
      </c>
      <c r="X21" s="5">
        <v>0</v>
      </c>
      <c r="Y21" s="5">
        <v>3</v>
      </c>
      <c r="Z21" s="5">
        <v>41</v>
      </c>
      <c r="AA21" s="5">
        <v>8</v>
      </c>
      <c r="AB21" s="5">
        <v>0</v>
      </c>
      <c r="AC21" s="5">
        <v>20</v>
      </c>
      <c r="AD21" s="5">
        <v>0</v>
      </c>
      <c r="AE21" s="5">
        <v>0</v>
      </c>
      <c r="AF21" s="5">
        <v>62</v>
      </c>
    </row>
    <row r="22" spans="2:32" x14ac:dyDescent="0.25">
      <c r="B22" s="4" t="s">
        <v>52</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row>
    <row r="23" spans="2:32" x14ac:dyDescent="0.25">
      <c r="B23" s="4" t="s">
        <v>53</v>
      </c>
      <c r="C23" s="5">
        <v>0</v>
      </c>
      <c r="D23" s="5">
        <v>0</v>
      </c>
      <c r="E23" s="5">
        <v>0</v>
      </c>
      <c r="F23" s="5">
        <v>0</v>
      </c>
      <c r="G23" s="5">
        <v>0</v>
      </c>
      <c r="H23" s="5">
        <v>0</v>
      </c>
      <c r="I23" s="5">
        <v>0</v>
      </c>
      <c r="J23" s="5">
        <v>0</v>
      </c>
      <c r="K23" s="5">
        <v>0</v>
      </c>
      <c r="L23" s="5">
        <v>4</v>
      </c>
      <c r="M23" s="5">
        <v>0</v>
      </c>
      <c r="N23" s="5">
        <v>0</v>
      </c>
      <c r="O23" s="5">
        <v>0</v>
      </c>
      <c r="P23" s="5">
        <v>3</v>
      </c>
      <c r="Q23" s="5">
        <v>0</v>
      </c>
      <c r="R23" s="5">
        <v>4</v>
      </c>
      <c r="S23" s="5">
        <v>0</v>
      </c>
      <c r="T23" s="5">
        <v>0</v>
      </c>
      <c r="U23" s="5">
        <v>0</v>
      </c>
      <c r="V23" s="5">
        <v>0</v>
      </c>
      <c r="W23" s="5">
        <v>0</v>
      </c>
      <c r="X23" s="5">
        <v>0</v>
      </c>
      <c r="Y23" s="5">
        <v>0</v>
      </c>
      <c r="Z23" s="5">
        <v>0</v>
      </c>
      <c r="AA23" s="5">
        <v>0</v>
      </c>
      <c r="AB23" s="5">
        <v>0</v>
      </c>
      <c r="AC23" s="5">
        <v>0</v>
      </c>
      <c r="AD23" s="5">
        <v>0</v>
      </c>
      <c r="AE23" s="5">
        <v>0</v>
      </c>
      <c r="AF23" s="5">
        <v>0</v>
      </c>
    </row>
    <row r="24" spans="2:32" x14ac:dyDescent="0.25">
      <c r="B24" s="4" t="s">
        <v>54</v>
      </c>
      <c r="C24" s="5">
        <v>0</v>
      </c>
      <c r="D24" s="5">
        <v>0</v>
      </c>
      <c r="E24" s="5">
        <v>0</v>
      </c>
      <c r="F24" s="5">
        <v>0</v>
      </c>
      <c r="G24" s="5">
        <v>0</v>
      </c>
      <c r="H24" s="5">
        <v>0</v>
      </c>
      <c r="I24" s="5">
        <v>0</v>
      </c>
      <c r="J24" s="5">
        <v>5</v>
      </c>
      <c r="K24" s="5">
        <v>0</v>
      </c>
      <c r="L24" s="5">
        <v>13</v>
      </c>
      <c r="M24" s="5">
        <v>0</v>
      </c>
      <c r="N24" s="5">
        <v>4</v>
      </c>
      <c r="O24" s="5">
        <v>0</v>
      </c>
      <c r="P24" s="5">
        <v>3</v>
      </c>
      <c r="Q24" s="5">
        <v>4</v>
      </c>
      <c r="R24" s="5">
        <v>3</v>
      </c>
      <c r="S24" s="5">
        <v>0</v>
      </c>
      <c r="T24" s="5">
        <v>0</v>
      </c>
      <c r="U24" s="5">
        <v>6</v>
      </c>
      <c r="V24" s="5">
        <v>0</v>
      </c>
      <c r="W24" s="5">
        <v>0</v>
      </c>
      <c r="X24" s="5">
        <v>0</v>
      </c>
      <c r="Y24" s="5">
        <v>0</v>
      </c>
      <c r="Z24" s="5">
        <v>4</v>
      </c>
      <c r="AA24" s="5">
        <v>0</v>
      </c>
      <c r="AB24" s="5">
        <v>0</v>
      </c>
      <c r="AC24" s="5">
        <v>0</v>
      </c>
      <c r="AD24" s="5">
        <v>0</v>
      </c>
      <c r="AE24" s="5">
        <v>0</v>
      </c>
      <c r="AF24" s="5">
        <v>3</v>
      </c>
    </row>
    <row r="25" spans="2:32" x14ac:dyDescent="0.25">
      <c r="B25" s="4" t="s">
        <v>55</v>
      </c>
      <c r="C25" s="5">
        <v>0</v>
      </c>
      <c r="D25" s="5">
        <v>0</v>
      </c>
      <c r="E25" s="5">
        <v>0</v>
      </c>
      <c r="F25" s="5">
        <v>0</v>
      </c>
      <c r="G25" s="5">
        <v>0</v>
      </c>
      <c r="H25" s="5">
        <v>0</v>
      </c>
      <c r="I25" s="5">
        <v>0</v>
      </c>
      <c r="J25" s="5">
        <v>6</v>
      </c>
      <c r="K25" s="5">
        <v>0</v>
      </c>
      <c r="L25" s="5">
        <v>11</v>
      </c>
      <c r="M25" s="5">
        <v>0</v>
      </c>
      <c r="N25" s="5">
        <v>0</v>
      </c>
      <c r="O25" s="5">
        <v>0</v>
      </c>
      <c r="P25" s="5">
        <v>5</v>
      </c>
      <c r="Q25" s="5">
        <v>0</v>
      </c>
      <c r="R25" s="5">
        <v>0</v>
      </c>
      <c r="S25" s="5">
        <v>0</v>
      </c>
      <c r="T25" s="5">
        <v>0</v>
      </c>
      <c r="U25" s="5">
        <v>3</v>
      </c>
      <c r="V25" s="5">
        <v>0</v>
      </c>
      <c r="W25" s="5">
        <v>0</v>
      </c>
      <c r="X25" s="5">
        <v>0</v>
      </c>
      <c r="Y25" s="5">
        <v>0</v>
      </c>
      <c r="Z25" s="5">
        <v>0</v>
      </c>
      <c r="AA25" s="5">
        <v>0</v>
      </c>
      <c r="AB25" s="5">
        <v>0</v>
      </c>
      <c r="AC25" s="5">
        <v>0</v>
      </c>
      <c r="AD25" s="5">
        <v>0</v>
      </c>
      <c r="AE25" s="5">
        <v>0</v>
      </c>
      <c r="AF25" s="5">
        <v>0</v>
      </c>
    </row>
    <row r="26" spans="2:32" x14ac:dyDescent="0.25">
      <c r="B26" s="4" t="s">
        <v>160</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row>
    <row r="27" spans="2:32" x14ac:dyDescent="0.25">
      <c r="B27" s="4" t="s">
        <v>161</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row>
    <row r="28" spans="2:32" x14ac:dyDescent="0.25">
      <c r="B28" s="4" t="s">
        <v>56</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row>
    <row r="29" spans="2:32" x14ac:dyDescent="0.25">
      <c r="B29" s="4" t="s">
        <v>57</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row>
    <row r="30" spans="2:32" x14ac:dyDescent="0.25">
      <c r="B30" s="4" t="s">
        <v>58</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row>
    <row r="31" spans="2:32" x14ac:dyDescent="0.25">
      <c r="B31" s="4" t="s">
        <v>59</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row>
    <row r="32" spans="2:32" x14ac:dyDescent="0.25">
      <c r="B32" s="4" t="s">
        <v>60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row>
    <row r="33" spans="2:32" x14ac:dyDescent="0.25">
      <c r="B33" s="4" t="s">
        <v>61</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row>
    <row r="34" spans="2:32" x14ac:dyDescent="0.25">
      <c r="B34" s="4" t="s">
        <v>162</v>
      </c>
      <c r="C34" s="5">
        <v>0</v>
      </c>
      <c r="D34" s="5">
        <v>0</v>
      </c>
      <c r="E34" s="5">
        <v>0</v>
      </c>
      <c r="F34" s="5">
        <v>3</v>
      </c>
      <c r="G34" s="5">
        <v>0</v>
      </c>
      <c r="H34" s="5">
        <v>0</v>
      </c>
      <c r="I34" s="5">
        <v>0</v>
      </c>
      <c r="J34" s="5">
        <v>12</v>
      </c>
      <c r="K34" s="5">
        <v>0</v>
      </c>
      <c r="L34" s="5">
        <v>22</v>
      </c>
      <c r="M34" s="5">
        <v>8</v>
      </c>
      <c r="N34" s="5">
        <v>0</v>
      </c>
      <c r="O34" s="5">
        <v>0</v>
      </c>
      <c r="P34" s="5">
        <v>3</v>
      </c>
      <c r="Q34" s="5">
        <v>0</v>
      </c>
      <c r="R34" s="5">
        <v>16</v>
      </c>
      <c r="S34" s="5">
        <v>0</v>
      </c>
      <c r="T34" s="5">
        <v>3</v>
      </c>
      <c r="U34" s="5">
        <v>19</v>
      </c>
      <c r="V34" s="5">
        <v>0</v>
      </c>
      <c r="W34" s="5">
        <v>0</v>
      </c>
      <c r="X34" s="5">
        <v>0</v>
      </c>
      <c r="Y34" s="5">
        <v>0</v>
      </c>
      <c r="Z34" s="5">
        <v>3</v>
      </c>
      <c r="AA34" s="5">
        <v>0</v>
      </c>
      <c r="AB34" s="5">
        <v>0</v>
      </c>
      <c r="AC34" s="5">
        <v>8</v>
      </c>
      <c r="AD34" s="5">
        <v>0</v>
      </c>
      <c r="AE34" s="5">
        <v>0</v>
      </c>
      <c r="AF34" s="5">
        <v>9</v>
      </c>
    </row>
    <row r="35" spans="2:32" x14ac:dyDescent="0.25">
      <c r="B35" s="4" t="s">
        <v>163</v>
      </c>
      <c r="C35" s="5">
        <v>8</v>
      </c>
      <c r="D35" s="5">
        <v>0</v>
      </c>
      <c r="E35" s="5">
        <v>0</v>
      </c>
      <c r="F35" s="5">
        <v>11</v>
      </c>
      <c r="G35" s="5">
        <v>0</v>
      </c>
      <c r="H35" s="5">
        <v>3</v>
      </c>
      <c r="I35" s="5">
        <v>0</v>
      </c>
      <c r="J35" s="5">
        <v>64</v>
      </c>
      <c r="K35" s="5">
        <v>3</v>
      </c>
      <c r="L35" s="5">
        <v>158</v>
      </c>
      <c r="M35" s="5">
        <v>15</v>
      </c>
      <c r="N35" s="5">
        <v>4</v>
      </c>
      <c r="O35" s="5">
        <v>0</v>
      </c>
      <c r="P35" s="5">
        <v>23</v>
      </c>
      <c r="Q35" s="5">
        <v>0</v>
      </c>
      <c r="R35" s="5">
        <v>12</v>
      </c>
      <c r="S35" s="5">
        <v>0</v>
      </c>
      <c r="T35" s="5">
        <v>12</v>
      </c>
      <c r="U35" s="5">
        <v>72</v>
      </c>
      <c r="V35" s="5">
        <v>4</v>
      </c>
      <c r="W35" s="5">
        <v>4</v>
      </c>
      <c r="X35" s="5">
        <v>0</v>
      </c>
      <c r="Y35" s="5">
        <v>0</v>
      </c>
      <c r="Z35" s="5">
        <v>46</v>
      </c>
      <c r="AA35" s="5">
        <v>0</v>
      </c>
      <c r="AB35" s="5">
        <v>0</v>
      </c>
      <c r="AC35" s="5">
        <v>9</v>
      </c>
      <c r="AD35" s="5">
        <v>4</v>
      </c>
      <c r="AE35" s="5">
        <v>6</v>
      </c>
      <c r="AF35" s="5">
        <v>29</v>
      </c>
    </row>
    <row r="36" spans="2:32" x14ac:dyDescent="0.25">
      <c r="B36" s="4" t="s">
        <v>164</v>
      </c>
      <c r="C36" s="5">
        <v>0</v>
      </c>
      <c r="D36" s="5">
        <v>0</v>
      </c>
      <c r="E36" s="5">
        <v>0</v>
      </c>
      <c r="F36" s="5">
        <v>9</v>
      </c>
      <c r="G36" s="5">
        <v>0</v>
      </c>
      <c r="H36" s="5">
        <v>0</v>
      </c>
      <c r="I36" s="5">
        <v>0</v>
      </c>
      <c r="J36" s="5">
        <v>30</v>
      </c>
      <c r="K36" s="5">
        <v>0</v>
      </c>
      <c r="L36" s="5">
        <v>72</v>
      </c>
      <c r="M36" s="5">
        <v>13</v>
      </c>
      <c r="N36" s="5">
        <v>0</v>
      </c>
      <c r="O36" s="5">
        <v>0</v>
      </c>
      <c r="P36" s="5">
        <v>15</v>
      </c>
      <c r="Q36" s="5">
        <v>0</v>
      </c>
      <c r="R36" s="5">
        <v>27</v>
      </c>
      <c r="S36" s="5">
        <v>0</v>
      </c>
      <c r="T36" s="5">
        <v>4</v>
      </c>
      <c r="U36" s="5">
        <v>57</v>
      </c>
      <c r="V36" s="5">
        <v>0</v>
      </c>
      <c r="W36" s="5">
        <v>0</v>
      </c>
      <c r="X36" s="5">
        <v>0</v>
      </c>
      <c r="Y36" s="5">
        <v>0</v>
      </c>
      <c r="Z36" s="5">
        <v>13</v>
      </c>
      <c r="AA36" s="5">
        <v>0</v>
      </c>
      <c r="AB36" s="5">
        <v>0</v>
      </c>
      <c r="AC36" s="5">
        <v>8</v>
      </c>
      <c r="AD36" s="5">
        <v>6</v>
      </c>
      <c r="AE36" s="5">
        <v>0</v>
      </c>
      <c r="AF36" s="5">
        <v>21</v>
      </c>
    </row>
    <row r="37" spans="2:32" x14ac:dyDescent="0.25">
      <c r="B37" s="4" t="s">
        <v>165</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row>
    <row r="38" spans="2:32" x14ac:dyDescent="0.25">
      <c r="B38" s="4" t="s">
        <v>166</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row>
    <row r="39" spans="2:32" x14ac:dyDescent="0.25">
      <c r="B39" s="4" t="s">
        <v>167</v>
      </c>
      <c r="C39" s="5">
        <v>0</v>
      </c>
      <c r="D39" s="5">
        <v>0</v>
      </c>
      <c r="E39" s="5">
        <v>0</v>
      </c>
      <c r="F39" s="5">
        <v>0</v>
      </c>
      <c r="G39" s="5">
        <v>0</v>
      </c>
      <c r="H39" s="5">
        <v>0</v>
      </c>
      <c r="I39" s="5">
        <v>0</v>
      </c>
      <c r="J39" s="5">
        <v>7</v>
      </c>
      <c r="K39" s="5">
        <v>0</v>
      </c>
      <c r="L39" s="5">
        <v>9</v>
      </c>
      <c r="M39" s="5">
        <v>4</v>
      </c>
      <c r="N39" s="5">
        <v>0</v>
      </c>
      <c r="O39" s="5">
        <v>0</v>
      </c>
      <c r="P39" s="5">
        <v>0</v>
      </c>
      <c r="Q39" s="5">
        <v>0</v>
      </c>
      <c r="R39" s="5">
        <v>0</v>
      </c>
      <c r="S39" s="5">
        <v>0</v>
      </c>
      <c r="T39" s="5">
        <v>0</v>
      </c>
      <c r="U39" s="5">
        <v>5</v>
      </c>
      <c r="V39" s="5">
        <v>0</v>
      </c>
      <c r="W39" s="5">
        <v>0</v>
      </c>
      <c r="X39" s="5">
        <v>0</v>
      </c>
      <c r="Y39" s="5">
        <v>0</v>
      </c>
      <c r="Z39" s="5">
        <v>0</v>
      </c>
      <c r="AA39" s="5">
        <v>0</v>
      </c>
      <c r="AB39" s="5">
        <v>0</v>
      </c>
      <c r="AC39" s="5">
        <v>5</v>
      </c>
      <c r="AD39" s="5">
        <v>0</v>
      </c>
      <c r="AE39" s="5">
        <v>0</v>
      </c>
      <c r="AF39" s="5">
        <v>3</v>
      </c>
    </row>
    <row r="40" spans="2:32" x14ac:dyDescent="0.25">
      <c r="B40" s="4" t="s">
        <v>168</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row>
    <row r="41" spans="2:32" x14ac:dyDescent="0.25">
      <c r="B41" s="4" t="s">
        <v>169</v>
      </c>
      <c r="C41" s="5">
        <v>0</v>
      </c>
      <c r="D41" s="5">
        <v>0</v>
      </c>
      <c r="E41" s="5">
        <v>0</v>
      </c>
      <c r="F41" s="5">
        <v>0</v>
      </c>
      <c r="G41" s="5">
        <v>0</v>
      </c>
      <c r="H41" s="5">
        <v>0</v>
      </c>
      <c r="I41" s="5">
        <v>0</v>
      </c>
      <c r="J41" s="5">
        <v>0</v>
      </c>
      <c r="K41" s="5">
        <v>0</v>
      </c>
      <c r="L41" s="5">
        <v>19</v>
      </c>
      <c r="M41" s="5">
        <v>0</v>
      </c>
      <c r="N41" s="5">
        <v>0</v>
      </c>
      <c r="O41" s="5">
        <v>0</v>
      </c>
      <c r="P41" s="5">
        <v>0</v>
      </c>
      <c r="Q41" s="5">
        <v>0</v>
      </c>
      <c r="R41" s="5">
        <v>3</v>
      </c>
      <c r="S41" s="5">
        <v>0</v>
      </c>
      <c r="T41" s="5">
        <v>0</v>
      </c>
      <c r="U41" s="5">
        <v>0</v>
      </c>
      <c r="V41" s="5">
        <v>0</v>
      </c>
      <c r="W41" s="5">
        <v>0</v>
      </c>
      <c r="X41" s="5">
        <v>0</v>
      </c>
      <c r="Y41" s="5">
        <v>0</v>
      </c>
      <c r="Z41" s="5">
        <v>0</v>
      </c>
      <c r="AA41" s="5">
        <v>0</v>
      </c>
      <c r="AB41" s="5">
        <v>0</v>
      </c>
      <c r="AC41" s="5">
        <v>0</v>
      </c>
      <c r="AD41" s="5">
        <v>0</v>
      </c>
      <c r="AE41" s="5">
        <v>0</v>
      </c>
      <c r="AF41" s="5">
        <v>0</v>
      </c>
    </row>
    <row r="42" spans="2:32" x14ac:dyDescent="0.25">
      <c r="B42" s="4" t="s">
        <v>170</v>
      </c>
      <c r="C42" s="5">
        <v>0</v>
      </c>
      <c r="D42" s="5">
        <v>0</v>
      </c>
      <c r="E42" s="5">
        <v>0</v>
      </c>
      <c r="F42" s="5">
        <v>0</v>
      </c>
      <c r="G42" s="5">
        <v>0</v>
      </c>
      <c r="H42" s="5">
        <v>0</v>
      </c>
      <c r="I42" s="5">
        <v>0</v>
      </c>
      <c r="J42" s="5">
        <v>3</v>
      </c>
      <c r="K42" s="5">
        <v>0</v>
      </c>
      <c r="L42" s="5">
        <v>19</v>
      </c>
      <c r="M42" s="5">
        <v>0</v>
      </c>
      <c r="N42" s="5">
        <v>0</v>
      </c>
      <c r="O42" s="5">
        <v>0</v>
      </c>
      <c r="P42" s="5">
        <v>0</v>
      </c>
      <c r="Q42" s="5">
        <v>0</v>
      </c>
      <c r="R42" s="5">
        <v>9</v>
      </c>
      <c r="S42" s="5">
        <v>0</v>
      </c>
      <c r="T42" s="5">
        <v>0</v>
      </c>
      <c r="U42" s="5">
        <v>4</v>
      </c>
      <c r="V42" s="5">
        <v>0</v>
      </c>
      <c r="W42" s="5">
        <v>0</v>
      </c>
      <c r="X42" s="5">
        <v>0</v>
      </c>
      <c r="Y42" s="5">
        <v>0</v>
      </c>
      <c r="Z42" s="5">
        <v>0</v>
      </c>
      <c r="AA42" s="5">
        <v>0</v>
      </c>
      <c r="AB42" s="5">
        <v>0</v>
      </c>
      <c r="AC42" s="5">
        <v>0</v>
      </c>
      <c r="AD42" s="5">
        <v>0</v>
      </c>
      <c r="AE42" s="5">
        <v>0</v>
      </c>
      <c r="AF42" s="5">
        <v>4</v>
      </c>
    </row>
    <row r="43" spans="2:32" x14ac:dyDescent="0.25">
      <c r="B43" s="4" t="s">
        <v>171</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row>
    <row r="44" spans="2:32" x14ac:dyDescent="0.25">
      <c r="B44" s="4" t="s">
        <v>172</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row>
    <row r="45" spans="2:32" x14ac:dyDescent="0.25">
      <c r="B45" s="4" t="s">
        <v>173</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row>
    <row r="46" spans="2:32" x14ac:dyDescent="0.25">
      <c r="B46" s="4" t="s">
        <v>174</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row>
    <row r="47" spans="2:32" x14ac:dyDescent="0.25">
      <c r="B47" s="4" t="s">
        <v>62</v>
      </c>
      <c r="C47" s="5">
        <v>0</v>
      </c>
      <c r="D47" s="5">
        <v>0</v>
      </c>
      <c r="E47" s="5">
        <v>0</v>
      </c>
      <c r="F47" s="5">
        <v>0</v>
      </c>
      <c r="G47" s="5">
        <v>0</v>
      </c>
      <c r="H47" s="5">
        <v>3</v>
      </c>
      <c r="I47" s="5">
        <v>0</v>
      </c>
      <c r="J47" s="5">
        <v>21</v>
      </c>
      <c r="K47" s="5">
        <v>0</v>
      </c>
      <c r="L47" s="5">
        <v>33</v>
      </c>
      <c r="M47" s="5">
        <v>0</v>
      </c>
      <c r="N47" s="5">
        <v>0</v>
      </c>
      <c r="O47" s="5">
        <v>0</v>
      </c>
      <c r="P47" s="5">
        <v>10</v>
      </c>
      <c r="Q47" s="5">
        <v>4</v>
      </c>
      <c r="R47" s="5">
        <v>3</v>
      </c>
      <c r="S47" s="5">
        <v>0</v>
      </c>
      <c r="T47" s="5">
        <v>3</v>
      </c>
      <c r="U47" s="5">
        <v>4</v>
      </c>
      <c r="V47" s="5">
        <v>0</v>
      </c>
      <c r="W47" s="5">
        <v>4</v>
      </c>
      <c r="X47" s="5">
        <v>0</v>
      </c>
      <c r="Y47" s="5">
        <v>0</v>
      </c>
      <c r="Z47" s="5">
        <v>5</v>
      </c>
      <c r="AA47" s="5">
        <v>0</v>
      </c>
      <c r="AB47" s="5">
        <v>0</v>
      </c>
      <c r="AC47" s="5">
        <v>0</v>
      </c>
      <c r="AD47" s="5">
        <v>0</v>
      </c>
      <c r="AE47" s="5">
        <v>0</v>
      </c>
      <c r="AF47" s="5">
        <v>4</v>
      </c>
    </row>
    <row r="48" spans="2:32" x14ac:dyDescent="0.25">
      <c r="B48" s="4" t="s">
        <v>63</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row>
    <row r="49" spans="2:32" x14ac:dyDescent="0.25">
      <c r="B49" s="4" t="s">
        <v>64</v>
      </c>
      <c r="C49" s="5">
        <v>0</v>
      </c>
      <c r="D49" s="5">
        <v>0</v>
      </c>
      <c r="E49" s="5">
        <v>0</v>
      </c>
      <c r="F49" s="5">
        <v>0</v>
      </c>
      <c r="G49" s="5">
        <v>0</v>
      </c>
      <c r="H49" s="5">
        <v>0</v>
      </c>
      <c r="I49" s="5">
        <v>0</v>
      </c>
      <c r="J49" s="5">
        <v>3</v>
      </c>
      <c r="K49" s="5">
        <v>0</v>
      </c>
      <c r="L49" s="5">
        <v>3</v>
      </c>
      <c r="M49" s="5">
        <v>0</v>
      </c>
      <c r="N49" s="5">
        <v>0</v>
      </c>
      <c r="O49" s="5">
        <v>0</v>
      </c>
      <c r="P49" s="5">
        <v>0</v>
      </c>
      <c r="Q49" s="5">
        <v>0</v>
      </c>
      <c r="R49" s="5">
        <v>0</v>
      </c>
      <c r="S49" s="5">
        <v>0</v>
      </c>
      <c r="T49" s="5">
        <v>0</v>
      </c>
      <c r="U49" s="5">
        <v>0</v>
      </c>
      <c r="V49" s="5">
        <v>0</v>
      </c>
      <c r="W49" s="5">
        <v>0</v>
      </c>
      <c r="X49" s="5">
        <v>0</v>
      </c>
      <c r="Y49" s="5">
        <v>0</v>
      </c>
      <c r="Z49" s="5">
        <v>4</v>
      </c>
      <c r="AA49" s="5">
        <v>0</v>
      </c>
      <c r="AB49" s="5">
        <v>0</v>
      </c>
      <c r="AC49" s="5">
        <v>0</v>
      </c>
      <c r="AD49" s="5">
        <v>0</v>
      </c>
      <c r="AE49" s="5">
        <v>0</v>
      </c>
      <c r="AF49" s="5">
        <v>0</v>
      </c>
    </row>
    <row r="50" spans="2:32" x14ac:dyDescent="0.25">
      <c r="B50" s="4" t="s">
        <v>65</v>
      </c>
      <c r="C50" s="5">
        <v>0</v>
      </c>
      <c r="D50" s="5">
        <v>0</v>
      </c>
      <c r="E50" s="5">
        <v>0</v>
      </c>
      <c r="F50" s="5">
        <v>0</v>
      </c>
      <c r="G50" s="5">
        <v>0</v>
      </c>
      <c r="H50" s="5">
        <v>5</v>
      </c>
      <c r="I50" s="5">
        <v>0</v>
      </c>
      <c r="J50" s="5">
        <v>5</v>
      </c>
      <c r="K50" s="5">
        <v>0</v>
      </c>
      <c r="L50" s="5">
        <v>8</v>
      </c>
      <c r="M50" s="5">
        <v>4</v>
      </c>
      <c r="N50" s="5">
        <v>0</v>
      </c>
      <c r="O50" s="5">
        <v>0</v>
      </c>
      <c r="P50" s="5">
        <v>3</v>
      </c>
      <c r="Q50" s="5">
        <v>0</v>
      </c>
      <c r="R50" s="5">
        <v>0</v>
      </c>
      <c r="S50" s="5">
        <v>0</v>
      </c>
      <c r="T50" s="5">
        <v>0</v>
      </c>
      <c r="U50" s="5">
        <v>0</v>
      </c>
      <c r="V50" s="5">
        <v>0</v>
      </c>
      <c r="W50" s="5">
        <v>0</v>
      </c>
      <c r="X50" s="5">
        <v>0</v>
      </c>
      <c r="Y50" s="5">
        <v>0</v>
      </c>
      <c r="Z50" s="5">
        <v>0</v>
      </c>
      <c r="AA50" s="5">
        <v>0</v>
      </c>
      <c r="AB50" s="5">
        <v>0</v>
      </c>
      <c r="AC50" s="5">
        <v>0</v>
      </c>
      <c r="AD50" s="5">
        <v>0</v>
      </c>
      <c r="AE50" s="5">
        <v>0</v>
      </c>
      <c r="AF50" s="5">
        <v>4</v>
      </c>
    </row>
    <row r="51" spans="2:32" x14ac:dyDescent="0.25">
      <c r="B51" s="4" t="s">
        <v>66</v>
      </c>
      <c r="C51" s="5">
        <v>0</v>
      </c>
      <c r="D51" s="5">
        <v>0</v>
      </c>
      <c r="E51" s="5">
        <v>0</v>
      </c>
      <c r="F51" s="5">
        <v>0</v>
      </c>
      <c r="G51" s="5">
        <v>0</v>
      </c>
      <c r="H51" s="5">
        <v>0</v>
      </c>
      <c r="I51" s="5">
        <v>0</v>
      </c>
      <c r="J51" s="5">
        <v>7</v>
      </c>
      <c r="K51" s="5">
        <v>0</v>
      </c>
      <c r="L51" s="5">
        <v>11</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row>
    <row r="52" spans="2:32" x14ac:dyDescent="0.25">
      <c r="B52" s="4" t="s">
        <v>67</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row>
    <row r="53" spans="2:32" x14ac:dyDescent="0.25">
      <c r="B53" s="4" t="s">
        <v>68</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row>
    <row r="54" spans="2:32" x14ac:dyDescent="0.25">
      <c r="B54" s="4" t="s">
        <v>69</v>
      </c>
      <c r="C54" s="5">
        <v>0</v>
      </c>
      <c r="D54" s="5">
        <v>0</v>
      </c>
      <c r="E54" s="5">
        <v>0</v>
      </c>
      <c r="F54" s="5">
        <v>0</v>
      </c>
      <c r="G54" s="5">
        <v>0</v>
      </c>
      <c r="H54" s="5">
        <v>0</v>
      </c>
      <c r="I54" s="5">
        <v>0</v>
      </c>
      <c r="J54" s="5">
        <v>3</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row>
    <row r="55" spans="2:32" x14ac:dyDescent="0.25">
      <c r="B55" s="4" t="s">
        <v>70</v>
      </c>
      <c r="C55" s="5">
        <v>0</v>
      </c>
      <c r="D55" s="5">
        <v>0</v>
      </c>
      <c r="E55" s="5">
        <v>0</v>
      </c>
      <c r="F55" s="5">
        <v>0</v>
      </c>
      <c r="G55" s="5">
        <v>0</v>
      </c>
      <c r="H55" s="5">
        <v>0</v>
      </c>
      <c r="I55" s="5">
        <v>0</v>
      </c>
      <c r="J55" s="5">
        <v>0</v>
      </c>
      <c r="K55" s="5">
        <v>0</v>
      </c>
      <c r="L55" s="5">
        <v>5</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row>
    <row r="56" spans="2:32" x14ac:dyDescent="0.25">
      <c r="B56" s="4" t="s">
        <v>71</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row>
    <row r="57" spans="2:32" x14ac:dyDescent="0.25">
      <c r="B57" s="4" t="s">
        <v>72</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row>
    <row r="58" spans="2:32" x14ac:dyDescent="0.25">
      <c r="B58" s="4" t="s">
        <v>73</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row>
    <row r="59" spans="2:32" x14ac:dyDescent="0.25">
      <c r="B59" s="4" t="s">
        <v>74</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row>
    <row r="60" spans="2:32" x14ac:dyDescent="0.25">
      <c r="B60" s="4" t="s">
        <v>75</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row>
    <row r="61" spans="2:32" x14ac:dyDescent="0.25">
      <c r="B61" s="4" t="s">
        <v>76</v>
      </c>
      <c r="C61" s="5">
        <v>0</v>
      </c>
      <c r="D61" s="5">
        <v>0</v>
      </c>
      <c r="E61" s="5">
        <v>0</v>
      </c>
      <c r="F61" s="5">
        <v>0</v>
      </c>
      <c r="G61" s="5">
        <v>0</v>
      </c>
      <c r="H61" s="5">
        <v>0</v>
      </c>
      <c r="I61" s="5">
        <v>0</v>
      </c>
      <c r="J61" s="5">
        <v>0</v>
      </c>
      <c r="K61" s="5">
        <v>0</v>
      </c>
      <c r="L61" s="5">
        <v>0</v>
      </c>
      <c r="M61" s="5">
        <v>0</v>
      </c>
      <c r="N61" s="5">
        <v>0</v>
      </c>
      <c r="O61" s="5">
        <v>0</v>
      </c>
      <c r="P61" s="5">
        <v>3</v>
      </c>
      <c r="Q61" s="5">
        <v>0</v>
      </c>
      <c r="R61" s="5">
        <v>0</v>
      </c>
      <c r="S61" s="5">
        <v>0</v>
      </c>
      <c r="T61" s="5">
        <v>0</v>
      </c>
      <c r="U61" s="5">
        <v>0</v>
      </c>
      <c r="V61" s="5">
        <v>0</v>
      </c>
      <c r="W61" s="5">
        <v>0</v>
      </c>
      <c r="X61" s="5">
        <v>0</v>
      </c>
      <c r="Y61" s="5">
        <v>0</v>
      </c>
      <c r="Z61" s="5">
        <v>0</v>
      </c>
      <c r="AA61" s="5">
        <v>0</v>
      </c>
      <c r="AB61" s="5">
        <v>0</v>
      </c>
      <c r="AC61" s="5">
        <v>0</v>
      </c>
      <c r="AD61" s="5">
        <v>0</v>
      </c>
      <c r="AE61" s="5">
        <v>0</v>
      </c>
      <c r="AF61" s="5">
        <v>0</v>
      </c>
    </row>
    <row r="62" spans="2:32" x14ac:dyDescent="0.25">
      <c r="B62" s="4" t="s">
        <v>3</v>
      </c>
      <c r="C62" s="5">
        <v>76</v>
      </c>
      <c r="D62" s="5">
        <v>3</v>
      </c>
      <c r="E62" s="5">
        <v>13</v>
      </c>
      <c r="F62" s="5">
        <v>56</v>
      </c>
      <c r="G62" s="5">
        <v>9</v>
      </c>
      <c r="H62" s="5">
        <v>56</v>
      </c>
      <c r="I62" s="5">
        <v>28</v>
      </c>
      <c r="J62" s="5">
        <v>1230</v>
      </c>
      <c r="K62" s="5">
        <v>38</v>
      </c>
      <c r="L62" s="5">
        <v>2201</v>
      </c>
      <c r="M62" s="5">
        <v>137</v>
      </c>
      <c r="N62" s="5">
        <v>139</v>
      </c>
      <c r="O62" s="5">
        <v>37</v>
      </c>
      <c r="P62" s="5">
        <v>429</v>
      </c>
      <c r="Q62" s="5">
        <v>73</v>
      </c>
      <c r="R62" s="5">
        <v>553</v>
      </c>
      <c r="S62" s="5">
        <v>49</v>
      </c>
      <c r="T62" s="5">
        <v>124</v>
      </c>
      <c r="U62" s="5">
        <v>604</v>
      </c>
      <c r="V62" s="5">
        <v>24</v>
      </c>
      <c r="W62" s="5">
        <v>27</v>
      </c>
      <c r="X62" s="5">
        <v>19</v>
      </c>
      <c r="Y62" s="5">
        <v>23</v>
      </c>
      <c r="Z62" s="5">
        <v>399</v>
      </c>
      <c r="AA62" s="5">
        <v>28</v>
      </c>
      <c r="AB62" s="5">
        <v>25</v>
      </c>
      <c r="AC62" s="5">
        <v>162</v>
      </c>
      <c r="AD62" s="5">
        <v>35</v>
      </c>
      <c r="AE62" s="5">
        <v>26</v>
      </c>
      <c r="AF62" s="5">
        <v>471</v>
      </c>
    </row>
    <row r="63" spans="2:32" x14ac:dyDescent="0.25">
      <c r="B63" s="4" t="s">
        <v>21</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row>
    <row r="64" spans="2:32" x14ac:dyDescent="0.25">
      <c r="B64" s="4" t="s">
        <v>175</v>
      </c>
      <c r="C64" s="5">
        <v>0</v>
      </c>
      <c r="D64" s="5">
        <v>0</v>
      </c>
      <c r="E64" s="5">
        <v>4</v>
      </c>
      <c r="F64" s="5">
        <v>5</v>
      </c>
      <c r="G64" s="5">
        <v>3</v>
      </c>
      <c r="H64" s="5">
        <v>4</v>
      </c>
      <c r="I64" s="5">
        <v>6</v>
      </c>
      <c r="J64" s="5">
        <v>94</v>
      </c>
      <c r="K64" s="5">
        <v>4</v>
      </c>
      <c r="L64" s="5">
        <v>125</v>
      </c>
      <c r="M64" s="5">
        <v>28</v>
      </c>
      <c r="N64" s="5">
        <v>15</v>
      </c>
      <c r="O64" s="5">
        <v>0</v>
      </c>
      <c r="P64" s="5">
        <v>40</v>
      </c>
      <c r="Q64" s="5">
        <v>0</v>
      </c>
      <c r="R64" s="5">
        <v>53</v>
      </c>
      <c r="S64" s="5">
        <v>3</v>
      </c>
      <c r="T64" s="5">
        <v>8</v>
      </c>
      <c r="U64" s="5">
        <v>45</v>
      </c>
      <c r="V64" s="5">
        <v>0</v>
      </c>
      <c r="W64" s="5">
        <v>0</v>
      </c>
      <c r="X64" s="5">
        <v>0</v>
      </c>
      <c r="Y64" s="5">
        <v>0</v>
      </c>
      <c r="Z64" s="5">
        <v>14</v>
      </c>
      <c r="AA64" s="5">
        <v>0</v>
      </c>
      <c r="AB64" s="5">
        <v>0</v>
      </c>
      <c r="AC64" s="5">
        <v>22</v>
      </c>
      <c r="AD64" s="5">
        <v>4</v>
      </c>
      <c r="AE64" s="5">
        <v>0</v>
      </c>
      <c r="AF64" s="5">
        <v>40</v>
      </c>
    </row>
    <row r="65" spans="2:32" x14ac:dyDescent="0.25">
      <c r="B65" s="4" t="s">
        <v>176</v>
      </c>
      <c r="C65" s="5">
        <v>3</v>
      </c>
      <c r="D65" s="5">
        <v>0</v>
      </c>
      <c r="E65" s="5">
        <v>0</v>
      </c>
      <c r="F65" s="5">
        <v>3</v>
      </c>
      <c r="G65" s="5">
        <v>0</v>
      </c>
      <c r="H65" s="5">
        <v>0</v>
      </c>
      <c r="I65" s="5">
        <v>0</v>
      </c>
      <c r="J65" s="5">
        <v>9</v>
      </c>
      <c r="K65" s="5">
        <v>0</v>
      </c>
      <c r="L65" s="5">
        <v>74</v>
      </c>
      <c r="M65" s="5">
        <v>0</v>
      </c>
      <c r="N65" s="5">
        <v>3</v>
      </c>
      <c r="O65" s="5">
        <v>0</v>
      </c>
      <c r="P65" s="5">
        <v>4</v>
      </c>
      <c r="Q65" s="5">
        <v>0</v>
      </c>
      <c r="R65" s="5">
        <v>18</v>
      </c>
      <c r="S65" s="5">
        <v>0</v>
      </c>
      <c r="T65" s="5">
        <v>3</v>
      </c>
      <c r="U65" s="5">
        <v>41</v>
      </c>
      <c r="V65" s="5">
        <v>0</v>
      </c>
      <c r="W65" s="5">
        <v>0</v>
      </c>
      <c r="X65" s="5">
        <v>0</v>
      </c>
      <c r="Y65" s="5">
        <v>0</v>
      </c>
      <c r="Z65" s="5">
        <v>11</v>
      </c>
      <c r="AA65" s="5">
        <v>0</v>
      </c>
      <c r="AB65" s="5">
        <v>0</v>
      </c>
      <c r="AC65" s="5">
        <v>3</v>
      </c>
      <c r="AD65" s="5">
        <v>0</v>
      </c>
      <c r="AE65" s="5">
        <v>0</v>
      </c>
      <c r="AF65" s="5">
        <v>4</v>
      </c>
    </row>
    <row r="66" spans="2:32" x14ac:dyDescent="0.25">
      <c r="B66" s="4" t="s">
        <v>22</v>
      </c>
      <c r="C66" s="5">
        <v>12</v>
      </c>
      <c r="D66" s="5">
        <v>0</v>
      </c>
      <c r="E66" s="5">
        <v>0</v>
      </c>
      <c r="F66" s="5">
        <v>7</v>
      </c>
      <c r="G66" s="5">
        <v>4</v>
      </c>
      <c r="H66" s="5">
        <v>0</v>
      </c>
      <c r="I66" s="5">
        <v>0</v>
      </c>
      <c r="J66" s="5">
        <v>82</v>
      </c>
      <c r="K66" s="5">
        <v>0</v>
      </c>
      <c r="L66" s="5">
        <v>97</v>
      </c>
      <c r="M66" s="5">
        <v>0</v>
      </c>
      <c r="N66" s="5">
        <v>14</v>
      </c>
      <c r="O66" s="5">
        <v>5</v>
      </c>
      <c r="P66" s="5">
        <v>19</v>
      </c>
      <c r="Q66" s="5">
        <v>3</v>
      </c>
      <c r="R66" s="5">
        <v>11</v>
      </c>
      <c r="S66" s="5">
        <v>3</v>
      </c>
      <c r="T66" s="5">
        <v>10</v>
      </c>
      <c r="U66" s="5">
        <v>19</v>
      </c>
      <c r="V66" s="5">
        <v>0</v>
      </c>
      <c r="W66" s="5">
        <v>0</v>
      </c>
      <c r="X66" s="5">
        <v>0</v>
      </c>
      <c r="Y66" s="5">
        <v>0</v>
      </c>
      <c r="Z66" s="5">
        <v>13</v>
      </c>
      <c r="AA66" s="5">
        <v>0</v>
      </c>
      <c r="AB66" s="5">
        <v>0</v>
      </c>
      <c r="AC66" s="5">
        <v>3</v>
      </c>
      <c r="AD66" s="5">
        <v>10</v>
      </c>
      <c r="AE66" s="5">
        <v>0</v>
      </c>
      <c r="AF66" s="5">
        <v>28</v>
      </c>
    </row>
    <row r="67" spans="2:32" x14ac:dyDescent="0.25">
      <c r="B67" s="4" t="s">
        <v>23</v>
      </c>
      <c r="C67" s="5">
        <v>9</v>
      </c>
      <c r="D67" s="5">
        <v>0</v>
      </c>
      <c r="E67" s="5">
        <v>0</v>
      </c>
      <c r="F67" s="5">
        <v>9</v>
      </c>
      <c r="G67" s="5">
        <v>0</v>
      </c>
      <c r="H67" s="5">
        <v>4</v>
      </c>
      <c r="I67" s="5">
        <v>0</v>
      </c>
      <c r="J67" s="5">
        <v>82</v>
      </c>
      <c r="K67" s="5">
        <v>6</v>
      </c>
      <c r="L67" s="5">
        <v>178</v>
      </c>
      <c r="M67" s="5">
        <v>20</v>
      </c>
      <c r="N67" s="5">
        <v>4</v>
      </c>
      <c r="O67" s="5">
        <v>6</v>
      </c>
      <c r="P67" s="5">
        <v>34</v>
      </c>
      <c r="Q67" s="5">
        <v>8</v>
      </c>
      <c r="R67" s="5">
        <v>53</v>
      </c>
      <c r="S67" s="5">
        <v>0</v>
      </c>
      <c r="T67" s="5">
        <v>14</v>
      </c>
      <c r="U67" s="5">
        <v>133</v>
      </c>
      <c r="V67" s="5">
        <v>0</v>
      </c>
      <c r="W67" s="5">
        <v>0</v>
      </c>
      <c r="X67" s="5">
        <v>4</v>
      </c>
      <c r="Y67" s="5">
        <v>0</v>
      </c>
      <c r="Z67" s="5">
        <v>32</v>
      </c>
      <c r="AA67" s="5">
        <v>0</v>
      </c>
      <c r="AB67" s="5">
        <v>3</v>
      </c>
      <c r="AC67" s="5">
        <v>22</v>
      </c>
      <c r="AD67" s="5">
        <v>3</v>
      </c>
      <c r="AE67" s="5">
        <v>3</v>
      </c>
      <c r="AF67" s="5">
        <v>41</v>
      </c>
    </row>
    <row r="68" spans="2:32" x14ac:dyDescent="0.25">
      <c r="B68" s="4" t="s">
        <v>24</v>
      </c>
      <c r="C68" s="5">
        <v>0</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row>
    <row r="69" spans="2:32" x14ac:dyDescent="0.25">
      <c r="B69" s="4" t="s">
        <v>25</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row>
    <row r="70" spans="2:32" x14ac:dyDescent="0.25">
      <c r="B70" s="4" t="s">
        <v>26</v>
      </c>
      <c r="C70" s="5">
        <v>0</v>
      </c>
      <c r="D70" s="5">
        <v>0</v>
      </c>
      <c r="E70" s="5">
        <v>0</v>
      </c>
      <c r="F70" s="5">
        <v>0</v>
      </c>
      <c r="G70" s="5">
        <v>0</v>
      </c>
      <c r="H70" s="5">
        <v>0</v>
      </c>
      <c r="I70" s="5">
        <v>0</v>
      </c>
      <c r="J70" s="5">
        <v>7</v>
      </c>
      <c r="K70" s="5">
        <v>0</v>
      </c>
      <c r="L70" s="5">
        <v>0</v>
      </c>
      <c r="M70" s="5">
        <v>5</v>
      </c>
      <c r="N70" s="5">
        <v>3</v>
      </c>
      <c r="O70" s="5">
        <v>0</v>
      </c>
      <c r="P70" s="5">
        <v>3</v>
      </c>
      <c r="Q70" s="5">
        <v>4</v>
      </c>
      <c r="R70" s="5">
        <v>3</v>
      </c>
      <c r="S70" s="5">
        <v>0</v>
      </c>
      <c r="T70" s="5">
        <v>4</v>
      </c>
      <c r="U70" s="5">
        <v>4</v>
      </c>
      <c r="V70" s="5">
        <v>0</v>
      </c>
      <c r="W70" s="5">
        <v>0</v>
      </c>
      <c r="X70" s="5">
        <v>0</v>
      </c>
      <c r="Y70" s="5">
        <v>0</v>
      </c>
      <c r="Z70" s="5">
        <v>0</v>
      </c>
      <c r="AA70" s="5">
        <v>0</v>
      </c>
      <c r="AB70" s="5">
        <v>0</v>
      </c>
      <c r="AC70" s="5">
        <v>0</v>
      </c>
      <c r="AD70" s="5">
        <v>0</v>
      </c>
      <c r="AE70" s="5">
        <v>0</v>
      </c>
      <c r="AF70" s="5">
        <v>0</v>
      </c>
    </row>
    <row r="71" spans="2:32" x14ac:dyDescent="0.25">
      <c r="B71" s="4" t="s">
        <v>27</v>
      </c>
      <c r="C71" s="5">
        <v>0</v>
      </c>
      <c r="D71" s="5">
        <v>0</v>
      </c>
      <c r="E71" s="5">
        <v>0</v>
      </c>
      <c r="F71" s="5">
        <v>4</v>
      </c>
      <c r="G71" s="5">
        <v>0</v>
      </c>
      <c r="H71" s="5">
        <v>0</v>
      </c>
      <c r="I71" s="5">
        <v>0</v>
      </c>
      <c r="J71" s="5">
        <v>4</v>
      </c>
      <c r="K71" s="5">
        <v>0</v>
      </c>
      <c r="L71" s="5">
        <v>25</v>
      </c>
      <c r="M71" s="5">
        <v>0</v>
      </c>
      <c r="N71" s="5">
        <v>0</v>
      </c>
      <c r="O71" s="5">
        <v>0</v>
      </c>
      <c r="P71" s="5">
        <v>3</v>
      </c>
      <c r="Q71" s="5">
        <v>0</v>
      </c>
      <c r="R71" s="5">
        <v>7</v>
      </c>
      <c r="S71" s="5">
        <v>0</v>
      </c>
      <c r="T71" s="5">
        <v>0</v>
      </c>
      <c r="U71" s="5">
        <v>0</v>
      </c>
      <c r="V71" s="5">
        <v>0</v>
      </c>
      <c r="W71" s="5">
        <v>0</v>
      </c>
      <c r="X71" s="5">
        <v>0</v>
      </c>
      <c r="Y71" s="5">
        <v>0</v>
      </c>
      <c r="Z71" s="5">
        <v>3</v>
      </c>
      <c r="AA71" s="5">
        <v>0</v>
      </c>
      <c r="AB71" s="5">
        <v>0</v>
      </c>
      <c r="AC71" s="5">
        <v>3</v>
      </c>
      <c r="AD71" s="5">
        <v>0</v>
      </c>
      <c r="AE71" s="5">
        <v>0</v>
      </c>
      <c r="AF71" s="5">
        <v>0</v>
      </c>
    </row>
    <row r="72" spans="2:32" x14ac:dyDescent="0.25">
      <c r="B72" s="4" t="s">
        <v>177</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row>
    <row r="73" spans="2:32" x14ac:dyDescent="0.25">
      <c r="B73" s="4" t="s">
        <v>178</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row>
    <row r="74" spans="2:32" x14ac:dyDescent="0.25">
      <c r="B74" s="4" t="s">
        <v>77</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row>
    <row r="75" spans="2:32" x14ac:dyDescent="0.25">
      <c r="B75" s="4" t="s">
        <v>78</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row>
    <row r="76" spans="2:32" x14ac:dyDescent="0.25">
      <c r="B76" s="4" t="s">
        <v>79</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row>
    <row r="77" spans="2:32" x14ac:dyDescent="0.25">
      <c r="B77" s="4" t="s">
        <v>80</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row>
    <row r="78" spans="2:32" x14ac:dyDescent="0.25">
      <c r="B78" s="4" t="s">
        <v>81</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row>
    <row r="79" spans="2:32" x14ac:dyDescent="0.25">
      <c r="B79" s="4" t="s">
        <v>82</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row>
    <row r="80" spans="2:32" x14ac:dyDescent="0.25">
      <c r="B80" s="4" t="s">
        <v>179</v>
      </c>
      <c r="C80" s="5">
        <v>0</v>
      </c>
      <c r="D80" s="5">
        <v>0</v>
      </c>
      <c r="E80" s="5">
        <v>0</v>
      </c>
      <c r="F80" s="5">
        <v>0</v>
      </c>
      <c r="G80" s="5">
        <v>0</v>
      </c>
      <c r="H80" s="5">
        <v>0</v>
      </c>
      <c r="I80" s="5">
        <v>0</v>
      </c>
      <c r="J80" s="5">
        <v>4</v>
      </c>
      <c r="K80" s="5">
        <v>0</v>
      </c>
      <c r="L80" s="5">
        <v>13</v>
      </c>
      <c r="M80" s="5">
        <v>5</v>
      </c>
      <c r="N80" s="5">
        <v>0</v>
      </c>
      <c r="O80" s="5">
        <v>0</v>
      </c>
      <c r="P80" s="5">
        <v>0</v>
      </c>
      <c r="Q80" s="5">
        <v>0</v>
      </c>
      <c r="R80" s="5">
        <v>7</v>
      </c>
      <c r="S80" s="5">
        <v>0</v>
      </c>
      <c r="T80" s="5">
        <v>0</v>
      </c>
      <c r="U80" s="5">
        <v>3</v>
      </c>
      <c r="V80" s="5">
        <v>0</v>
      </c>
      <c r="W80" s="5">
        <v>0</v>
      </c>
      <c r="X80" s="5">
        <v>0</v>
      </c>
      <c r="Y80" s="5">
        <v>0</v>
      </c>
      <c r="Z80" s="5">
        <v>4</v>
      </c>
      <c r="AA80" s="5">
        <v>0</v>
      </c>
      <c r="AB80" s="5">
        <v>0</v>
      </c>
      <c r="AC80" s="5">
        <v>3</v>
      </c>
      <c r="AD80" s="5">
        <v>0</v>
      </c>
      <c r="AE80" s="5">
        <v>0</v>
      </c>
      <c r="AF80" s="5">
        <v>0</v>
      </c>
    </row>
    <row r="81" spans="2:32" x14ac:dyDescent="0.25">
      <c r="B81" s="4" t="s">
        <v>180</v>
      </c>
      <c r="C81" s="5">
        <v>0</v>
      </c>
      <c r="D81" s="5">
        <v>0</v>
      </c>
      <c r="E81" s="5">
        <v>0</v>
      </c>
      <c r="F81" s="5">
        <v>0</v>
      </c>
      <c r="G81" s="5">
        <v>0</v>
      </c>
      <c r="H81" s="5">
        <v>0</v>
      </c>
      <c r="I81" s="5">
        <v>0</v>
      </c>
      <c r="J81" s="5">
        <v>7</v>
      </c>
      <c r="K81" s="5">
        <v>0</v>
      </c>
      <c r="L81" s="5">
        <v>0</v>
      </c>
      <c r="M81" s="5">
        <v>0</v>
      </c>
      <c r="N81" s="5">
        <v>0</v>
      </c>
      <c r="O81" s="5">
        <v>4</v>
      </c>
      <c r="P81" s="5">
        <v>3</v>
      </c>
      <c r="Q81" s="5">
        <v>0</v>
      </c>
      <c r="R81" s="5">
        <v>0</v>
      </c>
      <c r="S81" s="5">
        <v>0</v>
      </c>
      <c r="T81" s="5">
        <v>0</v>
      </c>
      <c r="U81" s="5">
        <v>0</v>
      </c>
      <c r="V81" s="5">
        <v>0</v>
      </c>
      <c r="W81" s="5">
        <v>0</v>
      </c>
      <c r="X81" s="5">
        <v>0</v>
      </c>
      <c r="Y81" s="5">
        <v>0</v>
      </c>
      <c r="Z81" s="5">
        <v>0</v>
      </c>
      <c r="AA81" s="5">
        <v>0</v>
      </c>
      <c r="AB81" s="5">
        <v>0</v>
      </c>
      <c r="AC81" s="5">
        <v>0</v>
      </c>
      <c r="AD81" s="5">
        <v>0</v>
      </c>
      <c r="AE81" s="5">
        <v>0</v>
      </c>
      <c r="AF81" s="5">
        <v>3</v>
      </c>
    </row>
    <row r="82" spans="2:32" x14ac:dyDescent="0.25">
      <c r="B82" s="4" t="s">
        <v>181</v>
      </c>
      <c r="C82" s="5">
        <v>0</v>
      </c>
      <c r="D82" s="5">
        <v>0</v>
      </c>
      <c r="E82" s="5">
        <v>0</v>
      </c>
      <c r="F82" s="5">
        <v>0</v>
      </c>
      <c r="G82" s="5">
        <v>0</v>
      </c>
      <c r="H82" s="5">
        <v>0</v>
      </c>
      <c r="I82" s="5">
        <v>0</v>
      </c>
      <c r="J82" s="5">
        <v>0</v>
      </c>
      <c r="K82" s="5">
        <v>0</v>
      </c>
      <c r="L82" s="5">
        <v>6</v>
      </c>
      <c r="M82" s="5">
        <v>3</v>
      </c>
      <c r="N82" s="5">
        <v>0</v>
      </c>
      <c r="O82" s="5">
        <v>0</v>
      </c>
      <c r="P82" s="5">
        <v>3</v>
      </c>
      <c r="Q82" s="5">
        <v>0</v>
      </c>
      <c r="R82" s="5">
        <v>0</v>
      </c>
      <c r="S82" s="5">
        <v>0</v>
      </c>
      <c r="T82" s="5">
        <v>0</v>
      </c>
      <c r="U82" s="5">
        <v>6</v>
      </c>
      <c r="V82" s="5">
        <v>0</v>
      </c>
      <c r="W82" s="5">
        <v>0</v>
      </c>
      <c r="X82" s="5">
        <v>0</v>
      </c>
      <c r="Y82" s="5">
        <v>0</v>
      </c>
      <c r="Z82" s="5">
        <v>3</v>
      </c>
      <c r="AA82" s="5">
        <v>0</v>
      </c>
      <c r="AB82" s="5">
        <v>0</v>
      </c>
      <c r="AC82" s="5">
        <v>6</v>
      </c>
      <c r="AD82" s="5">
        <v>0</v>
      </c>
      <c r="AE82" s="5">
        <v>0</v>
      </c>
      <c r="AF82" s="5">
        <v>8</v>
      </c>
    </row>
    <row r="83" spans="2:32" x14ac:dyDescent="0.25">
      <c r="B83" s="4" t="s">
        <v>182</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row>
    <row r="84" spans="2:32" x14ac:dyDescent="0.25">
      <c r="B84" s="4" t="s">
        <v>183</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row>
    <row r="85" spans="2:32" x14ac:dyDescent="0.25">
      <c r="B85" s="4" t="s">
        <v>184</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row>
    <row r="86" spans="2:32" x14ac:dyDescent="0.25">
      <c r="B86" s="4" t="s">
        <v>185</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row>
    <row r="87" spans="2:32" x14ac:dyDescent="0.25">
      <c r="B87" s="4" t="s">
        <v>186</v>
      </c>
      <c r="C87" s="5">
        <v>0</v>
      </c>
      <c r="D87" s="5">
        <v>0</v>
      </c>
      <c r="E87" s="5">
        <v>0</v>
      </c>
      <c r="F87" s="5">
        <v>0</v>
      </c>
      <c r="G87" s="5">
        <v>0</v>
      </c>
      <c r="H87" s="5">
        <v>0</v>
      </c>
      <c r="I87" s="5">
        <v>0</v>
      </c>
      <c r="J87" s="5">
        <v>3</v>
      </c>
      <c r="K87" s="5">
        <v>0</v>
      </c>
      <c r="L87" s="5">
        <v>8</v>
      </c>
      <c r="M87" s="5">
        <v>0</v>
      </c>
      <c r="N87" s="5">
        <v>0</v>
      </c>
      <c r="O87" s="5">
        <v>0</v>
      </c>
      <c r="P87" s="5">
        <v>0</v>
      </c>
      <c r="Q87" s="5">
        <v>0</v>
      </c>
      <c r="R87" s="5">
        <v>3</v>
      </c>
      <c r="S87" s="5">
        <v>0</v>
      </c>
      <c r="T87" s="5">
        <v>0</v>
      </c>
      <c r="U87" s="5">
        <v>4</v>
      </c>
      <c r="V87" s="5">
        <v>0</v>
      </c>
      <c r="W87" s="5">
        <v>0</v>
      </c>
      <c r="X87" s="5">
        <v>0</v>
      </c>
      <c r="Y87" s="5">
        <v>0</v>
      </c>
      <c r="Z87" s="5">
        <v>0</v>
      </c>
      <c r="AA87" s="5">
        <v>3</v>
      </c>
      <c r="AB87" s="5">
        <v>0</v>
      </c>
      <c r="AC87" s="5">
        <v>0</v>
      </c>
      <c r="AD87" s="5">
        <v>0</v>
      </c>
      <c r="AE87" s="5">
        <v>0</v>
      </c>
      <c r="AF87" s="5">
        <v>0</v>
      </c>
    </row>
    <row r="88" spans="2:32" x14ac:dyDescent="0.25">
      <c r="B88" s="4" t="s">
        <v>187</v>
      </c>
      <c r="C88" s="5">
        <v>0</v>
      </c>
      <c r="D88" s="5">
        <v>0</v>
      </c>
      <c r="E88" s="5">
        <v>3</v>
      </c>
      <c r="F88" s="5">
        <v>3</v>
      </c>
      <c r="G88" s="5">
        <v>0</v>
      </c>
      <c r="H88" s="5">
        <v>0</v>
      </c>
      <c r="I88" s="5">
        <v>0</v>
      </c>
      <c r="J88" s="5">
        <v>13</v>
      </c>
      <c r="K88" s="5">
        <v>4</v>
      </c>
      <c r="L88" s="5">
        <v>26</v>
      </c>
      <c r="M88" s="5">
        <v>0</v>
      </c>
      <c r="N88" s="5">
        <v>0</v>
      </c>
      <c r="O88" s="5">
        <v>0</v>
      </c>
      <c r="P88" s="5">
        <v>6</v>
      </c>
      <c r="Q88" s="5">
        <v>0</v>
      </c>
      <c r="R88" s="5">
        <v>14</v>
      </c>
      <c r="S88" s="5">
        <v>0</v>
      </c>
      <c r="T88" s="5">
        <v>3</v>
      </c>
      <c r="U88" s="5">
        <v>21</v>
      </c>
      <c r="V88" s="5">
        <v>0</v>
      </c>
      <c r="W88" s="5">
        <v>0</v>
      </c>
      <c r="X88" s="5">
        <v>0</v>
      </c>
      <c r="Y88" s="5">
        <v>0</v>
      </c>
      <c r="Z88" s="5">
        <v>7</v>
      </c>
      <c r="AA88" s="5">
        <v>0</v>
      </c>
      <c r="AB88" s="5">
        <v>0</v>
      </c>
      <c r="AC88" s="5">
        <v>4</v>
      </c>
      <c r="AD88" s="5">
        <v>0</v>
      </c>
      <c r="AE88" s="5">
        <v>0</v>
      </c>
      <c r="AF88" s="5">
        <v>3</v>
      </c>
    </row>
    <row r="89" spans="2:32" x14ac:dyDescent="0.25">
      <c r="B89" s="4" t="s">
        <v>188</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row>
    <row r="90" spans="2:32" x14ac:dyDescent="0.25">
      <c r="B90" s="4" t="s">
        <v>189</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row>
    <row r="91" spans="2:32" x14ac:dyDescent="0.25">
      <c r="B91" s="4" t="s">
        <v>190</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row>
    <row r="92" spans="2:32" x14ac:dyDescent="0.25">
      <c r="B92" s="4" t="s">
        <v>191</v>
      </c>
      <c r="C92" s="5">
        <v>0</v>
      </c>
      <c r="D92" s="5">
        <v>0</v>
      </c>
      <c r="E92" s="5">
        <v>0</v>
      </c>
      <c r="F92" s="5">
        <v>0</v>
      </c>
      <c r="G92" s="5">
        <v>0</v>
      </c>
      <c r="H92" s="5">
        <v>0</v>
      </c>
      <c r="I92" s="5">
        <v>0</v>
      </c>
      <c r="J92" s="5">
        <v>0</v>
      </c>
      <c r="K92" s="5">
        <v>0</v>
      </c>
      <c r="L92" s="5">
        <v>0</v>
      </c>
      <c r="M92" s="5">
        <v>0</v>
      </c>
      <c r="N92" s="5">
        <v>0</v>
      </c>
      <c r="O92" s="5">
        <v>0</v>
      </c>
      <c r="P92" s="5">
        <v>0</v>
      </c>
      <c r="Q92" s="5">
        <v>0</v>
      </c>
      <c r="R92" s="5">
        <v>3</v>
      </c>
      <c r="S92" s="5">
        <v>0</v>
      </c>
      <c r="T92" s="5">
        <v>0</v>
      </c>
      <c r="U92" s="5">
        <v>4</v>
      </c>
      <c r="V92" s="5">
        <v>0</v>
      </c>
      <c r="W92" s="5">
        <v>0</v>
      </c>
      <c r="X92" s="5">
        <v>0</v>
      </c>
      <c r="Y92" s="5">
        <v>0</v>
      </c>
      <c r="Z92" s="5">
        <v>0</v>
      </c>
      <c r="AA92" s="5">
        <v>0</v>
      </c>
      <c r="AB92" s="5">
        <v>0</v>
      </c>
      <c r="AC92" s="5">
        <v>0</v>
      </c>
      <c r="AD92" s="5">
        <v>0</v>
      </c>
      <c r="AE92" s="5">
        <v>0</v>
      </c>
      <c r="AF92" s="5">
        <v>0</v>
      </c>
    </row>
    <row r="93" spans="2:32" x14ac:dyDescent="0.25">
      <c r="B93" s="4" t="s">
        <v>83</v>
      </c>
      <c r="C93" s="5">
        <v>0</v>
      </c>
      <c r="D93" s="5">
        <v>0</v>
      </c>
      <c r="E93" s="5">
        <v>0</v>
      </c>
      <c r="F93" s="5">
        <v>0</v>
      </c>
      <c r="G93" s="5">
        <v>0</v>
      </c>
      <c r="H93" s="5">
        <v>0</v>
      </c>
      <c r="I93" s="5">
        <v>0</v>
      </c>
      <c r="J93" s="5">
        <v>9</v>
      </c>
      <c r="K93" s="5">
        <v>3</v>
      </c>
      <c r="L93" s="5">
        <v>17</v>
      </c>
      <c r="M93" s="5">
        <v>0</v>
      </c>
      <c r="N93" s="5">
        <v>0</v>
      </c>
      <c r="O93" s="5">
        <v>0</v>
      </c>
      <c r="P93" s="5">
        <v>3</v>
      </c>
      <c r="Q93" s="5">
        <v>4</v>
      </c>
      <c r="R93" s="5">
        <v>5</v>
      </c>
      <c r="S93" s="5">
        <v>0</v>
      </c>
      <c r="T93" s="5">
        <v>3</v>
      </c>
      <c r="U93" s="5">
        <v>0</v>
      </c>
      <c r="V93" s="5">
        <v>0</v>
      </c>
      <c r="W93" s="5">
        <v>0</v>
      </c>
      <c r="X93" s="5">
        <v>0</v>
      </c>
      <c r="Y93" s="5">
        <v>0</v>
      </c>
      <c r="Z93" s="5">
        <v>8</v>
      </c>
      <c r="AA93" s="5">
        <v>0</v>
      </c>
      <c r="AB93" s="5">
        <v>0</v>
      </c>
      <c r="AC93" s="5">
        <v>3</v>
      </c>
      <c r="AD93" s="5">
        <v>0</v>
      </c>
      <c r="AE93" s="5">
        <v>0</v>
      </c>
      <c r="AF93" s="5">
        <v>3</v>
      </c>
    </row>
    <row r="94" spans="2:32" x14ac:dyDescent="0.25">
      <c r="B94" s="4" t="s">
        <v>84</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row>
    <row r="95" spans="2:32" x14ac:dyDescent="0.25">
      <c r="B95" s="4" t="s">
        <v>85</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row>
    <row r="96" spans="2:32" x14ac:dyDescent="0.25">
      <c r="B96" s="4" t="s">
        <v>86</v>
      </c>
      <c r="C96" s="5">
        <v>0</v>
      </c>
      <c r="D96" s="5">
        <v>0</v>
      </c>
      <c r="E96" s="5">
        <v>0</v>
      </c>
      <c r="F96" s="5">
        <v>0</v>
      </c>
      <c r="G96" s="5">
        <v>0</v>
      </c>
      <c r="H96" s="5">
        <v>0</v>
      </c>
      <c r="I96" s="5">
        <v>0</v>
      </c>
      <c r="J96" s="5">
        <v>0</v>
      </c>
      <c r="K96" s="5">
        <v>0</v>
      </c>
      <c r="L96" s="5">
        <v>4</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3</v>
      </c>
    </row>
    <row r="97" spans="2:32" x14ac:dyDescent="0.25">
      <c r="B97" s="4" t="s">
        <v>87</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row>
    <row r="98" spans="2:32" x14ac:dyDescent="0.25">
      <c r="B98" s="4" t="s">
        <v>88</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row>
    <row r="99" spans="2:32" x14ac:dyDescent="0.25">
      <c r="B99" s="4" t="s">
        <v>89</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row>
    <row r="100" spans="2:32" x14ac:dyDescent="0.25">
      <c r="B100" s="4" t="s">
        <v>90</v>
      </c>
      <c r="C100" s="5">
        <v>0</v>
      </c>
      <c r="D100" s="5">
        <v>0</v>
      </c>
      <c r="E100" s="5">
        <v>0</v>
      </c>
      <c r="F100" s="5">
        <v>0</v>
      </c>
      <c r="G100" s="5">
        <v>0</v>
      </c>
      <c r="H100" s="5">
        <v>0</v>
      </c>
      <c r="I100" s="5">
        <v>0</v>
      </c>
      <c r="J100" s="5">
        <v>0</v>
      </c>
      <c r="K100" s="5">
        <v>0</v>
      </c>
      <c r="L100" s="5">
        <v>3</v>
      </c>
      <c r="M100" s="5">
        <v>0</v>
      </c>
      <c r="N100" s="5">
        <v>0</v>
      </c>
      <c r="O100" s="5">
        <v>0</v>
      </c>
      <c r="P100" s="5">
        <v>3</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row>
    <row r="101" spans="2:32" x14ac:dyDescent="0.25">
      <c r="B101" s="4" t="s">
        <v>91</v>
      </c>
      <c r="C101" s="5">
        <v>0</v>
      </c>
      <c r="D101" s="5">
        <v>0</v>
      </c>
      <c r="E101" s="5">
        <v>0</v>
      </c>
      <c r="F101" s="5">
        <v>0</v>
      </c>
      <c r="G101" s="5">
        <v>0</v>
      </c>
      <c r="H101" s="5">
        <v>0</v>
      </c>
      <c r="I101" s="5">
        <v>0</v>
      </c>
      <c r="J101" s="5">
        <v>0</v>
      </c>
      <c r="K101" s="5">
        <v>0</v>
      </c>
      <c r="L101" s="5">
        <v>0</v>
      </c>
      <c r="M101" s="5">
        <v>0</v>
      </c>
      <c r="N101" s="5">
        <v>0</v>
      </c>
      <c r="O101" s="5">
        <v>0</v>
      </c>
      <c r="P101" s="5">
        <v>0</v>
      </c>
      <c r="Q101" s="5">
        <v>0</v>
      </c>
      <c r="R101" s="5">
        <v>5</v>
      </c>
      <c r="S101" s="5">
        <v>0</v>
      </c>
      <c r="T101" s="5">
        <v>0</v>
      </c>
      <c r="U101" s="5">
        <v>0</v>
      </c>
      <c r="V101" s="5">
        <v>0</v>
      </c>
      <c r="W101" s="5">
        <v>0</v>
      </c>
      <c r="X101" s="5">
        <v>0</v>
      </c>
      <c r="Y101" s="5">
        <v>0</v>
      </c>
      <c r="Z101" s="5">
        <v>0</v>
      </c>
      <c r="AA101" s="5">
        <v>0</v>
      </c>
      <c r="AB101" s="5">
        <v>0</v>
      </c>
      <c r="AC101" s="5">
        <v>0</v>
      </c>
      <c r="AD101" s="5">
        <v>0</v>
      </c>
      <c r="AE101" s="5">
        <v>0</v>
      </c>
      <c r="AF101" s="5">
        <v>0</v>
      </c>
    </row>
    <row r="102" spans="2:32" x14ac:dyDescent="0.25">
      <c r="B102" s="4" t="s">
        <v>92</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row>
    <row r="103" spans="2:32" x14ac:dyDescent="0.25">
      <c r="B103" s="4" t="s">
        <v>93</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row>
    <row r="104" spans="2:32" x14ac:dyDescent="0.25">
      <c r="B104" s="4" t="s">
        <v>94</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row>
    <row r="105" spans="2:32" x14ac:dyDescent="0.25">
      <c r="B105" s="4" t="s">
        <v>95</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row>
    <row r="106" spans="2:32" x14ac:dyDescent="0.25">
      <c r="B106" s="4" t="s">
        <v>96</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row>
    <row r="107" spans="2:32" x14ac:dyDescent="0.25">
      <c r="B107" s="4" t="s">
        <v>97</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row>
    <row r="108" spans="2:32" x14ac:dyDescent="0.25">
      <c r="B108" s="4" t="s">
        <v>4</v>
      </c>
      <c r="C108" s="5">
        <v>0</v>
      </c>
      <c r="D108" s="5">
        <v>0</v>
      </c>
      <c r="E108" s="5">
        <v>0</v>
      </c>
      <c r="F108" s="5">
        <v>0</v>
      </c>
      <c r="G108" s="5">
        <v>0</v>
      </c>
      <c r="H108" s="5">
        <v>0</v>
      </c>
      <c r="I108" s="5">
        <v>0</v>
      </c>
      <c r="J108" s="5">
        <v>0</v>
      </c>
      <c r="K108" s="5">
        <v>0</v>
      </c>
      <c r="L108" s="5">
        <v>4</v>
      </c>
      <c r="M108" s="5">
        <v>0</v>
      </c>
      <c r="N108" s="5">
        <v>0</v>
      </c>
      <c r="O108" s="5">
        <v>0</v>
      </c>
      <c r="P108" s="5">
        <v>0</v>
      </c>
      <c r="Q108" s="5">
        <v>10</v>
      </c>
      <c r="R108" s="5">
        <v>0</v>
      </c>
      <c r="S108" s="5">
        <v>0</v>
      </c>
      <c r="T108" s="5">
        <v>3</v>
      </c>
      <c r="U108" s="5">
        <v>8</v>
      </c>
      <c r="V108" s="5">
        <v>0</v>
      </c>
      <c r="W108" s="5">
        <v>0</v>
      </c>
      <c r="X108" s="5">
        <v>0</v>
      </c>
      <c r="Y108" s="5">
        <v>0</v>
      </c>
      <c r="Z108" s="5">
        <v>0</v>
      </c>
      <c r="AA108" s="5">
        <v>0</v>
      </c>
      <c r="AB108" s="5">
        <v>0</v>
      </c>
      <c r="AC108" s="5">
        <v>4</v>
      </c>
      <c r="AD108" s="5">
        <v>0</v>
      </c>
      <c r="AE108" s="5">
        <v>0</v>
      </c>
      <c r="AF108" s="5">
        <v>4</v>
      </c>
    </row>
    <row r="109" spans="2:32" x14ac:dyDescent="0.25">
      <c r="B109" s="4" t="s">
        <v>192</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row>
    <row r="110" spans="2:32" x14ac:dyDescent="0.25">
      <c r="B110" s="4" t="s">
        <v>193</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row>
    <row r="111" spans="2:32" x14ac:dyDescent="0.25">
      <c r="B111" s="4" t="s">
        <v>28</v>
      </c>
      <c r="C111" s="5">
        <v>0</v>
      </c>
      <c r="D111" s="5">
        <v>0</v>
      </c>
      <c r="E111" s="5">
        <v>0</v>
      </c>
      <c r="F111" s="5">
        <v>0</v>
      </c>
      <c r="G111" s="5">
        <v>0</v>
      </c>
      <c r="H111" s="5">
        <v>0</v>
      </c>
      <c r="I111" s="5">
        <v>0</v>
      </c>
      <c r="J111" s="5">
        <v>6</v>
      </c>
      <c r="K111" s="5">
        <v>5</v>
      </c>
      <c r="L111" s="5">
        <v>8</v>
      </c>
      <c r="M111" s="5">
        <v>0</v>
      </c>
      <c r="N111" s="5">
        <v>0</v>
      </c>
      <c r="O111" s="5">
        <v>6</v>
      </c>
      <c r="P111" s="5">
        <v>0</v>
      </c>
      <c r="Q111" s="5">
        <v>0</v>
      </c>
      <c r="R111" s="5">
        <v>0</v>
      </c>
      <c r="S111" s="5">
        <v>0</v>
      </c>
      <c r="T111" s="5">
        <v>0</v>
      </c>
      <c r="U111" s="5">
        <v>4</v>
      </c>
      <c r="V111" s="5">
        <v>0</v>
      </c>
      <c r="W111" s="5">
        <v>0</v>
      </c>
      <c r="X111" s="5">
        <v>0</v>
      </c>
      <c r="Y111" s="5">
        <v>0</v>
      </c>
      <c r="Z111" s="5">
        <v>0</v>
      </c>
      <c r="AA111" s="5">
        <v>0</v>
      </c>
      <c r="AB111" s="5">
        <v>0</v>
      </c>
      <c r="AC111" s="5">
        <v>0</v>
      </c>
      <c r="AD111" s="5">
        <v>0</v>
      </c>
      <c r="AE111" s="5">
        <v>0</v>
      </c>
      <c r="AF111" s="5">
        <v>4</v>
      </c>
    </row>
    <row r="112" spans="2:32" x14ac:dyDescent="0.25">
      <c r="B112" s="4" t="s">
        <v>29</v>
      </c>
      <c r="C112" s="5">
        <v>0</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row>
    <row r="113" spans="2:32" x14ac:dyDescent="0.25">
      <c r="B113" s="4" t="s">
        <v>30</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row>
    <row r="114" spans="2:32" x14ac:dyDescent="0.25">
      <c r="B114" s="4" t="s">
        <v>31</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row>
    <row r="115" spans="2:32" x14ac:dyDescent="0.25">
      <c r="B115" s="4" t="s">
        <v>32</v>
      </c>
      <c r="C115" s="5">
        <v>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row>
    <row r="116" spans="2:32" x14ac:dyDescent="0.25">
      <c r="B116" s="4" t="s">
        <v>33</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row>
    <row r="117" spans="2:32" x14ac:dyDescent="0.25">
      <c r="B117" s="4" t="s">
        <v>194</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row>
    <row r="118" spans="2:32" x14ac:dyDescent="0.25">
      <c r="B118" s="4" t="s">
        <v>195</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row>
    <row r="119" spans="2:32" x14ac:dyDescent="0.25">
      <c r="B119" s="4" t="s">
        <v>196</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row>
    <row r="120" spans="2:32" x14ac:dyDescent="0.25">
      <c r="B120" s="4" t="s">
        <v>197</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row>
    <row r="121" spans="2:32" x14ac:dyDescent="0.25">
      <c r="B121" s="4" t="s">
        <v>198</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row>
    <row r="122" spans="2:32" x14ac:dyDescent="0.25">
      <c r="B122" s="4" t="s">
        <v>199</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row>
    <row r="123" spans="2:32" x14ac:dyDescent="0.25">
      <c r="B123" s="4" t="s">
        <v>200</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row>
    <row r="124" spans="2:32" x14ac:dyDescent="0.25">
      <c r="B124" s="4" t="s">
        <v>201</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row>
    <row r="125" spans="2:32" x14ac:dyDescent="0.25">
      <c r="B125" s="4" t="s">
        <v>202</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row>
    <row r="126" spans="2:32" x14ac:dyDescent="0.25">
      <c r="B126" s="4" t="s">
        <v>203</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row>
    <row r="127" spans="2:32" x14ac:dyDescent="0.25">
      <c r="B127" s="4" t="s">
        <v>204</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row>
    <row r="128" spans="2:32" x14ac:dyDescent="0.25">
      <c r="B128" s="4" t="s">
        <v>205</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row>
    <row r="129" spans="2:32" x14ac:dyDescent="0.25">
      <c r="B129" s="4" t="s">
        <v>206</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row>
    <row r="130" spans="2:32" x14ac:dyDescent="0.25">
      <c r="B130" s="4" t="s">
        <v>98</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row>
    <row r="131" spans="2:32" x14ac:dyDescent="0.25">
      <c r="B131" s="4" t="s">
        <v>99</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row>
    <row r="132" spans="2:32" x14ac:dyDescent="0.25">
      <c r="B132" s="4" t="s">
        <v>100</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row>
    <row r="133" spans="2:32" x14ac:dyDescent="0.25">
      <c r="B133" s="4" t="s">
        <v>101</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row>
    <row r="134" spans="2:32" x14ac:dyDescent="0.25">
      <c r="B134" s="4" t="s">
        <v>102</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row>
    <row r="135" spans="2:32" x14ac:dyDescent="0.25">
      <c r="B135" s="4" t="s">
        <v>103</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row>
    <row r="136" spans="2:32" x14ac:dyDescent="0.25">
      <c r="B136" s="4" t="s">
        <v>104</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row>
    <row r="137" spans="2:32" x14ac:dyDescent="0.25">
      <c r="B137" s="4" t="s">
        <v>105</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row>
    <row r="138" spans="2:32" x14ac:dyDescent="0.25">
      <c r="B138" s="4" t="s">
        <v>106</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row>
    <row r="139" spans="2:32" x14ac:dyDescent="0.25">
      <c r="B139" s="4" t="s">
        <v>107</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row>
    <row r="140" spans="2:32" x14ac:dyDescent="0.25">
      <c r="B140" s="4" t="s">
        <v>108</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row>
    <row r="141" spans="2:32" x14ac:dyDescent="0.25">
      <c r="B141" s="4" t="s">
        <v>109</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row>
    <row r="142" spans="2:32" x14ac:dyDescent="0.25">
      <c r="B142" s="4" t="s">
        <v>110</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row>
    <row r="143" spans="2:32" x14ac:dyDescent="0.25">
      <c r="B143" s="4" t="s">
        <v>111</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row>
    <row r="144" spans="2:32" x14ac:dyDescent="0.25">
      <c r="B144" s="4" t="s">
        <v>112</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row>
    <row r="145" spans="2:32" x14ac:dyDescent="0.25">
      <c r="B145" s="4" t="s">
        <v>207</v>
      </c>
      <c r="C145" s="5">
        <v>4</v>
      </c>
      <c r="D145" s="5">
        <v>7</v>
      </c>
      <c r="E145" s="5">
        <v>47</v>
      </c>
      <c r="F145" s="5">
        <v>56</v>
      </c>
      <c r="G145" s="5">
        <v>11</v>
      </c>
      <c r="H145" s="5">
        <v>10</v>
      </c>
      <c r="I145" s="5">
        <v>79</v>
      </c>
      <c r="J145" s="5">
        <v>1269</v>
      </c>
      <c r="K145" s="5">
        <v>28</v>
      </c>
      <c r="L145" s="5">
        <v>1164</v>
      </c>
      <c r="M145" s="5">
        <v>429</v>
      </c>
      <c r="N145" s="5">
        <v>79</v>
      </c>
      <c r="O145" s="5">
        <v>9</v>
      </c>
      <c r="P145" s="5">
        <v>760</v>
      </c>
      <c r="Q145" s="5">
        <v>45</v>
      </c>
      <c r="R145" s="5">
        <v>365</v>
      </c>
      <c r="S145" s="5">
        <v>16</v>
      </c>
      <c r="T145" s="5">
        <v>50</v>
      </c>
      <c r="U145" s="5">
        <v>535</v>
      </c>
      <c r="V145" s="5">
        <v>28</v>
      </c>
      <c r="W145" s="5">
        <v>40</v>
      </c>
      <c r="X145" s="5">
        <v>16</v>
      </c>
      <c r="Y145" s="5">
        <v>5</v>
      </c>
      <c r="Z145" s="5">
        <v>176</v>
      </c>
      <c r="AA145" s="5">
        <v>19</v>
      </c>
      <c r="AB145" s="5">
        <v>12</v>
      </c>
      <c r="AC145" s="5">
        <v>519</v>
      </c>
      <c r="AD145" s="5">
        <v>53</v>
      </c>
      <c r="AE145" s="5">
        <v>14</v>
      </c>
      <c r="AF145" s="5">
        <v>421</v>
      </c>
    </row>
    <row r="146" spans="2:32" x14ac:dyDescent="0.25">
      <c r="B146" s="4" t="s">
        <v>208</v>
      </c>
      <c r="C146" s="5">
        <v>0</v>
      </c>
      <c r="D146" s="5">
        <v>0</v>
      </c>
      <c r="E146" s="5">
        <v>0</v>
      </c>
      <c r="F146" s="5">
        <v>0</v>
      </c>
      <c r="G146" s="5">
        <v>0</v>
      </c>
      <c r="H146" s="5">
        <v>0</v>
      </c>
      <c r="I146" s="5">
        <v>0</v>
      </c>
      <c r="J146" s="5">
        <v>20</v>
      </c>
      <c r="K146" s="5">
        <v>0</v>
      </c>
      <c r="L146" s="5">
        <v>24</v>
      </c>
      <c r="M146" s="5">
        <v>0</v>
      </c>
      <c r="N146" s="5">
        <v>0</v>
      </c>
      <c r="O146" s="5">
        <v>0</v>
      </c>
      <c r="P146" s="5">
        <v>16</v>
      </c>
      <c r="Q146" s="5">
        <v>0</v>
      </c>
      <c r="R146" s="5">
        <v>3</v>
      </c>
      <c r="S146" s="5">
        <v>0</v>
      </c>
      <c r="T146" s="5">
        <v>0</v>
      </c>
      <c r="U146" s="5">
        <v>15</v>
      </c>
      <c r="V146" s="5">
        <v>0</v>
      </c>
      <c r="W146" s="5">
        <v>0</v>
      </c>
      <c r="X146" s="5">
        <v>0</v>
      </c>
      <c r="Y146" s="5">
        <v>0</v>
      </c>
      <c r="Z146" s="5">
        <v>5</v>
      </c>
      <c r="AA146" s="5">
        <v>0</v>
      </c>
      <c r="AB146" s="5">
        <v>0</v>
      </c>
      <c r="AC146" s="5">
        <v>14</v>
      </c>
      <c r="AD146" s="5">
        <v>0</v>
      </c>
      <c r="AE146" s="5">
        <v>0</v>
      </c>
      <c r="AF146" s="5">
        <v>4</v>
      </c>
    </row>
    <row r="147" spans="2:32" x14ac:dyDescent="0.25">
      <c r="B147" s="4" t="s">
        <v>209</v>
      </c>
      <c r="C147" s="5">
        <v>0</v>
      </c>
      <c r="D147" s="5">
        <v>0</v>
      </c>
      <c r="E147" s="5">
        <v>0</v>
      </c>
      <c r="F147" s="5">
        <v>3</v>
      </c>
      <c r="G147" s="5">
        <v>0</v>
      </c>
      <c r="H147" s="5">
        <v>0</v>
      </c>
      <c r="I147" s="5">
        <v>5</v>
      </c>
      <c r="J147" s="5">
        <v>43</v>
      </c>
      <c r="K147" s="5">
        <v>4</v>
      </c>
      <c r="L147" s="5">
        <v>37</v>
      </c>
      <c r="M147" s="5">
        <v>11</v>
      </c>
      <c r="N147" s="5">
        <v>4</v>
      </c>
      <c r="O147" s="5">
        <v>0</v>
      </c>
      <c r="P147" s="5">
        <v>19</v>
      </c>
      <c r="Q147" s="5">
        <v>0</v>
      </c>
      <c r="R147" s="5">
        <v>0</v>
      </c>
      <c r="S147" s="5">
        <v>0</v>
      </c>
      <c r="T147" s="5">
        <v>4</v>
      </c>
      <c r="U147" s="5">
        <v>12</v>
      </c>
      <c r="V147" s="5">
        <v>0</v>
      </c>
      <c r="W147" s="5">
        <v>0</v>
      </c>
      <c r="X147" s="5">
        <v>3</v>
      </c>
      <c r="Y147" s="5">
        <v>0</v>
      </c>
      <c r="Z147" s="5">
        <v>16</v>
      </c>
      <c r="AA147" s="5">
        <v>4</v>
      </c>
      <c r="AB147" s="5">
        <v>0</v>
      </c>
      <c r="AC147" s="5">
        <v>6</v>
      </c>
      <c r="AD147" s="5">
        <v>9</v>
      </c>
      <c r="AE147" s="5">
        <v>5</v>
      </c>
      <c r="AF147" s="5">
        <v>16</v>
      </c>
    </row>
    <row r="148" spans="2:32" x14ac:dyDescent="0.25">
      <c r="B148" s="4" t="s">
        <v>210</v>
      </c>
      <c r="C148" s="5">
        <v>0</v>
      </c>
      <c r="D148" s="5">
        <v>0</v>
      </c>
      <c r="E148" s="5">
        <v>5</v>
      </c>
      <c r="F148" s="5">
        <v>0</v>
      </c>
      <c r="G148" s="5">
        <v>0</v>
      </c>
      <c r="H148" s="5">
        <v>0</v>
      </c>
      <c r="I148" s="5">
        <v>0</v>
      </c>
      <c r="J148" s="5">
        <v>20</v>
      </c>
      <c r="K148" s="5">
        <v>0</v>
      </c>
      <c r="L148" s="5">
        <v>30</v>
      </c>
      <c r="M148" s="5">
        <v>11</v>
      </c>
      <c r="N148" s="5">
        <v>3</v>
      </c>
      <c r="O148" s="5">
        <v>0</v>
      </c>
      <c r="P148" s="5">
        <v>17</v>
      </c>
      <c r="Q148" s="5">
        <v>0</v>
      </c>
      <c r="R148" s="5">
        <v>10</v>
      </c>
      <c r="S148" s="5">
        <v>0</v>
      </c>
      <c r="T148" s="5">
        <v>3</v>
      </c>
      <c r="U148" s="5">
        <v>29</v>
      </c>
      <c r="V148" s="5">
        <v>0</v>
      </c>
      <c r="W148" s="5">
        <v>0</v>
      </c>
      <c r="X148" s="5">
        <v>0</v>
      </c>
      <c r="Y148" s="5">
        <v>0</v>
      </c>
      <c r="Z148" s="5">
        <v>7</v>
      </c>
      <c r="AA148" s="5">
        <v>5</v>
      </c>
      <c r="AB148" s="5">
        <v>0</v>
      </c>
      <c r="AC148" s="5">
        <v>18</v>
      </c>
      <c r="AD148" s="5">
        <v>0</v>
      </c>
      <c r="AE148" s="5">
        <v>0</v>
      </c>
      <c r="AF148" s="5">
        <v>13</v>
      </c>
    </row>
    <row r="149" spans="2:32" x14ac:dyDescent="0.25">
      <c r="B149" s="4" t="s">
        <v>211</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row>
    <row r="150" spans="2:32" x14ac:dyDescent="0.25">
      <c r="B150" s="4" t="s">
        <v>212</v>
      </c>
      <c r="C150" s="5">
        <v>0</v>
      </c>
      <c r="D150" s="5">
        <v>0</v>
      </c>
      <c r="E150" s="5">
        <v>0</v>
      </c>
      <c r="F150" s="5">
        <v>0</v>
      </c>
      <c r="G150" s="5">
        <v>0</v>
      </c>
      <c r="H150" s="5">
        <v>0</v>
      </c>
      <c r="I150" s="5">
        <v>0</v>
      </c>
      <c r="J150" s="5">
        <v>0</v>
      </c>
      <c r="K150" s="5">
        <v>0</v>
      </c>
      <c r="L150" s="5">
        <v>0</v>
      </c>
      <c r="M150" s="5">
        <v>0</v>
      </c>
      <c r="N150" s="5">
        <v>0</v>
      </c>
      <c r="O150" s="5">
        <v>0</v>
      </c>
      <c r="P150" s="5">
        <v>0</v>
      </c>
      <c r="Q150" s="5">
        <v>0</v>
      </c>
      <c r="R150" s="5">
        <v>3</v>
      </c>
      <c r="S150" s="5">
        <v>0</v>
      </c>
      <c r="T150" s="5">
        <v>0</v>
      </c>
      <c r="U150" s="5">
        <v>0</v>
      </c>
      <c r="V150" s="5">
        <v>0</v>
      </c>
      <c r="W150" s="5">
        <v>0</v>
      </c>
      <c r="X150" s="5">
        <v>0</v>
      </c>
      <c r="Y150" s="5">
        <v>0</v>
      </c>
      <c r="Z150" s="5">
        <v>0</v>
      </c>
      <c r="AA150" s="5">
        <v>0</v>
      </c>
      <c r="AB150" s="5">
        <v>0</v>
      </c>
      <c r="AC150" s="5">
        <v>0</v>
      </c>
      <c r="AD150" s="5">
        <v>0</v>
      </c>
      <c r="AE150" s="5">
        <v>0</v>
      </c>
      <c r="AF150" s="5">
        <v>4</v>
      </c>
    </row>
    <row r="151" spans="2:32" x14ac:dyDescent="0.25">
      <c r="B151" s="4" t="s">
        <v>213</v>
      </c>
      <c r="C151" s="5">
        <v>0</v>
      </c>
      <c r="D151" s="5">
        <v>0</v>
      </c>
      <c r="E151" s="5">
        <v>3</v>
      </c>
      <c r="F151" s="5">
        <v>0</v>
      </c>
      <c r="G151" s="5">
        <v>0</v>
      </c>
      <c r="H151" s="5">
        <v>0</v>
      </c>
      <c r="I151" s="5">
        <v>3</v>
      </c>
      <c r="J151" s="5">
        <v>12</v>
      </c>
      <c r="K151" s="5">
        <v>0</v>
      </c>
      <c r="L151" s="5">
        <v>12</v>
      </c>
      <c r="M151" s="5">
        <v>3</v>
      </c>
      <c r="N151" s="5">
        <v>0</v>
      </c>
      <c r="O151" s="5">
        <v>0</v>
      </c>
      <c r="P151" s="5">
        <v>8</v>
      </c>
      <c r="Q151" s="5">
        <v>0</v>
      </c>
      <c r="R151" s="5">
        <v>3</v>
      </c>
      <c r="S151" s="5">
        <v>0</v>
      </c>
      <c r="T151" s="5">
        <v>0</v>
      </c>
      <c r="U151" s="5">
        <v>5</v>
      </c>
      <c r="V151" s="5">
        <v>0</v>
      </c>
      <c r="W151" s="5">
        <v>3</v>
      </c>
      <c r="X151" s="5">
        <v>0</v>
      </c>
      <c r="Y151" s="5">
        <v>0</v>
      </c>
      <c r="Z151" s="5">
        <v>0</v>
      </c>
      <c r="AA151" s="5">
        <v>0</v>
      </c>
      <c r="AB151" s="5">
        <v>0</v>
      </c>
      <c r="AC151" s="5">
        <v>18</v>
      </c>
      <c r="AD151" s="5">
        <v>6</v>
      </c>
      <c r="AE151" s="5">
        <v>0</v>
      </c>
      <c r="AF151" s="5">
        <v>4</v>
      </c>
    </row>
    <row r="152" spans="2:32" x14ac:dyDescent="0.25">
      <c r="B152" s="4" t="s">
        <v>214</v>
      </c>
      <c r="C152" s="5">
        <v>0</v>
      </c>
      <c r="D152" s="5">
        <v>0</v>
      </c>
      <c r="E152" s="5">
        <v>0</v>
      </c>
      <c r="F152" s="5">
        <v>0</v>
      </c>
      <c r="G152" s="5">
        <v>0</v>
      </c>
      <c r="H152" s="5">
        <v>0</v>
      </c>
      <c r="I152" s="5">
        <v>0</v>
      </c>
      <c r="J152" s="5">
        <v>16</v>
      </c>
      <c r="K152" s="5">
        <v>0</v>
      </c>
      <c r="L152" s="5">
        <v>20</v>
      </c>
      <c r="M152" s="5">
        <v>10</v>
      </c>
      <c r="N152" s="5">
        <v>0</v>
      </c>
      <c r="O152" s="5">
        <v>0</v>
      </c>
      <c r="P152" s="5">
        <v>12</v>
      </c>
      <c r="Q152" s="5">
        <v>0</v>
      </c>
      <c r="R152" s="5">
        <v>0</v>
      </c>
      <c r="S152" s="5">
        <v>0</v>
      </c>
      <c r="T152" s="5">
        <v>0</v>
      </c>
      <c r="U152" s="5">
        <v>5</v>
      </c>
      <c r="V152" s="5">
        <v>0</v>
      </c>
      <c r="W152" s="5">
        <v>0</v>
      </c>
      <c r="X152" s="5">
        <v>0</v>
      </c>
      <c r="Y152" s="5">
        <v>0</v>
      </c>
      <c r="Z152" s="5">
        <v>0</v>
      </c>
      <c r="AA152" s="5">
        <v>0</v>
      </c>
      <c r="AB152" s="5">
        <v>0</v>
      </c>
      <c r="AC152" s="5">
        <v>4</v>
      </c>
      <c r="AD152" s="5">
        <v>0</v>
      </c>
      <c r="AE152" s="5">
        <v>0</v>
      </c>
      <c r="AF152" s="5">
        <v>7</v>
      </c>
    </row>
    <row r="153" spans="2:32" x14ac:dyDescent="0.25">
      <c r="B153" s="4" t="s">
        <v>215</v>
      </c>
      <c r="C153" s="5">
        <v>0</v>
      </c>
      <c r="D153" s="5">
        <v>0</v>
      </c>
      <c r="E153" s="5">
        <v>0</v>
      </c>
      <c r="F153" s="5">
        <v>0</v>
      </c>
      <c r="G153" s="5">
        <v>0</v>
      </c>
      <c r="H153" s="5">
        <v>0</v>
      </c>
      <c r="I153" s="5">
        <v>0</v>
      </c>
      <c r="J153" s="5">
        <v>5</v>
      </c>
      <c r="K153" s="5">
        <v>0</v>
      </c>
      <c r="L153" s="5">
        <v>10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row>
    <row r="154" spans="2:32" x14ac:dyDescent="0.25">
      <c r="B154" s="4" t="s">
        <v>216</v>
      </c>
      <c r="C154" s="5">
        <v>0</v>
      </c>
      <c r="D154" s="5">
        <v>0</v>
      </c>
      <c r="E154" s="5">
        <v>0</v>
      </c>
      <c r="F154" s="5">
        <v>0</v>
      </c>
      <c r="G154" s="5">
        <v>0</v>
      </c>
      <c r="H154" s="5">
        <v>0</v>
      </c>
      <c r="I154" s="5">
        <v>0</v>
      </c>
      <c r="J154" s="5">
        <v>0</v>
      </c>
      <c r="K154" s="5">
        <v>0</v>
      </c>
      <c r="L154" s="5">
        <v>8</v>
      </c>
      <c r="M154" s="5">
        <v>4</v>
      </c>
      <c r="N154" s="5">
        <v>0</v>
      </c>
      <c r="O154" s="5">
        <v>0</v>
      </c>
      <c r="P154" s="5">
        <v>0</v>
      </c>
      <c r="Q154" s="5">
        <v>0</v>
      </c>
      <c r="R154" s="5">
        <v>0</v>
      </c>
      <c r="S154" s="5">
        <v>0</v>
      </c>
      <c r="T154" s="5">
        <v>0</v>
      </c>
      <c r="U154" s="5">
        <v>3</v>
      </c>
      <c r="V154" s="5">
        <v>0</v>
      </c>
      <c r="W154" s="5">
        <v>0</v>
      </c>
      <c r="X154" s="5">
        <v>0</v>
      </c>
      <c r="Y154" s="5">
        <v>0</v>
      </c>
      <c r="Z154" s="5">
        <v>0</v>
      </c>
      <c r="AA154" s="5">
        <v>0</v>
      </c>
      <c r="AB154" s="5">
        <v>0</v>
      </c>
      <c r="AC154" s="5">
        <v>0</v>
      </c>
      <c r="AD154" s="5">
        <v>0</v>
      </c>
      <c r="AE154" s="5">
        <v>0</v>
      </c>
      <c r="AF154" s="5">
        <v>0</v>
      </c>
    </row>
    <row r="155" spans="2:32" x14ac:dyDescent="0.25">
      <c r="B155" s="4" t="s">
        <v>217</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row>
    <row r="156" spans="2:32" x14ac:dyDescent="0.25">
      <c r="B156" s="4" t="s">
        <v>218</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row>
    <row r="157" spans="2:32" x14ac:dyDescent="0.25">
      <c r="B157" s="4" t="s">
        <v>219</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4</v>
      </c>
      <c r="AD157" s="5">
        <v>0</v>
      </c>
      <c r="AE157" s="5">
        <v>0</v>
      </c>
      <c r="AF157" s="5">
        <v>0</v>
      </c>
    </row>
    <row r="158" spans="2:32" x14ac:dyDescent="0.25">
      <c r="B158" s="4" t="s">
        <v>220</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row>
    <row r="159" spans="2:32" x14ac:dyDescent="0.25">
      <c r="B159" s="4" t="s">
        <v>221</v>
      </c>
      <c r="C159" s="5">
        <v>0</v>
      </c>
      <c r="D159" s="5">
        <v>4</v>
      </c>
      <c r="E159" s="5">
        <v>0</v>
      </c>
      <c r="F159" s="5">
        <v>0</v>
      </c>
      <c r="G159" s="5">
        <v>0</v>
      </c>
      <c r="H159" s="5">
        <v>0</v>
      </c>
      <c r="I159" s="5">
        <v>0</v>
      </c>
      <c r="J159" s="5">
        <v>0</v>
      </c>
      <c r="K159" s="5">
        <v>0</v>
      </c>
      <c r="L159" s="5">
        <v>3</v>
      </c>
      <c r="M159" s="5">
        <v>0</v>
      </c>
      <c r="N159" s="5">
        <v>0</v>
      </c>
      <c r="O159" s="5">
        <v>0</v>
      </c>
      <c r="P159" s="5">
        <v>3</v>
      </c>
      <c r="Q159" s="5">
        <v>0</v>
      </c>
      <c r="R159" s="5">
        <v>0</v>
      </c>
      <c r="S159" s="5">
        <v>0</v>
      </c>
      <c r="T159" s="5">
        <v>0</v>
      </c>
      <c r="U159" s="5">
        <v>3</v>
      </c>
      <c r="V159" s="5">
        <v>0</v>
      </c>
      <c r="W159" s="5">
        <v>0</v>
      </c>
      <c r="X159" s="5">
        <v>0</v>
      </c>
      <c r="Y159" s="5">
        <v>0</v>
      </c>
      <c r="Z159" s="5">
        <v>0</v>
      </c>
      <c r="AA159" s="5">
        <v>0</v>
      </c>
      <c r="AB159" s="5">
        <v>0</v>
      </c>
      <c r="AC159" s="5">
        <v>0</v>
      </c>
      <c r="AD159" s="5">
        <v>0</v>
      </c>
      <c r="AE159" s="5">
        <v>0</v>
      </c>
      <c r="AF159" s="5">
        <v>0</v>
      </c>
    </row>
    <row r="160" spans="2:32" x14ac:dyDescent="0.25">
      <c r="B160" s="4" t="s">
        <v>222</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row>
    <row r="161" spans="2:32" x14ac:dyDescent="0.25">
      <c r="B161" s="4" t="s">
        <v>223</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row>
    <row r="162" spans="2:32" x14ac:dyDescent="0.25">
      <c r="B162" s="4" t="s">
        <v>224</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row>
    <row r="163" spans="2:32" x14ac:dyDescent="0.25">
      <c r="B163" s="4" t="s">
        <v>225</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row>
    <row r="164" spans="2:32" x14ac:dyDescent="0.25">
      <c r="B164" s="4" t="s">
        <v>226</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row>
    <row r="165" spans="2:32" x14ac:dyDescent="0.25">
      <c r="B165" s="4" t="s">
        <v>227</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row>
    <row r="166" spans="2:32" x14ac:dyDescent="0.25">
      <c r="B166" s="4" t="s">
        <v>228</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4</v>
      </c>
      <c r="AD166" s="5">
        <v>0</v>
      </c>
      <c r="AE166" s="5">
        <v>0</v>
      </c>
      <c r="AF166" s="5">
        <v>0</v>
      </c>
    </row>
    <row r="167" spans="2:32" x14ac:dyDescent="0.25">
      <c r="B167" s="4" t="s">
        <v>229</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row>
    <row r="168" spans="2:32" x14ac:dyDescent="0.25">
      <c r="B168" s="4" t="s">
        <v>230</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row>
    <row r="169" spans="2:32" x14ac:dyDescent="0.25">
      <c r="B169" s="4" t="s">
        <v>231</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row>
    <row r="170" spans="2:32" x14ac:dyDescent="0.25">
      <c r="B170" s="4" t="s">
        <v>232</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row>
    <row r="171" spans="2:32" x14ac:dyDescent="0.25">
      <c r="B171" s="4" t="s">
        <v>233</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row>
    <row r="172" spans="2:32" x14ac:dyDescent="0.25">
      <c r="B172" s="4" t="s">
        <v>234</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row>
    <row r="173" spans="2:32" x14ac:dyDescent="0.25">
      <c r="B173" s="4" t="s">
        <v>235</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row>
    <row r="174" spans="2:32" x14ac:dyDescent="0.25">
      <c r="B174" s="4" t="s">
        <v>236</v>
      </c>
      <c r="C174" s="5">
        <v>28</v>
      </c>
      <c r="D174" s="5">
        <v>0</v>
      </c>
      <c r="E174" s="5">
        <v>0</v>
      </c>
      <c r="F174" s="5">
        <v>33</v>
      </c>
      <c r="G174" s="5">
        <v>3</v>
      </c>
      <c r="H174" s="5">
        <v>17</v>
      </c>
      <c r="I174" s="5">
        <v>14</v>
      </c>
      <c r="J174" s="5">
        <v>109</v>
      </c>
      <c r="K174" s="5">
        <v>16</v>
      </c>
      <c r="L174" s="5">
        <v>1257</v>
      </c>
      <c r="M174" s="5">
        <v>31</v>
      </c>
      <c r="N174" s="5">
        <v>32</v>
      </c>
      <c r="O174" s="5">
        <v>7</v>
      </c>
      <c r="P174" s="5">
        <v>62</v>
      </c>
      <c r="Q174" s="5">
        <v>21</v>
      </c>
      <c r="R174" s="5">
        <v>131</v>
      </c>
      <c r="S174" s="5">
        <v>0</v>
      </c>
      <c r="T174" s="5">
        <v>152</v>
      </c>
      <c r="U174" s="5">
        <v>272</v>
      </c>
      <c r="V174" s="5">
        <v>0</v>
      </c>
      <c r="W174" s="5">
        <v>13</v>
      </c>
      <c r="X174" s="5">
        <v>4</v>
      </c>
      <c r="Y174" s="5">
        <v>7</v>
      </c>
      <c r="Z174" s="5">
        <v>97</v>
      </c>
      <c r="AA174" s="5">
        <v>17</v>
      </c>
      <c r="AB174" s="5">
        <v>5</v>
      </c>
      <c r="AC174" s="5">
        <v>40</v>
      </c>
      <c r="AD174" s="5">
        <v>23</v>
      </c>
      <c r="AE174" s="5">
        <v>3</v>
      </c>
      <c r="AF174" s="5">
        <v>58</v>
      </c>
    </row>
    <row r="175" spans="2:32" x14ac:dyDescent="0.25">
      <c r="B175" s="4" t="s">
        <v>237</v>
      </c>
      <c r="C175" s="5">
        <v>0</v>
      </c>
      <c r="D175" s="5">
        <v>0</v>
      </c>
      <c r="E175" s="5">
        <v>0</v>
      </c>
      <c r="F175" s="5">
        <v>3</v>
      </c>
      <c r="G175" s="5">
        <v>0</v>
      </c>
      <c r="H175" s="5">
        <v>0</v>
      </c>
      <c r="I175" s="5">
        <v>0</v>
      </c>
      <c r="J175" s="5">
        <v>11</v>
      </c>
      <c r="K175" s="5">
        <v>0</v>
      </c>
      <c r="L175" s="5">
        <v>106</v>
      </c>
      <c r="M175" s="5">
        <v>0</v>
      </c>
      <c r="N175" s="5">
        <v>0</v>
      </c>
      <c r="O175" s="5">
        <v>0</v>
      </c>
      <c r="P175" s="5">
        <v>3</v>
      </c>
      <c r="Q175" s="5">
        <v>3</v>
      </c>
      <c r="R175" s="5">
        <v>0</v>
      </c>
      <c r="S175" s="5">
        <v>0</v>
      </c>
      <c r="T175" s="5">
        <v>31</v>
      </c>
      <c r="U175" s="5">
        <v>3</v>
      </c>
      <c r="V175" s="5">
        <v>0</v>
      </c>
      <c r="W175" s="5">
        <v>0</v>
      </c>
      <c r="X175" s="5">
        <v>0</v>
      </c>
      <c r="Y175" s="5">
        <v>0</v>
      </c>
      <c r="Z175" s="5">
        <v>11</v>
      </c>
      <c r="AA175" s="5">
        <v>0</v>
      </c>
      <c r="AB175" s="5">
        <v>0</v>
      </c>
      <c r="AC175" s="5">
        <v>0</v>
      </c>
      <c r="AD175" s="5">
        <v>3</v>
      </c>
      <c r="AE175" s="5">
        <v>0</v>
      </c>
      <c r="AF175" s="5">
        <v>0</v>
      </c>
    </row>
    <row r="176" spans="2:32" x14ac:dyDescent="0.25">
      <c r="B176" s="4" t="s">
        <v>238</v>
      </c>
      <c r="C176" s="5">
        <v>0</v>
      </c>
      <c r="D176" s="5">
        <v>0</v>
      </c>
      <c r="E176" s="5">
        <v>0</v>
      </c>
      <c r="F176" s="5">
        <v>5</v>
      </c>
      <c r="G176" s="5">
        <v>0</v>
      </c>
      <c r="H176" s="5">
        <v>0</v>
      </c>
      <c r="I176" s="5">
        <v>0</v>
      </c>
      <c r="J176" s="5">
        <v>15</v>
      </c>
      <c r="K176" s="5">
        <v>0</v>
      </c>
      <c r="L176" s="5">
        <v>68</v>
      </c>
      <c r="M176" s="5">
        <v>0</v>
      </c>
      <c r="N176" s="5">
        <v>0</v>
      </c>
      <c r="O176" s="5">
        <v>0</v>
      </c>
      <c r="P176" s="5">
        <v>7</v>
      </c>
      <c r="Q176" s="5">
        <v>4</v>
      </c>
      <c r="R176" s="5">
        <v>20</v>
      </c>
      <c r="S176" s="5">
        <v>0</v>
      </c>
      <c r="T176" s="5">
        <v>6</v>
      </c>
      <c r="U176" s="5">
        <v>40</v>
      </c>
      <c r="V176" s="5">
        <v>0</v>
      </c>
      <c r="W176" s="5">
        <v>0</v>
      </c>
      <c r="X176" s="5">
        <v>0</v>
      </c>
      <c r="Y176" s="5">
        <v>0</v>
      </c>
      <c r="Z176" s="5">
        <v>19</v>
      </c>
      <c r="AA176" s="5">
        <v>0</v>
      </c>
      <c r="AB176" s="5">
        <v>0</v>
      </c>
      <c r="AC176" s="5">
        <v>0</v>
      </c>
      <c r="AD176" s="5">
        <v>0</v>
      </c>
      <c r="AE176" s="5">
        <v>0</v>
      </c>
      <c r="AF176" s="5">
        <v>9</v>
      </c>
    </row>
    <row r="177" spans="2:32" x14ac:dyDescent="0.25">
      <c r="B177" s="4" t="s">
        <v>239</v>
      </c>
      <c r="C177" s="5">
        <v>0</v>
      </c>
      <c r="D177" s="5">
        <v>0</v>
      </c>
      <c r="E177" s="5">
        <v>0</v>
      </c>
      <c r="F177" s="5">
        <v>0</v>
      </c>
      <c r="G177" s="5">
        <v>0</v>
      </c>
      <c r="H177" s="5">
        <v>0</v>
      </c>
      <c r="I177" s="5">
        <v>0</v>
      </c>
      <c r="J177" s="5">
        <v>0</v>
      </c>
      <c r="K177" s="5">
        <v>0</v>
      </c>
      <c r="L177" s="5">
        <v>3</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row>
    <row r="178" spans="2:32" x14ac:dyDescent="0.25">
      <c r="B178" s="4" t="s">
        <v>240</v>
      </c>
      <c r="C178" s="5">
        <v>0</v>
      </c>
      <c r="D178" s="5">
        <v>0</v>
      </c>
      <c r="E178" s="5">
        <v>0</v>
      </c>
      <c r="F178" s="5">
        <v>0</v>
      </c>
      <c r="G178" s="5">
        <v>0</v>
      </c>
      <c r="H178" s="5">
        <v>0</v>
      </c>
      <c r="I178" s="5">
        <v>0</v>
      </c>
      <c r="J178" s="5">
        <v>0</v>
      </c>
      <c r="K178" s="5">
        <v>0</v>
      </c>
      <c r="L178" s="5">
        <v>3</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row>
    <row r="179" spans="2:32" x14ac:dyDescent="0.25">
      <c r="B179" s="4" t="s">
        <v>241</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row>
    <row r="180" spans="2:32" x14ac:dyDescent="0.25">
      <c r="B180" s="4" t="s">
        <v>242</v>
      </c>
      <c r="C180" s="5">
        <v>0</v>
      </c>
      <c r="D180" s="5">
        <v>0</v>
      </c>
      <c r="E180" s="5">
        <v>0</v>
      </c>
      <c r="F180" s="5">
        <v>0</v>
      </c>
      <c r="G180" s="5">
        <v>0</v>
      </c>
      <c r="H180" s="5">
        <v>0</v>
      </c>
      <c r="I180" s="5">
        <v>0</v>
      </c>
      <c r="J180" s="5">
        <v>0</v>
      </c>
      <c r="K180" s="5">
        <v>0</v>
      </c>
      <c r="L180" s="5">
        <v>11</v>
      </c>
      <c r="M180" s="5">
        <v>0</v>
      </c>
      <c r="N180" s="5">
        <v>0</v>
      </c>
      <c r="O180" s="5">
        <v>0</v>
      </c>
      <c r="P180" s="5">
        <v>0</v>
      </c>
      <c r="Q180" s="5">
        <v>0</v>
      </c>
      <c r="R180" s="5">
        <v>0</v>
      </c>
      <c r="S180" s="5">
        <v>0</v>
      </c>
      <c r="T180" s="5">
        <v>4</v>
      </c>
      <c r="U180" s="5">
        <v>0</v>
      </c>
      <c r="V180" s="5">
        <v>0</v>
      </c>
      <c r="W180" s="5">
        <v>0</v>
      </c>
      <c r="X180" s="5">
        <v>0</v>
      </c>
      <c r="Y180" s="5">
        <v>0</v>
      </c>
      <c r="Z180" s="5">
        <v>0</v>
      </c>
      <c r="AA180" s="5">
        <v>0</v>
      </c>
      <c r="AB180" s="5">
        <v>0</v>
      </c>
      <c r="AC180" s="5">
        <v>0</v>
      </c>
      <c r="AD180" s="5">
        <v>0</v>
      </c>
      <c r="AE180" s="5">
        <v>0</v>
      </c>
      <c r="AF180" s="5">
        <v>0</v>
      </c>
    </row>
    <row r="181" spans="2:32" x14ac:dyDescent="0.25">
      <c r="B181" s="4" t="s">
        <v>243</v>
      </c>
      <c r="C181" s="5">
        <v>0</v>
      </c>
      <c r="D181" s="5">
        <v>0</v>
      </c>
      <c r="E181" s="5">
        <v>0</v>
      </c>
      <c r="F181" s="5">
        <v>0</v>
      </c>
      <c r="G181" s="5">
        <v>0</v>
      </c>
      <c r="H181" s="5">
        <v>0</v>
      </c>
      <c r="I181" s="5">
        <v>0</v>
      </c>
      <c r="J181" s="5">
        <v>3</v>
      </c>
      <c r="K181" s="5">
        <v>0</v>
      </c>
      <c r="L181" s="5">
        <v>26</v>
      </c>
      <c r="M181" s="5">
        <v>0</v>
      </c>
      <c r="N181" s="5">
        <v>0</v>
      </c>
      <c r="O181" s="5">
        <v>0</v>
      </c>
      <c r="P181" s="5">
        <v>0</v>
      </c>
      <c r="Q181" s="5">
        <v>0</v>
      </c>
      <c r="R181" s="5">
        <v>4</v>
      </c>
      <c r="S181" s="5">
        <v>0</v>
      </c>
      <c r="T181" s="5">
        <v>5</v>
      </c>
      <c r="U181" s="5">
        <v>0</v>
      </c>
      <c r="V181" s="5">
        <v>0</v>
      </c>
      <c r="W181" s="5">
        <v>0</v>
      </c>
      <c r="X181" s="5">
        <v>0</v>
      </c>
      <c r="Y181" s="5">
        <v>0</v>
      </c>
      <c r="Z181" s="5">
        <v>0</v>
      </c>
      <c r="AA181" s="5">
        <v>0</v>
      </c>
      <c r="AB181" s="5">
        <v>0</v>
      </c>
      <c r="AC181" s="5">
        <v>0</v>
      </c>
      <c r="AD181" s="5">
        <v>0</v>
      </c>
      <c r="AE181" s="5">
        <v>0</v>
      </c>
      <c r="AF181" s="5">
        <v>0</v>
      </c>
    </row>
    <row r="182" spans="2:32" x14ac:dyDescent="0.25">
      <c r="B182" s="4" t="s">
        <v>244</v>
      </c>
      <c r="C182" s="5">
        <v>0</v>
      </c>
      <c r="D182" s="5">
        <v>0</v>
      </c>
      <c r="E182" s="5">
        <v>0</v>
      </c>
      <c r="F182" s="5">
        <v>0</v>
      </c>
      <c r="G182" s="5">
        <v>0</v>
      </c>
      <c r="H182" s="5">
        <v>0</v>
      </c>
      <c r="I182" s="5">
        <v>0</v>
      </c>
      <c r="J182" s="5">
        <v>0</v>
      </c>
      <c r="K182" s="5">
        <v>0</v>
      </c>
      <c r="L182" s="5">
        <v>3</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row>
    <row r="183" spans="2:32" x14ac:dyDescent="0.25">
      <c r="B183" s="4" t="s">
        <v>245</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row>
    <row r="184" spans="2:32" x14ac:dyDescent="0.25">
      <c r="B184" s="4" t="s">
        <v>246</v>
      </c>
      <c r="C184" s="5">
        <v>0</v>
      </c>
      <c r="D184" s="5">
        <v>0</v>
      </c>
      <c r="E184" s="5">
        <v>0</v>
      </c>
      <c r="F184" s="5">
        <v>0</v>
      </c>
      <c r="G184" s="5">
        <v>0</v>
      </c>
      <c r="H184" s="5">
        <v>0</v>
      </c>
      <c r="I184" s="5">
        <v>0</v>
      </c>
      <c r="J184" s="5">
        <v>0</v>
      </c>
      <c r="K184" s="5">
        <v>0</v>
      </c>
      <c r="L184" s="5">
        <v>3</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row>
    <row r="185" spans="2:32" x14ac:dyDescent="0.25">
      <c r="B185" s="4" t="s">
        <v>247</v>
      </c>
      <c r="C185" s="5">
        <v>0</v>
      </c>
      <c r="D185" s="5">
        <v>0</v>
      </c>
      <c r="E185" s="5">
        <v>0</v>
      </c>
      <c r="F185" s="5">
        <v>0</v>
      </c>
      <c r="G185" s="5">
        <v>0</v>
      </c>
      <c r="H185" s="5">
        <v>0</v>
      </c>
      <c r="I185" s="5">
        <v>0</v>
      </c>
      <c r="J185" s="5">
        <v>0</v>
      </c>
      <c r="K185" s="5">
        <v>0</v>
      </c>
      <c r="L185" s="5">
        <v>5</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row>
    <row r="186" spans="2:32" x14ac:dyDescent="0.25">
      <c r="B186" s="4" t="s">
        <v>248</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row>
    <row r="187" spans="2:32" x14ac:dyDescent="0.25">
      <c r="B187" s="4" t="s">
        <v>249</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row>
    <row r="188" spans="2:32" x14ac:dyDescent="0.25">
      <c r="B188" s="4" t="s">
        <v>250</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row>
    <row r="189" spans="2:32" x14ac:dyDescent="0.25">
      <c r="B189" s="4" t="s">
        <v>251</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row>
    <row r="190" spans="2:32" x14ac:dyDescent="0.25">
      <c r="B190" s="4" t="s">
        <v>252</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row>
    <row r="191" spans="2:32" x14ac:dyDescent="0.25">
      <c r="B191" s="4" t="s">
        <v>253</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row>
    <row r="192" spans="2:32" x14ac:dyDescent="0.25">
      <c r="B192" s="4" t="s">
        <v>254</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row>
    <row r="193" spans="2:32" x14ac:dyDescent="0.25">
      <c r="B193" s="4" t="s">
        <v>255</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row>
    <row r="194" spans="2:32" x14ac:dyDescent="0.25">
      <c r="B194" s="4" t="s">
        <v>256</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row>
    <row r="195" spans="2:32" x14ac:dyDescent="0.25">
      <c r="B195" s="4" t="s">
        <v>257</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row>
    <row r="196" spans="2:32" x14ac:dyDescent="0.25">
      <c r="B196" s="4" t="s">
        <v>7</v>
      </c>
      <c r="C196" s="5">
        <v>7911</v>
      </c>
      <c r="D196" s="5">
        <v>711</v>
      </c>
      <c r="E196" s="5">
        <v>1243</v>
      </c>
      <c r="F196" s="5">
        <v>2752</v>
      </c>
      <c r="G196" s="5">
        <v>2804</v>
      </c>
      <c r="H196" s="5">
        <v>6098</v>
      </c>
      <c r="I196" s="5">
        <v>2309</v>
      </c>
      <c r="J196" s="5">
        <v>42045</v>
      </c>
      <c r="K196" s="5">
        <v>3324</v>
      </c>
      <c r="L196" s="5">
        <v>84780</v>
      </c>
      <c r="M196" s="5">
        <v>4515</v>
      </c>
      <c r="N196" s="5">
        <v>6003</v>
      </c>
      <c r="O196" s="5">
        <v>5558</v>
      </c>
      <c r="P196" s="5">
        <v>14701</v>
      </c>
      <c r="Q196" s="5">
        <v>5113</v>
      </c>
      <c r="R196" s="5">
        <v>5900</v>
      </c>
      <c r="S196" s="5">
        <v>4872</v>
      </c>
      <c r="T196" s="5">
        <v>8664</v>
      </c>
      <c r="U196" s="5">
        <v>23425</v>
      </c>
      <c r="V196" s="5">
        <v>3134</v>
      </c>
      <c r="W196" s="5">
        <v>1489</v>
      </c>
      <c r="X196" s="5">
        <v>2293</v>
      </c>
      <c r="Y196" s="5">
        <v>1204</v>
      </c>
      <c r="Z196" s="5">
        <v>24131</v>
      </c>
      <c r="AA196" s="5">
        <v>1757</v>
      </c>
      <c r="AB196" s="5">
        <v>1403</v>
      </c>
      <c r="AC196" s="5">
        <v>5494</v>
      </c>
      <c r="AD196" s="5">
        <v>4693</v>
      </c>
      <c r="AE196" s="5">
        <v>1239</v>
      </c>
      <c r="AF196" s="5">
        <v>29825</v>
      </c>
    </row>
    <row r="197" spans="2:32" x14ac:dyDescent="0.25">
      <c r="B197" s="4" t="s">
        <v>34</v>
      </c>
      <c r="C197" s="5">
        <v>71</v>
      </c>
      <c r="D197" s="5">
        <v>0</v>
      </c>
      <c r="E197" s="5">
        <v>7</v>
      </c>
      <c r="F197" s="5">
        <v>7</v>
      </c>
      <c r="G197" s="5">
        <v>8</v>
      </c>
      <c r="H197" s="5">
        <v>74</v>
      </c>
      <c r="I197" s="5">
        <v>4</v>
      </c>
      <c r="J197" s="5">
        <v>272</v>
      </c>
      <c r="K197" s="5">
        <v>15</v>
      </c>
      <c r="L197" s="5">
        <v>374</v>
      </c>
      <c r="M197" s="5">
        <v>24</v>
      </c>
      <c r="N197" s="5">
        <v>29</v>
      </c>
      <c r="O197" s="5">
        <v>43</v>
      </c>
      <c r="P197" s="5">
        <v>120</v>
      </c>
      <c r="Q197" s="5">
        <v>69</v>
      </c>
      <c r="R197" s="5">
        <v>22</v>
      </c>
      <c r="S197" s="5">
        <v>20</v>
      </c>
      <c r="T197" s="5">
        <v>60</v>
      </c>
      <c r="U197" s="5">
        <v>131</v>
      </c>
      <c r="V197" s="5">
        <v>3</v>
      </c>
      <c r="W197" s="5">
        <v>8</v>
      </c>
      <c r="X197" s="5">
        <v>7</v>
      </c>
      <c r="Y197" s="5">
        <v>8</v>
      </c>
      <c r="Z197" s="5">
        <v>82</v>
      </c>
      <c r="AA197" s="5">
        <v>9</v>
      </c>
      <c r="AB197" s="5">
        <v>13</v>
      </c>
      <c r="AC197" s="5">
        <v>55</v>
      </c>
      <c r="AD197" s="5">
        <v>13</v>
      </c>
      <c r="AE197" s="5">
        <v>4</v>
      </c>
      <c r="AF197" s="5">
        <v>199</v>
      </c>
    </row>
    <row r="198" spans="2:32" x14ac:dyDescent="0.25">
      <c r="B198" s="4" t="s">
        <v>35</v>
      </c>
      <c r="C198" s="5">
        <v>21</v>
      </c>
      <c r="D198" s="5">
        <v>4</v>
      </c>
      <c r="E198" s="5">
        <v>0</v>
      </c>
      <c r="F198" s="5">
        <v>0</v>
      </c>
      <c r="G198" s="5">
        <v>10</v>
      </c>
      <c r="H198" s="5">
        <v>15</v>
      </c>
      <c r="I198" s="5">
        <v>0</v>
      </c>
      <c r="J198" s="5">
        <v>17</v>
      </c>
      <c r="K198" s="5">
        <v>0</v>
      </c>
      <c r="L198" s="5">
        <v>168</v>
      </c>
      <c r="M198" s="5">
        <v>3</v>
      </c>
      <c r="N198" s="5">
        <v>4</v>
      </c>
      <c r="O198" s="5">
        <v>18</v>
      </c>
      <c r="P198" s="5">
        <v>3</v>
      </c>
      <c r="Q198" s="5">
        <v>0</v>
      </c>
      <c r="R198" s="5">
        <v>0</v>
      </c>
      <c r="S198" s="5">
        <v>3</v>
      </c>
      <c r="T198" s="5">
        <v>14</v>
      </c>
      <c r="U198" s="5">
        <v>6</v>
      </c>
      <c r="V198" s="5">
        <v>0</v>
      </c>
      <c r="W198" s="5">
        <v>0</v>
      </c>
      <c r="X198" s="5">
        <v>8</v>
      </c>
      <c r="Y198" s="5">
        <v>0</v>
      </c>
      <c r="Z198" s="5">
        <v>11</v>
      </c>
      <c r="AA198" s="5">
        <v>0</v>
      </c>
      <c r="AB198" s="5">
        <v>0</v>
      </c>
      <c r="AC198" s="5">
        <v>0</v>
      </c>
      <c r="AD198" s="5">
        <v>6</v>
      </c>
      <c r="AE198" s="5">
        <v>0</v>
      </c>
      <c r="AF198" s="5">
        <v>34</v>
      </c>
    </row>
    <row r="199" spans="2:32" x14ac:dyDescent="0.25">
      <c r="B199" s="4" t="s">
        <v>36</v>
      </c>
      <c r="C199" s="5">
        <v>4</v>
      </c>
      <c r="D199" s="5">
        <v>0</v>
      </c>
      <c r="E199" s="5">
        <v>5</v>
      </c>
      <c r="F199" s="5">
        <v>0</v>
      </c>
      <c r="G199" s="5">
        <v>3</v>
      </c>
      <c r="H199" s="5">
        <v>0</v>
      </c>
      <c r="I199" s="5">
        <v>4</v>
      </c>
      <c r="J199" s="5">
        <v>27</v>
      </c>
      <c r="K199" s="5">
        <v>0</v>
      </c>
      <c r="L199" s="5">
        <v>52</v>
      </c>
      <c r="M199" s="5">
        <v>3</v>
      </c>
      <c r="N199" s="5">
        <v>4</v>
      </c>
      <c r="O199" s="5">
        <v>0</v>
      </c>
      <c r="P199" s="5">
        <v>7</v>
      </c>
      <c r="Q199" s="5">
        <v>0</v>
      </c>
      <c r="R199" s="5">
        <v>8</v>
      </c>
      <c r="S199" s="5">
        <v>5</v>
      </c>
      <c r="T199" s="5">
        <v>6</v>
      </c>
      <c r="U199" s="5">
        <v>11</v>
      </c>
      <c r="V199" s="5">
        <v>5</v>
      </c>
      <c r="W199" s="5">
        <v>0</v>
      </c>
      <c r="X199" s="5">
        <v>0</v>
      </c>
      <c r="Y199" s="5">
        <v>0</v>
      </c>
      <c r="Z199" s="5">
        <v>9</v>
      </c>
      <c r="AA199" s="5">
        <v>0</v>
      </c>
      <c r="AB199" s="5">
        <v>0</v>
      </c>
      <c r="AC199" s="5">
        <v>3</v>
      </c>
      <c r="AD199" s="5">
        <v>0</v>
      </c>
      <c r="AE199" s="5">
        <v>0</v>
      </c>
      <c r="AF199" s="5">
        <v>11</v>
      </c>
    </row>
    <row r="200" spans="2:32" x14ac:dyDescent="0.25">
      <c r="B200" s="4" t="s">
        <v>37</v>
      </c>
      <c r="C200" s="5">
        <v>0</v>
      </c>
      <c r="D200" s="5">
        <v>0</v>
      </c>
      <c r="E200" s="5">
        <v>0</v>
      </c>
      <c r="F200" s="5">
        <v>0</v>
      </c>
      <c r="G200" s="5">
        <v>5</v>
      </c>
      <c r="H200" s="5">
        <v>3</v>
      </c>
      <c r="I200" s="5">
        <v>0</v>
      </c>
      <c r="J200" s="5">
        <v>27</v>
      </c>
      <c r="K200" s="5">
        <v>4</v>
      </c>
      <c r="L200" s="5">
        <v>43</v>
      </c>
      <c r="M200" s="5">
        <v>10</v>
      </c>
      <c r="N200" s="5">
        <v>6</v>
      </c>
      <c r="O200" s="5">
        <v>4</v>
      </c>
      <c r="P200" s="5">
        <v>17</v>
      </c>
      <c r="Q200" s="5">
        <v>4</v>
      </c>
      <c r="R200" s="5">
        <v>4</v>
      </c>
      <c r="S200" s="5">
        <v>0</v>
      </c>
      <c r="T200" s="5">
        <v>0</v>
      </c>
      <c r="U200" s="5">
        <v>32</v>
      </c>
      <c r="V200" s="5">
        <v>4</v>
      </c>
      <c r="W200" s="5">
        <v>0</v>
      </c>
      <c r="X200" s="5">
        <v>4</v>
      </c>
      <c r="Y200" s="5">
        <v>0</v>
      </c>
      <c r="Z200" s="5">
        <v>6</v>
      </c>
      <c r="AA200" s="5">
        <v>0</v>
      </c>
      <c r="AB200" s="5">
        <v>0</v>
      </c>
      <c r="AC200" s="5">
        <v>7</v>
      </c>
      <c r="AD200" s="5">
        <v>3</v>
      </c>
      <c r="AE200" s="5">
        <v>4</v>
      </c>
      <c r="AF200" s="5">
        <v>24</v>
      </c>
    </row>
    <row r="201" spans="2:32" x14ac:dyDescent="0.25">
      <c r="B201" s="4" t="s">
        <v>38</v>
      </c>
      <c r="C201" s="5">
        <v>13</v>
      </c>
      <c r="D201" s="5">
        <v>0</v>
      </c>
      <c r="E201" s="5">
        <v>0</v>
      </c>
      <c r="F201" s="5">
        <v>0</v>
      </c>
      <c r="G201" s="5">
        <v>0</v>
      </c>
      <c r="H201" s="5">
        <v>6</v>
      </c>
      <c r="I201" s="5">
        <v>5</v>
      </c>
      <c r="J201" s="5">
        <v>49</v>
      </c>
      <c r="K201" s="5">
        <v>0</v>
      </c>
      <c r="L201" s="5">
        <v>122</v>
      </c>
      <c r="M201" s="5">
        <v>3</v>
      </c>
      <c r="N201" s="5">
        <v>4</v>
      </c>
      <c r="O201" s="5">
        <v>12</v>
      </c>
      <c r="P201" s="5">
        <v>22</v>
      </c>
      <c r="Q201" s="5">
        <v>5</v>
      </c>
      <c r="R201" s="5">
        <v>0</v>
      </c>
      <c r="S201" s="5">
        <v>4</v>
      </c>
      <c r="T201" s="5">
        <v>14</v>
      </c>
      <c r="U201" s="5">
        <v>22</v>
      </c>
      <c r="V201" s="5">
        <v>0</v>
      </c>
      <c r="W201" s="5">
        <v>4</v>
      </c>
      <c r="X201" s="5">
        <v>5</v>
      </c>
      <c r="Y201" s="5">
        <v>0</v>
      </c>
      <c r="Z201" s="5">
        <v>36</v>
      </c>
      <c r="AA201" s="5">
        <v>0</v>
      </c>
      <c r="AB201" s="5">
        <v>0</v>
      </c>
      <c r="AC201" s="5">
        <v>8</v>
      </c>
      <c r="AD201" s="5">
        <v>8</v>
      </c>
      <c r="AE201" s="5">
        <v>0</v>
      </c>
      <c r="AF201" s="5">
        <v>31</v>
      </c>
    </row>
    <row r="202" spans="2:32" x14ac:dyDescent="0.25">
      <c r="B202" s="4" t="s">
        <v>113</v>
      </c>
      <c r="C202" s="5">
        <v>0</v>
      </c>
      <c r="D202" s="5">
        <v>0</v>
      </c>
      <c r="E202" s="5">
        <v>0</v>
      </c>
      <c r="F202" s="5">
        <v>0</v>
      </c>
      <c r="G202" s="5">
        <v>0</v>
      </c>
      <c r="H202" s="5">
        <v>0</v>
      </c>
      <c r="I202" s="5">
        <v>0</v>
      </c>
      <c r="J202" s="5">
        <v>0</v>
      </c>
      <c r="K202" s="5">
        <v>0</v>
      </c>
      <c r="L202" s="5">
        <v>3</v>
      </c>
      <c r="M202" s="5">
        <v>0</v>
      </c>
      <c r="N202" s="5">
        <v>0</v>
      </c>
      <c r="O202" s="5">
        <v>0</v>
      </c>
      <c r="P202" s="5">
        <v>0</v>
      </c>
      <c r="Q202" s="5">
        <v>0</v>
      </c>
      <c r="R202" s="5">
        <v>0</v>
      </c>
      <c r="S202" s="5">
        <v>0</v>
      </c>
      <c r="T202" s="5">
        <v>0</v>
      </c>
      <c r="U202" s="5">
        <v>4</v>
      </c>
      <c r="V202" s="5">
        <v>0</v>
      </c>
      <c r="W202" s="5">
        <v>0</v>
      </c>
      <c r="X202" s="5">
        <v>0</v>
      </c>
      <c r="Y202" s="5">
        <v>0</v>
      </c>
      <c r="Z202" s="5">
        <v>0</v>
      </c>
      <c r="AA202" s="5">
        <v>0</v>
      </c>
      <c r="AB202" s="5">
        <v>0</v>
      </c>
      <c r="AC202" s="5">
        <v>0</v>
      </c>
      <c r="AD202" s="5">
        <v>0</v>
      </c>
      <c r="AE202" s="5">
        <v>0</v>
      </c>
      <c r="AF202" s="5">
        <v>0</v>
      </c>
    </row>
    <row r="203" spans="2:32" x14ac:dyDescent="0.25">
      <c r="B203" s="4" t="s">
        <v>114</v>
      </c>
      <c r="C203" s="5">
        <v>0</v>
      </c>
      <c r="D203" s="5">
        <v>0</v>
      </c>
      <c r="E203" s="5">
        <v>0</v>
      </c>
      <c r="F203" s="5">
        <v>0</v>
      </c>
      <c r="G203" s="5">
        <v>0</v>
      </c>
      <c r="H203" s="5">
        <v>0</v>
      </c>
      <c r="I203" s="5">
        <v>0</v>
      </c>
      <c r="J203" s="5">
        <v>0</v>
      </c>
      <c r="K203" s="5">
        <v>0</v>
      </c>
      <c r="L203" s="5">
        <v>0</v>
      </c>
      <c r="M203" s="5">
        <v>0</v>
      </c>
      <c r="N203" s="5">
        <v>5</v>
      </c>
      <c r="O203" s="5">
        <v>0</v>
      </c>
      <c r="P203" s="5">
        <v>0</v>
      </c>
      <c r="Q203" s="5">
        <v>0</v>
      </c>
      <c r="R203" s="5">
        <v>0</v>
      </c>
      <c r="S203" s="5">
        <v>0</v>
      </c>
      <c r="T203" s="5">
        <v>0</v>
      </c>
      <c r="U203" s="5">
        <v>0</v>
      </c>
      <c r="V203" s="5">
        <v>0</v>
      </c>
      <c r="W203" s="5">
        <v>0</v>
      </c>
      <c r="X203" s="5">
        <v>0</v>
      </c>
      <c r="Y203" s="5">
        <v>0</v>
      </c>
      <c r="Z203" s="5">
        <v>0</v>
      </c>
      <c r="AA203" s="5">
        <v>0</v>
      </c>
      <c r="AB203" s="5">
        <v>0</v>
      </c>
      <c r="AC203" s="5">
        <v>0</v>
      </c>
      <c r="AD203" s="5">
        <v>0</v>
      </c>
      <c r="AE203" s="5">
        <v>0</v>
      </c>
      <c r="AF203" s="5">
        <v>0</v>
      </c>
    </row>
    <row r="204" spans="2:32" x14ac:dyDescent="0.25">
      <c r="B204" s="4" t="s">
        <v>115</v>
      </c>
      <c r="C204" s="5">
        <v>0</v>
      </c>
      <c r="D204" s="5">
        <v>0</v>
      </c>
      <c r="E204" s="5">
        <v>0</v>
      </c>
      <c r="F204" s="5">
        <v>0</v>
      </c>
      <c r="G204" s="5">
        <v>0</v>
      </c>
      <c r="H204" s="5">
        <v>0</v>
      </c>
      <c r="I204" s="5">
        <v>0</v>
      </c>
      <c r="J204" s="5">
        <v>6</v>
      </c>
      <c r="K204" s="5">
        <v>0</v>
      </c>
      <c r="L204" s="5">
        <v>3</v>
      </c>
      <c r="M204" s="5">
        <v>0</v>
      </c>
      <c r="N204" s="5">
        <v>4</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4</v>
      </c>
    </row>
    <row r="205" spans="2:32" x14ac:dyDescent="0.25">
      <c r="B205" s="4" t="s">
        <v>116</v>
      </c>
      <c r="C205" s="5">
        <v>0</v>
      </c>
      <c r="D205" s="5">
        <v>0</v>
      </c>
      <c r="E205" s="5">
        <v>0</v>
      </c>
      <c r="F205" s="5">
        <v>0</v>
      </c>
      <c r="G205" s="5">
        <v>0</v>
      </c>
      <c r="H205" s="5">
        <v>0</v>
      </c>
      <c r="I205" s="5">
        <v>0</v>
      </c>
      <c r="J205" s="5">
        <v>3</v>
      </c>
      <c r="K205" s="5">
        <v>0</v>
      </c>
      <c r="L205" s="5">
        <v>0</v>
      </c>
      <c r="M205" s="5">
        <v>0</v>
      </c>
      <c r="N205" s="5">
        <v>0</v>
      </c>
      <c r="O205" s="5">
        <v>0</v>
      </c>
      <c r="P205" s="5">
        <v>0</v>
      </c>
      <c r="Q205" s="5">
        <v>0</v>
      </c>
      <c r="R205" s="5">
        <v>0</v>
      </c>
      <c r="S205" s="5">
        <v>0</v>
      </c>
      <c r="T205" s="5">
        <v>0</v>
      </c>
      <c r="U205" s="5">
        <v>4</v>
      </c>
      <c r="V205" s="5">
        <v>0</v>
      </c>
      <c r="W205" s="5">
        <v>0</v>
      </c>
      <c r="X205" s="5">
        <v>0</v>
      </c>
      <c r="Y205" s="5">
        <v>0</v>
      </c>
      <c r="Z205" s="5">
        <v>0</v>
      </c>
      <c r="AA205" s="5">
        <v>0</v>
      </c>
      <c r="AB205" s="5">
        <v>0</v>
      </c>
      <c r="AC205" s="5">
        <v>0</v>
      </c>
      <c r="AD205" s="5">
        <v>0</v>
      </c>
      <c r="AE205" s="5">
        <v>0</v>
      </c>
      <c r="AF205" s="5">
        <v>3</v>
      </c>
    </row>
    <row r="206" spans="2:32" x14ac:dyDescent="0.25">
      <c r="B206" s="4" t="s">
        <v>117</v>
      </c>
      <c r="C206" s="5">
        <v>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row>
    <row r="207" spans="2:32" x14ac:dyDescent="0.25">
      <c r="B207" s="4" t="s">
        <v>118</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row>
    <row r="208" spans="2:32" x14ac:dyDescent="0.25">
      <c r="B208" s="4" t="s">
        <v>119</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row>
    <row r="209" spans="2:32" x14ac:dyDescent="0.25">
      <c r="B209" s="4" t="s">
        <v>120</v>
      </c>
      <c r="C209" s="5">
        <v>0</v>
      </c>
      <c r="D209" s="5">
        <v>0</v>
      </c>
      <c r="E209" s="5">
        <v>0</v>
      </c>
      <c r="F209" s="5">
        <v>0</v>
      </c>
      <c r="G209" s="5">
        <v>0</v>
      </c>
      <c r="H209" s="5">
        <v>0</v>
      </c>
      <c r="I209" s="5">
        <v>0</v>
      </c>
      <c r="J209" s="5">
        <v>0</v>
      </c>
      <c r="K209" s="5">
        <v>0</v>
      </c>
      <c r="L209" s="5">
        <v>0</v>
      </c>
      <c r="M209" s="5">
        <v>0</v>
      </c>
      <c r="N209" s="5">
        <v>0</v>
      </c>
      <c r="O209" s="5">
        <v>0</v>
      </c>
      <c r="P209" s="5">
        <v>4</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row>
    <row r="210" spans="2:32" x14ac:dyDescent="0.25">
      <c r="B210" s="4" t="s">
        <v>121</v>
      </c>
      <c r="C210" s="5">
        <v>0</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0</v>
      </c>
      <c r="Y210" s="5">
        <v>0</v>
      </c>
      <c r="Z210" s="5">
        <v>0</v>
      </c>
      <c r="AA210" s="5">
        <v>0</v>
      </c>
      <c r="AB210" s="5">
        <v>0</v>
      </c>
      <c r="AC210" s="5">
        <v>0</v>
      </c>
      <c r="AD210" s="5">
        <v>0</v>
      </c>
      <c r="AE210" s="5">
        <v>0</v>
      </c>
      <c r="AF210" s="5">
        <v>0</v>
      </c>
    </row>
    <row r="211" spans="2:32" x14ac:dyDescent="0.25">
      <c r="B211" s="4" t="s">
        <v>122</v>
      </c>
      <c r="C211" s="5">
        <v>0</v>
      </c>
      <c r="D211" s="5">
        <v>0</v>
      </c>
      <c r="E211" s="5">
        <v>0</v>
      </c>
      <c r="F211" s="5">
        <v>0</v>
      </c>
      <c r="G211" s="5">
        <v>0</v>
      </c>
      <c r="H211" s="5">
        <v>0</v>
      </c>
      <c r="I211" s="5">
        <v>0</v>
      </c>
      <c r="J211" s="5">
        <v>3</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row>
    <row r="212" spans="2:32" x14ac:dyDescent="0.25">
      <c r="B212" s="4" t="s">
        <v>8</v>
      </c>
      <c r="C212" s="5">
        <v>462</v>
      </c>
      <c r="D212" s="5">
        <v>80</v>
      </c>
      <c r="E212" s="5">
        <v>73</v>
      </c>
      <c r="F212" s="5">
        <v>205</v>
      </c>
      <c r="G212" s="5">
        <v>96</v>
      </c>
      <c r="H212" s="5">
        <v>808</v>
      </c>
      <c r="I212" s="5">
        <v>135</v>
      </c>
      <c r="J212" s="5">
        <v>3544</v>
      </c>
      <c r="K212" s="5">
        <v>200</v>
      </c>
      <c r="L212" s="5">
        <v>5927</v>
      </c>
      <c r="M212" s="5">
        <v>520</v>
      </c>
      <c r="N212" s="5">
        <v>313</v>
      </c>
      <c r="O212" s="5">
        <v>258</v>
      </c>
      <c r="P212" s="5">
        <v>2194</v>
      </c>
      <c r="Q212" s="5">
        <v>606</v>
      </c>
      <c r="R212" s="5">
        <v>811</v>
      </c>
      <c r="S212" s="5">
        <v>234</v>
      </c>
      <c r="T212" s="5">
        <v>504</v>
      </c>
      <c r="U212" s="5">
        <v>3011</v>
      </c>
      <c r="V212" s="5">
        <v>74</v>
      </c>
      <c r="W212" s="5">
        <v>60</v>
      </c>
      <c r="X212" s="5">
        <v>109</v>
      </c>
      <c r="Y212" s="5">
        <v>98</v>
      </c>
      <c r="Z212" s="5">
        <v>1500</v>
      </c>
      <c r="AA212" s="5">
        <v>128</v>
      </c>
      <c r="AB212" s="5">
        <v>95</v>
      </c>
      <c r="AC212" s="5">
        <v>1087</v>
      </c>
      <c r="AD212" s="5">
        <v>188</v>
      </c>
      <c r="AE212" s="5">
        <v>60</v>
      </c>
      <c r="AF212" s="5">
        <v>2462</v>
      </c>
    </row>
    <row r="213" spans="2:32" x14ac:dyDescent="0.25">
      <c r="B213" s="4" t="s">
        <v>39</v>
      </c>
      <c r="C213" s="5">
        <v>0</v>
      </c>
      <c r="D213" s="5">
        <v>0</v>
      </c>
      <c r="E213" s="5">
        <v>0</v>
      </c>
      <c r="F213" s="5">
        <v>0</v>
      </c>
      <c r="G213" s="5">
        <v>0</v>
      </c>
      <c r="H213" s="5">
        <v>0</v>
      </c>
      <c r="I213" s="5">
        <v>0</v>
      </c>
      <c r="J213" s="5">
        <v>0</v>
      </c>
      <c r="K213" s="5">
        <v>0</v>
      </c>
      <c r="L213" s="5">
        <v>5</v>
      </c>
      <c r="M213" s="5">
        <v>0</v>
      </c>
      <c r="N213" s="5">
        <v>0</v>
      </c>
      <c r="O213" s="5">
        <v>0</v>
      </c>
      <c r="P213" s="5">
        <v>0</v>
      </c>
      <c r="Q213" s="5">
        <v>0</v>
      </c>
      <c r="R213" s="5">
        <v>0</v>
      </c>
      <c r="S213" s="5">
        <v>0</v>
      </c>
      <c r="T213" s="5">
        <v>0</v>
      </c>
      <c r="U213" s="5">
        <v>0</v>
      </c>
      <c r="V213" s="5">
        <v>0</v>
      </c>
      <c r="W213" s="5">
        <v>0</v>
      </c>
      <c r="X213" s="5">
        <v>0</v>
      </c>
      <c r="Y213" s="5">
        <v>0</v>
      </c>
      <c r="Z213" s="5">
        <v>0</v>
      </c>
      <c r="AA213" s="5">
        <v>0</v>
      </c>
      <c r="AB213" s="5">
        <v>0</v>
      </c>
      <c r="AC213" s="5">
        <v>0</v>
      </c>
      <c r="AD213" s="5">
        <v>0</v>
      </c>
      <c r="AE213" s="5">
        <v>0</v>
      </c>
      <c r="AF213" s="5">
        <v>0</v>
      </c>
    </row>
    <row r="214" spans="2:32" x14ac:dyDescent="0.25">
      <c r="B214" s="4" t="s">
        <v>40</v>
      </c>
      <c r="C214" s="5">
        <v>0</v>
      </c>
      <c r="D214" s="5">
        <v>0</v>
      </c>
      <c r="E214" s="5">
        <v>0</v>
      </c>
      <c r="F214" s="5">
        <v>0</v>
      </c>
      <c r="G214" s="5">
        <v>0</v>
      </c>
      <c r="H214" s="5">
        <v>0</v>
      </c>
      <c r="I214" s="5">
        <v>0</v>
      </c>
      <c r="J214" s="5">
        <v>3</v>
      </c>
      <c r="K214" s="5">
        <v>0</v>
      </c>
      <c r="L214" s="5">
        <v>0</v>
      </c>
      <c r="M214" s="5">
        <v>0</v>
      </c>
      <c r="N214" s="5">
        <v>0</v>
      </c>
      <c r="O214" s="5">
        <v>0</v>
      </c>
      <c r="P214" s="5">
        <v>3</v>
      </c>
      <c r="Q214" s="5">
        <v>0</v>
      </c>
      <c r="R214" s="5">
        <v>0</v>
      </c>
      <c r="S214" s="5">
        <v>0</v>
      </c>
      <c r="T214" s="5">
        <v>0</v>
      </c>
      <c r="U214" s="5">
        <v>4</v>
      </c>
      <c r="V214" s="5">
        <v>0</v>
      </c>
      <c r="W214" s="5">
        <v>0</v>
      </c>
      <c r="X214" s="5">
        <v>0</v>
      </c>
      <c r="Y214" s="5">
        <v>0</v>
      </c>
      <c r="Z214" s="5">
        <v>0</v>
      </c>
      <c r="AA214" s="5">
        <v>0</v>
      </c>
      <c r="AB214" s="5">
        <v>0</v>
      </c>
      <c r="AC214" s="5">
        <v>0</v>
      </c>
      <c r="AD214" s="5">
        <v>0</v>
      </c>
      <c r="AE214" s="5">
        <v>0</v>
      </c>
      <c r="AF214" s="5">
        <v>0</v>
      </c>
    </row>
    <row r="215" spans="2:32" x14ac:dyDescent="0.25">
      <c r="B215" s="4" t="s">
        <v>41</v>
      </c>
      <c r="C215" s="5">
        <v>0</v>
      </c>
      <c r="D215" s="5">
        <v>0</v>
      </c>
      <c r="E215" s="5">
        <v>0</v>
      </c>
      <c r="F215" s="5">
        <v>0</v>
      </c>
      <c r="G215" s="5">
        <v>0</v>
      </c>
      <c r="H215" s="5">
        <v>0</v>
      </c>
      <c r="I215" s="5">
        <v>0</v>
      </c>
      <c r="J215" s="5">
        <v>9</v>
      </c>
      <c r="K215" s="5">
        <v>0</v>
      </c>
      <c r="L215" s="5">
        <v>11</v>
      </c>
      <c r="M215" s="5">
        <v>3</v>
      </c>
      <c r="N215" s="5">
        <v>5</v>
      </c>
      <c r="O215" s="5">
        <v>0</v>
      </c>
      <c r="P215" s="5">
        <v>6</v>
      </c>
      <c r="Q215" s="5">
        <v>0</v>
      </c>
      <c r="R215" s="5">
        <v>0</v>
      </c>
      <c r="S215" s="5">
        <v>0</v>
      </c>
      <c r="T215" s="5">
        <v>0</v>
      </c>
      <c r="U215" s="5">
        <v>16</v>
      </c>
      <c r="V215" s="5">
        <v>0</v>
      </c>
      <c r="W215" s="5">
        <v>0</v>
      </c>
      <c r="X215" s="5">
        <v>0</v>
      </c>
      <c r="Y215" s="5">
        <v>0</v>
      </c>
      <c r="Z215" s="5">
        <v>6</v>
      </c>
      <c r="AA215" s="5">
        <v>0</v>
      </c>
      <c r="AB215" s="5">
        <v>0</v>
      </c>
      <c r="AC215" s="5">
        <v>7</v>
      </c>
      <c r="AD215" s="5">
        <v>0</v>
      </c>
      <c r="AE215" s="5">
        <v>0</v>
      </c>
      <c r="AF215" s="5">
        <v>3</v>
      </c>
    </row>
    <row r="216" spans="2:32" x14ac:dyDescent="0.25">
      <c r="B216" s="4" t="s">
        <v>42</v>
      </c>
      <c r="C216" s="5">
        <v>0</v>
      </c>
      <c r="D216" s="5">
        <v>0</v>
      </c>
      <c r="E216" s="5">
        <v>0</v>
      </c>
      <c r="F216" s="5">
        <v>3</v>
      </c>
      <c r="G216" s="5">
        <v>0</v>
      </c>
      <c r="H216" s="5">
        <v>0</v>
      </c>
      <c r="I216" s="5">
        <v>0</v>
      </c>
      <c r="J216" s="5">
        <v>16</v>
      </c>
      <c r="K216" s="5">
        <v>0</v>
      </c>
      <c r="L216" s="5">
        <v>17</v>
      </c>
      <c r="M216" s="5">
        <v>0</v>
      </c>
      <c r="N216" s="5">
        <v>3</v>
      </c>
      <c r="O216" s="5">
        <v>0</v>
      </c>
      <c r="P216" s="5">
        <v>6</v>
      </c>
      <c r="Q216" s="5">
        <v>4</v>
      </c>
      <c r="R216" s="5">
        <v>9</v>
      </c>
      <c r="S216" s="5">
        <v>4</v>
      </c>
      <c r="T216" s="5">
        <v>0</v>
      </c>
      <c r="U216" s="5">
        <v>10</v>
      </c>
      <c r="V216" s="5">
        <v>0</v>
      </c>
      <c r="W216" s="5">
        <v>0</v>
      </c>
      <c r="X216" s="5">
        <v>0</v>
      </c>
      <c r="Y216" s="5">
        <v>0</v>
      </c>
      <c r="Z216" s="5">
        <v>3</v>
      </c>
      <c r="AA216" s="5">
        <v>0</v>
      </c>
      <c r="AB216" s="5">
        <v>0</v>
      </c>
      <c r="AC216" s="5">
        <v>0</v>
      </c>
      <c r="AD216" s="5">
        <v>4</v>
      </c>
      <c r="AE216" s="5">
        <v>0</v>
      </c>
      <c r="AF216" s="5">
        <v>5</v>
      </c>
    </row>
    <row r="217" spans="2:32" x14ac:dyDescent="0.25">
      <c r="B217" s="4" t="s">
        <v>123</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row>
    <row r="218" spans="2:32" x14ac:dyDescent="0.25">
      <c r="B218" s="4" t="s">
        <v>124</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row>
    <row r="219" spans="2:32" x14ac:dyDescent="0.25">
      <c r="B219" s="4" t="s">
        <v>125</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row>
    <row r="220" spans="2:32" x14ac:dyDescent="0.25">
      <c r="B220" s="4" t="s">
        <v>126</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row>
    <row r="221" spans="2:32" x14ac:dyDescent="0.25">
      <c r="B221" s="4" t="s">
        <v>127</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row>
    <row r="222" spans="2:32" x14ac:dyDescent="0.25">
      <c r="B222" s="4" t="s">
        <v>128</v>
      </c>
      <c r="C222" s="5">
        <v>0</v>
      </c>
      <c r="D222" s="5">
        <v>0</v>
      </c>
      <c r="E222" s="5">
        <v>0</v>
      </c>
      <c r="F222" s="5">
        <v>0</v>
      </c>
      <c r="G222" s="5">
        <v>0</v>
      </c>
      <c r="H222" s="5">
        <v>0</v>
      </c>
      <c r="I222" s="5">
        <v>0</v>
      </c>
      <c r="J222" s="5">
        <v>0</v>
      </c>
      <c r="K222" s="5">
        <v>0</v>
      </c>
      <c r="L222" s="5">
        <v>3</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row>
    <row r="223" spans="2:32" x14ac:dyDescent="0.25">
      <c r="B223" s="4" t="s">
        <v>9</v>
      </c>
      <c r="C223" s="5">
        <v>118</v>
      </c>
      <c r="D223" s="5">
        <v>8</v>
      </c>
      <c r="E223" s="5">
        <v>13</v>
      </c>
      <c r="F223" s="5">
        <v>4</v>
      </c>
      <c r="G223" s="5">
        <v>59</v>
      </c>
      <c r="H223" s="5">
        <v>24</v>
      </c>
      <c r="I223" s="5">
        <v>35</v>
      </c>
      <c r="J223" s="5">
        <v>110</v>
      </c>
      <c r="K223" s="5">
        <v>13</v>
      </c>
      <c r="L223" s="5">
        <v>1302</v>
      </c>
      <c r="M223" s="5">
        <v>5</v>
      </c>
      <c r="N223" s="5">
        <v>50</v>
      </c>
      <c r="O223" s="5">
        <v>72</v>
      </c>
      <c r="P223" s="5">
        <v>70</v>
      </c>
      <c r="Q223" s="5">
        <v>16</v>
      </c>
      <c r="R223" s="5">
        <v>24</v>
      </c>
      <c r="S223" s="5">
        <v>101</v>
      </c>
      <c r="T223" s="5">
        <v>54</v>
      </c>
      <c r="U223" s="5">
        <v>34</v>
      </c>
      <c r="V223" s="5">
        <v>18</v>
      </c>
      <c r="W223" s="5">
        <v>0</v>
      </c>
      <c r="X223" s="5">
        <v>46</v>
      </c>
      <c r="Y223" s="5">
        <v>8</v>
      </c>
      <c r="Z223" s="5">
        <v>129</v>
      </c>
      <c r="AA223" s="5">
        <v>12</v>
      </c>
      <c r="AB223" s="5">
        <v>23</v>
      </c>
      <c r="AC223" s="5">
        <v>8</v>
      </c>
      <c r="AD223" s="5">
        <v>135</v>
      </c>
      <c r="AE223" s="5">
        <v>9</v>
      </c>
      <c r="AF223" s="5">
        <v>263</v>
      </c>
    </row>
    <row r="224" spans="2:32" x14ac:dyDescent="0.25">
      <c r="B224" s="4" t="s">
        <v>43</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row>
    <row r="225" spans="2:32" x14ac:dyDescent="0.25">
      <c r="B225" s="4" t="s">
        <v>44</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row>
    <row r="226" spans="2:32" x14ac:dyDescent="0.25">
      <c r="B226" s="4" t="s">
        <v>45</v>
      </c>
      <c r="C226" s="5">
        <v>3</v>
      </c>
      <c r="D226" s="5">
        <v>0</v>
      </c>
      <c r="E226" s="5">
        <v>0</v>
      </c>
      <c r="F226" s="5">
        <v>0</v>
      </c>
      <c r="G226" s="5">
        <v>0</v>
      </c>
      <c r="H226" s="5">
        <v>0</v>
      </c>
      <c r="I226" s="5">
        <v>0</v>
      </c>
      <c r="J226" s="5">
        <v>0</v>
      </c>
      <c r="K226" s="5">
        <v>0</v>
      </c>
      <c r="L226" s="5">
        <v>12</v>
      </c>
      <c r="M226" s="5">
        <v>0</v>
      </c>
      <c r="N226" s="5">
        <v>0</v>
      </c>
      <c r="O226" s="5">
        <v>0</v>
      </c>
      <c r="P226" s="5">
        <v>0</v>
      </c>
      <c r="Q226" s="5">
        <v>0</v>
      </c>
      <c r="R226" s="5">
        <v>0</v>
      </c>
      <c r="S226" s="5">
        <v>0</v>
      </c>
      <c r="T226" s="5">
        <v>4</v>
      </c>
      <c r="U226" s="5">
        <v>0</v>
      </c>
      <c r="V226" s="5">
        <v>0</v>
      </c>
      <c r="W226" s="5">
        <v>0</v>
      </c>
      <c r="X226" s="5">
        <v>0</v>
      </c>
      <c r="Y226" s="5">
        <v>0</v>
      </c>
      <c r="Z226" s="5">
        <v>0</v>
      </c>
      <c r="AA226" s="5">
        <v>0</v>
      </c>
      <c r="AB226" s="5">
        <v>0</v>
      </c>
      <c r="AC226" s="5">
        <v>0</v>
      </c>
      <c r="AD226" s="5">
        <v>0</v>
      </c>
      <c r="AE226" s="5">
        <v>0</v>
      </c>
      <c r="AF226" s="5">
        <v>0</v>
      </c>
    </row>
    <row r="227" spans="2:32" x14ac:dyDescent="0.25">
      <c r="B227" s="4" t="s">
        <v>129</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row>
    <row r="228" spans="2:32" x14ac:dyDescent="0.25">
      <c r="B228" s="4" t="s">
        <v>130</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row>
    <row r="229" spans="2:32" x14ac:dyDescent="0.25">
      <c r="B229" s="4" t="s">
        <v>131</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row>
    <row r="230" spans="2:32" x14ac:dyDescent="0.25">
      <c r="B230" s="4" t="s">
        <v>10</v>
      </c>
      <c r="C230" s="5">
        <v>3</v>
      </c>
      <c r="D230" s="5">
        <v>0</v>
      </c>
      <c r="E230" s="5">
        <v>15</v>
      </c>
      <c r="F230" s="5">
        <v>5</v>
      </c>
      <c r="G230" s="5">
        <v>3</v>
      </c>
      <c r="H230" s="5">
        <v>0</v>
      </c>
      <c r="I230" s="5">
        <v>15</v>
      </c>
      <c r="J230" s="5">
        <v>89</v>
      </c>
      <c r="K230" s="5">
        <v>3</v>
      </c>
      <c r="L230" s="5">
        <v>576</v>
      </c>
      <c r="M230" s="5">
        <v>43</v>
      </c>
      <c r="N230" s="5">
        <v>18</v>
      </c>
      <c r="O230" s="5">
        <v>0</v>
      </c>
      <c r="P230" s="5">
        <v>183</v>
      </c>
      <c r="Q230" s="5">
        <v>4</v>
      </c>
      <c r="R230" s="5">
        <v>112</v>
      </c>
      <c r="S230" s="5">
        <v>3</v>
      </c>
      <c r="T230" s="5">
        <v>25</v>
      </c>
      <c r="U230" s="5">
        <v>91</v>
      </c>
      <c r="V230" s="5">
        <v>9</v>
      </c>
      <c r="W230" s="5">
        <v>14</v>
      </c>
      <c r="X230" s="5">
        <v>4</v>
      </c>
      <c r="Y230" s="5">
        <v>0</v>
      </c>
      <c r="Z230" s="5">
        <v>27</v>
      </c>
      <c r="AA230" s="5">
        <v>3</v>
      </c>
      <c r="AB230" s="5">
        <v>0</v>
      </c>
      <c r="AC230" s="5">
        <v>42</v>
      </c>
      <c r="AD230" s="5">
        <v>12</v>
      </c>
      <c r="AE230" s="5">
        <v>7</v>
      </c>
      <c r="AF230" s="5">
        <v>50</v>
      </c>
    </row>
    <row r="231" spans="2:32" x14ac:dyDescent="0.25">
      <c r="B231" s="4" t="s">
        <v>46</v>
      </c>
      <c r="C231" s="5">
        <v>0</v>
      </c>
      <c r="D231" s="5">
        <v>0</v>
      </c>
      <c r="E231" s="5">
        <v>0</v>
      </c>
      <c r="F231" s="5">
        <v>0</v>
      </c>
      <c r="G231" s="5">
        <v>0</v>
      </c>
      <c r="H231" s="5">
        <v>0</v>
      </c>
      <c r="I231" s="5">
        <v>0</v>
      </c>
      <c r="J231" s="5">
        <v>9</v>
      </c>
      <c r="K231" s="5">
        <v>0</v>
      </c>
      <c r="L231" s="5">
        <v>0</v>
      </c>
      <c r="M231" s="5">
        <v>0</v>
      </c>
      <c r="N231" s="5">
        <v>0</v>
      </c>
      <c r="O231" s="5">
        <v>0</v>
      </c>
      <c r="P231" s="5">
        <v>0</v>
      </c>
      <c r="Q231" s="5">
        <v>0</v>
      </c>
      <c r="R231" s="5">
        <v>0</v>
      </c>
      <c r="S231" s="5">
        <v>0</v>
      </c>
      <c r="T231" s="5">
        <v>0</v>
      </c>
      <c r="U231" s="5">
        <v>0</v>
      </c>
      <c r="V231" s="5">
        <v>0</v>
      </c>
      <c r="W231" s="5">
        <v>0</v>
      </c>
      <c r="X231" s="5">
        <v>0</v>
      </c>
      <c r="Y231" s="5">
        <v>0</v>
      </c>
      <c r="Z231" s="5">
        <v>0</v>
      </c>
      <c r="AA231" s="5">
        <v>0</v>
      </c>
      <c r="AB231" s="5">
        <v>0</v>
      </c>
      <c r="AC231" s="5">
        <v>0</v>
      </c>
      <c r="AD231" s="5">
        <v>0</v>
      </c>
      <c r="AE231" s="5">
        <v>0</v>
      </c>
      <c r="AF231" s="5">
        <v>0</v>
      </c>
    </row>
    <row r="232" spans="2:32" x14ac:dyDescent="0.25">
      <c r="B232" s="4" t="s">
        <v>47</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row>
    <row r="233" spans="2:32" x14ac:dyDescent="0.25">
      <c r="B233" s="4" t="s">
        <v>132</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row>
    <row r="234" spans="2:32" x14ac:dyDescent="0.25">
      <c r="B234" s="4" t="s">
        <v>11</v>
      </c>
      <c r="C234" s="5">
        <v>7</v>
      </c>
      <c r="D234" s="5">
        <v>3</v>
      </c>
      <c r="E234" s="5">
        <v>40</v>
      </c>
      <c r="F234" s="5">
        <v>15</v>
      </c>
      <c r="G234" s="5">
        <v>17</v>
      </c>
      <c r="H234" s="5">
        <v>9</v>
      </c>
      <c r="I234" s="5">
        <v>75</v>
      </c>
      <c r="J234" s="5">
        <v>373</v>
      </c>
      <c r="K234" s="5">
        <v>12</v>
      </c>
      <c r="L234" s="5">
        <v>390</v>
      </c>
      <c r="M234" s="5">
        <v>107</v>
      </c>
      <c r="N234" s="5">
        <v>40</v>
      </c>
      <c r="O234" s="5">
        <v>8</v>
      </c>
      <c r="P234" s="5">
        <v>257</v>
      </c>
      <c r="Q234" s="5">
        <v>64</v>
      </c>
      <c r="R234" s="5">
        <v>61</v>
      </c>
      <c r="S234" s="5">
        <v>16</v>
      </c>
      <c r="T234" s="5">
        <v>35</v>
      </c>
      <c r="U234" s="5">
        <v>177</v>
      </c>
      <c r="V234" s="5">
        <v>50</v>
      </c>
      <c r="W234" s="5">
        <v>25</v>
      </c>
      <c r="X234" s="5">
        <v>24</v>
      </c>
      <c r="Y234" s="5">
        <v>0</v>
      </c>
      <c r="Z234" s="5">
        <v>65</v>
      </c>
      <c r="AA234" s="5">
        <v>3</v>
      </c>
      <c r="AB234" s="5">
        <v>0</v>
      </c>
      <c r="AC234" s="5">
        <v>110</v>
      </c>
      <c r="AD234" s="5">
        <v>35</v>
      </c>
      <c r="AE234" s="5">
        <v>10</v>
      </c>
      <c r="AF234" s="5">
        <v>193</v>
      </c>
    </row>
    <row r="235" spans="2:32" x14ac:dyDescent="0.25">
      <c r="B235" s="4" t="s">
        <v>48</v>
      </c>
      <c r="C235" s="5">
        <v>0</v>
      </c>
      <c r="D235" s="5">
        <v>0</v>
      </c>
      <c r="E235" s="5">
        <v>0</v>
      </c>
      <c r="F235" s="5">
        <v>0</v>
      </c>
      <c r="G235" s="5">
        <v>0</v>
      </c>
      <c r="H235" s="5">
        <v>0</v>
      </c>
      <c r="I235" s="5">
        <v>0</v>
      </c>
      <c r="J235" s="5">
        <v>5</v>
      </c>
      <c r="K235" s="5">
        <v>0</v>
      </c>
      <c r="L235" s="5">
        <v>3</v>
      </c>
      <c r="M235" s="5">
        <v>0</v>
      </c>
      <c r="N235" s="5">
        <v>0</v>
      </c>
      <c r="O235" s="5">
        <v>0</v>
      </c>
      <c r="P235" s="5">
        <v>5</v>
      </c>
      <c r="Q235" s="5">
        <v>0</v>
      </c>
      <c r="R235" s="5">
        <v>0</v>
      </c>
      <c r="S235" s="5">
        <v>0</v>
      </c>
      <c r="T235" s="5">
        <v>0</v>
      </c>
      <c r="U235" s="5">
        <v>3</v>
      </c>
      <c r="V235" s="5">
        <v>0</v>
      </c>
      <c r="W235" s="5">
        <v>0</v>
      </c>
      <c r="X235" s="5">
        <v>0</v>
      </c>
      <c r="Y235" s="5">
        <v>0</v>
      </c>
      <c r="Z235" s="5">
        <v>0</v>
      </c>
      <c r="AA235" s="5">
        <v>0</v>
      </c>
      <c r="AB235" s="5">
        <v>0</v>
      </c>
      <c r="AC235" s="5">
        <v>0</v>
      </c>
      <c r="AD235" s="5">
        <v>0</v>
      </c>
      <c r="AE235" s="5">
        <v>0</v>
      </c>
      <c r="AF235" s="5">
        <v>0</v>
      </c>
    </row>
    <row r="236" spans="2:32" x14ac:dyDescent="0.25">
      <c r="B236" s="4" t="s">
        <v>133</v>
      </c>
      <c r="C236" s="5">
        <v>89</v>
      </c>
      <c r="D236" s="5">
        <v>18</v>
      </c>
      <c r="E236" s="5">
        <v>104</v>
      </c>
      <c r="F236" s="5">
        <v>113</v>
      </c>
      <c r="G236" s="5">
        <v>52</v>
      </c>
      <c r="H236" s="5">
        <v>119</v>
      </c>
      <c r="I236" s="5">
        <v>111</v>
      </c>
      <c r="J236" s="5">
        <v>3177</v>
      </c>
      <c r="K236" s="5">
        <v>86</v>
      </c>
      <c r="L236" s="5">
        <v>2915</v>
      </c>
      <c r="M236" s="5">
        <v>565</v>
      </c>
      <c r="N236" s="5">
        <v>250</v>
      </c>
      <c r="O236" s="5">
        <v>47</v>
      </c>
      <c r="P236" s="5">
        <v>1485</v>
      </c>
      <c r="Q236" s="5">
        <v>117</v>
      </c>
      <c r="R236" s="5">
        <v>631</v>
      </c>
      <c r="S236" s="5">
        <v>56</v>
      </c>
      <c r="T236" s="5">
        <v>204</v>
      </c>
      <c r="U236" s="5">
        <v>1202</v>
      </c>
      <c r="V236" s="5">
        <v>117</v>
      </c>
      <c r="W236" s="5">
        <v>106</v>
      </c>
      <c r="X236" s="5">
        <v>62</v>
      </c>
      <c r="Y236" s="5">
        <v>26</v>
      </c>
      <c r="Z236" s="5">
        <v>508</v>
      </c>
      <c r="AA236" s="5">
        <v>34</v>
      </c>
      <c r="AB236" s="5">
        <v>26</v>
      </c>
      <c r="AC236" s="5">
        <v>503</v>
      </c>
      <c r="AD236" s="5">
        <v>144</v>
      </c>
      <c r="AE236" s="5">
        <v>55</v>
      </c>
      <c r="AF236" s="5">
        <v>918</v>
      </c>
    </row>
    <row r="237" spans="2:32" x14ac:dyDescent="0.25">
      <c r="B237" s="4" t="s">
        <v>12</v>
      </c>
      <c r="C237" s="5">
        <v>85</v>
      </c>
      <c r="D237" s="5">
        <v>11</v>
      </c>
      <c r="E237" s="5">
        <v>18</v>
      </c>
      <c r="F237" s="5">
        <v>49</v>
      </c>
      <c r="G237" s="5">
        <v>23</v>
      </c>
      <c r="H237" s="5">
        <v>44</v>
      </c>
      <c r="I237" s="5">
        <v>27</v>
      </c>
      <c r="J237" s="5">
        <v>388</v>
      </c>
      <c r="K237" s="5">
        <v>33</v>
      </c>
      <c r="L237" s="5">
        <v>1445</v>
      </c>
      <c r="M237" s="5">
        <v>44</v>
      </c>
      <c r="N237" s="5">
        <v>87</v>
      </c>
      <c r="O237" s="5">
        <v>62</v>
      </c>
      <c r="P237" s="5">
        <v>143</v>
      </c>
      <c r="Q237" s="5">
        <v>24</v>
      </c>
      <c r="R237" s="5">
        <v>53</v>
      </c>
      <c r="S237" s="5">
        <v>65</v>
      </c>
      <c r="T237" s="5">
        <v>162</v>
      </c>
      <c r="U237" s="5">
        <v>191</v>
      </c>
      <c r="V237" s="5">
        <v>34</v>
      </c>
      <c r="W237" s="5">
        <v>22</v>
      </c>
      <c r="X237" s="5">
        <v>22</v>
      </c>
      <c r="Y237" s="5">
        <v>5</v>
      </c>
      <c r="Z237" s="5">
        <v>320</v>
      </c>
      <c r="AA237" s="5">
        <v>19</v>
      </c>
      <c r="AB237" s="5">
        <v>24</v>
      </c>
      <c r="AC237" s="5">
        <v>47</v>
      </c>
      <c r="AD237" s="5">
        <v>57</v>
      </c>
      <c r="AE237" s="5">
        <v>19</v>
      </c>
      <c r="AF237" s="5">
        <v>202</v>
      </c>
    </row>
    <row r="238" spans="2:32" x14ac:dyDescent="0.25">
      <c r="B238" s="4" t="s">
        <v>134</v>
      </c>
      <c r="C238" s="5">
        <v>686</v>
      </c>
      <c r="D238" s="5">
        <v>130</v>
      </c>
      <c r="E238" s="5">
        <v>944</v>
      </c>
      <c r="F238" s="5">
        <v>2068</v>
      </c>
      <c r="G238" s="5">
        <v>1023</v>
      </c>
      <c r="H238" s="5">
        <v>689</v>
      </c>
      <c r="I238" s="5">
        <v>1068</v>
      </c>
      <c r="J238" s="5">
        <v>23052</v>
      </c>
      <c r="K238" s="5">
        <v>1383</v>
      </c>
      <c r="L238" s="5">
        <v>50926</v>
      </c>
      <c r="M238" s="5">
        <v>4376</v>
      </c>
      <c r="N238" s="5">
        <v>3415</v>
      </c>
      <c r="O238" s="5">
        <v>767</v>
      </c>
      <c r="P238" s="5">
        <v>12838</v>
      </c>
      <c r="Q238" s="5">
        <v>393</v>
      </c>
      <c r="R238" s="5">
        <v>1043</v>
      </c>
      <c r="S238" s="5">
        <v>1194</v>
      </c>
      <c r="T238" s="5">
        <v>3916</v>
      </c>
      <c r="U238" s="5">
        <v>8574</v>
      </c>
      <c r="V238" s="5">
        <v>2042</v>
      </c>
      <c r="W238" s="5">
        <v>1622</v>
      </c>
      <c r="X238" s="5">
        <v>1037</v>
      </c>
      <c r="Y238" s="5">
        <v>111</v>
      </c>
      <c r="Z238" s="5">
        <v>12049</v>
      </c>
      <c r="AA238" s="5">
        <v>249</v>
      </c>
      <c r="AB238" s="5">
        <v>292</v>
      </c>
      <c r="AC238" s="5">
        <v>1474</v>
      </c>
      <c r="AD238" s="5">
        <v>1286</v>
      </c>
      <c r="AE238" s="5">
        <v>1030</v>
      </c>
      <c r="AF238" s="5">
        <v>8242</v>
      </c>
    </row>
    <row r="239" spans="2:32" x14ac:dyDescent="0.25">
      <c r="B239" s="4" t="s">
        <v>135</v>
      </c>
      <c r="C239" s="5">
        <v>503</v>
      </c>
      <c r="D239" s="5">
        <v>74</v>
      </c>
      <c r="E239" s="5">
        <v>291</v>
      </c>
      <c r="F239" s="5">
        <v>516</v>
      </c>
      <c r="G239" s="5">
        <v>395</v>
      </c>
      <c r="H239" s="5">
        <v>449</v>
      </c>
      <c r="I239" s="5">
        <v>514</v>
      </c>
      <c r="J239" s="5">
        <v>6984</v>
      </c>
      <c r="K239" s="5">
        <v>492</v>
      </c>
      <c r="L239" s="5">
        <v>13583</v>
      </c>
      <c r="M239" s="5">
        <v>1359</v>
      </c>
      <c r="N239" s="5">
        <v>845</v>
      </c>
      <c r="O239" s="5">
        <v>477</v>
      </c>
      <c r="P239" s="5">
        <v>3070</v>
      </c>
      <c r="Q239" s="5">
        <v>272</v>
      </c>
      <c r="R239" s="5">
        <v>2194</v>
      </c>
      <c r="S239" s="5">
        <v>628</v>
      </c>
      <c r="T239" s="5">
        <v>1213</v>
      </c>
      <c r="U239" s="5">
        <v>4545</v>
      </c>
      <c r="V239" s="5">
        <v>662</v>
      </c>
      <c r="W239" s="5">
        <v>330</v>
      </c>
      <c r="X239" s="5">
        <v>348</v>
      </c>
      <c r="Y239" s="5">
        <v>99</v>
      </c>
      <c r="Z239" s="5">
        <v>3275</v>
      </c>
      <c r="AA239" s="5">
        <v>190</v>
      </c>
      <c r="AB239" s="5">
        <v>186</v>
      </c>
      <c r="AC239" s="5">
        <v>1594</v>
      </c>
      <c r="AD239" s="5">
        <v>618</v>
      </c>
      <c r="AE239" s="5">
        <v>230</v>
      </c>
      <c r="AF239" s="5">
        <v>3594</v>
      </c>
    </row>
    <row r="240" spans="2:32" x14ac:dyDescent="0.25">
      <c r="B240" s="4" t="s">
        <v>136</v>
      </c>
      <c r="C240" s="5">
        <v>82</v>
      </c>
      <c r="D240" s="5">
        <v>4</v>
      </c>
      <c r="E240" s="5">
        <v>9</v>
      </c>
      <c r="F240" s="5">
        <v>41</v>
      </c>
      <c r="G240" s="5">
        <v>16</v>
      </c>
      <c r="H240" s="5">
        <v>35</v>
      </c>
      <c r="I240" s="5">
        <v>10</v>
      </c>
      <c r="J240" s="5">
        <v>456</v>
      </c>
      <c r="K240" s="5">
        <v>45</v>
      </c>
      <c r="L240" s="5">
        <v>1178</v>
      </c>
      <c r="M240" s="5">
        <v>43</v>
      </c>
      <c r="N240" s="5">
        <v>77</v>
      </c>
      <c r="O240" s="5">
        <v>53</v>
      </c>
      <c r="P240" s="5">
        <v>110</v>
      </c>
      <c r="Q240" s="5">
        <v>43</v>
      </c>
      <c r="R240" s="5">
        <v>81</v>
      </c>
      <c r="S240" s="5">
        <v>34</v>
      </c>
      <c r="T240" s="5">
        <v>132</v>
      </c>
      <c r="U240" s="5">
        <v>158</v>
      </c>
      <c r="V240" s="5">
        <v>29</v>
      </c>
      <c r="W240" s="5">
        <v>18</v>
      </c>
      <c r="X240" s="5">
        <v>14</v>
      </c>
      <c r="Y240" s="5">
        <v>23</v>
      </c>
      <c r="Z240" s="5">
        <v>221</v>
      </c>
      <c r="AA240" s="5">
        <v>32</v>
      </c>
      <c r="AB240" s="5">
        <v>9</v>
      </c>
      <c r="AC240" s="5">
        <v>56</v>
      </c>
      <c r="AD240" s="5">
        <v>45</v>
      </c>
      <c r="AE240" s="5">
        <v>8</v>
      </c>
      <c r="AF240" s="5">
        <v>255</v>
      </c>
    </row>
    <row r="241" spans="1:249" x14ac:dyDescent="0.25">
      <c r="B241" s="4" t="s">
        <v>137</v>
      </c>
      <c r="C241" s="5">
        <v>14889</v>
      </c>
      <c r="D241" s="5">
        <v>990</v>
      </c>
      <c r="E241" s="5">
        <v>1794</v>
      </c>
      <c r="F241" s="5">
        <v>3743</v>
      </c>
      <c r="G241" s="5">
        <v>4515</v>
      </c>
      <c r="H241" s="5">
        <v>8005</v>
      </c>
      <c r="I241" s="5">
        <v>3601</v>
      </c>
      <c r="J241" s="5">
        <v>82215</v>
      </c>
      <c r="K241" s="5">
        <v>8159</v>
      </c>
      <c r="L241" s="5">
        <v>76458</v>
      </c>
      <c r="M241" s="5">
        <v>7316</v>
      </c>
      <c r="N241" s="5">
        <v>10020</v>
      </c>
      <c r="O241" s="5">
        <v>18434</v>
      </c>
      <c r="P241" s="5">
        <v>24027</v>
      </c>
      <c r="Q241" s="5">
        <v>6956</v>
      </c>
      <c r="R241" s="5">
        <v>3949</v>
      </c>
      <c r="S241" s="5">
        <v>11473</v>
      </c>
      <c r="T241" s="5">
        <v>14712</v>
      </c>
      <c r="U241" s="5">
        <v>21766</v>
      </c>
      <c r="V241" s="5">
        <v>7794</v>
      </c>
      <c r="W241" s="5">
        <v>2980</v>
      </c>
      <c r="X241" s="5">
        <v>4642</v>
      </c>
      <c r="Y241" s="5">
        <v>1390</v>
      </c>
      <c r="Z241" s="5">
        <v>22852</v>
      </c>
      <c r="AA241" s="5">
        <v>2778</v>
      </c>
      <c r="AB241" s="5">
        <v>5601</v>
      </c>
      <c r="AC241" s="5">
        <v>8759</v>
      </c>
      <c r="AD241" s="5">
        <v>11118</v>
      </c>
      <c r="AE241" s="5">
        <v>2542</v>
      </c>
      <c r="AF241" s="5">
        <v>43587</v>
      </c>
    </row>
    <row r="242" spans="1:249" x14ac:dyDescent="0.25">
      <c r="B242" s="4" t="s">
        <v>1</v>
      </c>
      <c r="C242" s="5">
        <v>25432</v>
      </c>
      <c r="D242" s="5">
        <v>2091</v>
      </c>
      <c r="E242" s="5">
        <v>4739</v>
      </c>
      <c r="F242" s="5">
        <v>10295</v>
      </c>
      <c r="G242" s="5">
        <v>9193</v>
      </c>
      <c r="H242" s="5">
        <v>16758</v>
      </c>
      <c r="I242" s="5">
        <v>8296</v>
      </c>
      <c r="J242" s="5">
        <v>171447</v>
      </c>
      <c r="K242" s="5">
        <v>14085</v>
      </c>
      <c r="L242" s="5">
        <v>258193</v>
      </c>
      <c r="M242" s="5">
        <v>20643</v>
      </c>
      <c r="N242" s="5">
        <v>21923</v>
      </c>
      <c r="O242" s="5">
        <v>26083</v>
      </c>
      <c r="P242" s="5">
        <v>62662</v>
      </c>
      <c r="Q242" s="5">
        <v>14216</v>
      </c>
      <c r="R242" s="5">
        <v>20154</v>
      </c>
      <c r="S242" s="5">
        <v>19025</v>
      </c>
      <c r="T242" s="5">
        <v>30945</v>
      </c>
      <c r="U242" s="5">
        <v>68463</v>
      </c>
      <c r="V242" s="5">
        <v>14202</v>
      </c>
      <c r="W242" s="5">
        <v>6955</v>
      </c>
      <c r="X242" s="5">
        <v>8804</v>
      </c>
      <c r="Y242" s="5">
        <v>3121</v>
      </c>
      <c r="Z242" s="5">
        <v>68066</v>
      </c>
      <c r="AA242" s="5">
        <v>5464</v>
      </c>
      <c r="AB242" s="5">
        <v>7802</v>
      </c>
      <c r="AC242" s="5">
        <v>21059</v>
      </c>
      <c r="AD242" s="5">
        <v>18689</v>
      </c>
      <c r="AE242" s="5">
        <v>5386</v>
      </c>
      <c r="AF242" s="5">
        <v>93598</v>
      </c>
    </row>
    <row r="243" spans="1:249" s="51" customFormat="1" ht="15.75" customHeight="1" x14ac:dyDescent="0.25">
      <c r="A243" s="59"/>
      <c r="B243" s="53" t="s">
        <v>155</v>
      </c>
      <c r="C243" s="52">
        <f t="shared" ref="C243:AF243" si="0">SUM(C6:C9,C15,C17:C19,C25,C27:C28,C34,C72:C73,C79,C80,C95,C237)/SUM(C6:C237)*100</f>
        <v>3.6893203883495143</v>
      </c>
      <c r="D243" s="52">
        <f t="shared" si="0"/>
        <v>4.5248868778280542</v>
      </c>
      <c r="E243" s="52">
        <f t="shared" si="0"/>
        <v>6.1611374407582939</v>
      </c>
      <c r="F243" s="52">
        <f t="shared" si="0"/>
        <v>12.615148413510745</v>
      </c>
      <c r="G243" s="52">
        <f t="shared" si="0"/>
        <v>3.7565973300217328</v>
      </c>
      <c r="H243" s="52">
        <f t="shared" si="0"/>
        <v>3.0914156826323471</v>
      </c>
      <c r="I243" s="52">
        <f t="shared" si="0"/>
        <v>7.2662104920169428</v>
      </c>
      <c r="J243" s="52">
        <f t="shared" si="0"/>
        <v>8.531911631947402</v>
      </c>
      <c r="K243" s="52">
        <f t="shared" si="0"/>
        <v>4.8072108162243365</v>
      </c>
      <c r="L243" s="52">
        <f t="shared" si="0"/>
        <v>9.9447418556736586</v>
      </c>
      <c r="M243" s="52">
        <f t="shared" si="0"/>
        <v>11.424766977363515</v>
      </c>
      <c r="N243" s="52">
        <f t="shared" si="0"/>
        <v>5.9600898638826481</v>
      </c>
      <c r="O243" s="52">
        <f t="shared" si="0"/>
        <v>3.4612964128382635</v>
      </c>
      <c r="P243" s="52">
        <f t="shared" si="0"/>
        <v>7.5630624639801383</v>
      </c>
      <c r="Q243" s="52">
        <f t="shared" si="0"/>
        <v>4.3185298621745787</v>
      </c>
      <c r="R243" s="52">
        <f t="shared" si="0"/>
        <v>28.347556245151278</v>
      </c>
      <c r="S243" s="52">
        <f t="shared" si="0"/>
        <v>4.1666666666666661</v>
      </c>
      <c r="T243" s="52">
        <f t="shared" si="0"/>
        <v>7.2261709495170399</v>
      </c>
      <c r="U243" s="52">
        <f t="shared" si="0"/>
        <v>7.8409635666347084</v>
      </c>
      <c r="V243" s="52">
        <f t="shared" si="0"/>
        <v>4.3859649122807012</v>
      </c>
      <c r="W243" s="52">
        <f t="shared" si="0"/>
        <v>9.1045522761380688</v>
      </c>
      <c r="X243" s="52">
        <f t="shared" si="0"/>
        <v>4.5570543200874951</v>
      </c>
      <c r="Y243" s="52">
        <f t="shared" si="0"/>
        <v>5.0675675675675675</v>
      </c>
      <c r="Z243" s="52">
        <f t="shared" si="0"/>
        <v>6.293635535768491</v>
      </c>
      <c r="AA243" s="52">
        <f t="shared" si="0"/>
        <v>6.1869844179651698</v>
      </c>
      <c r="AB243" s="52">
        <f t="shared" si="0"/>
        <v>4.5670225385527878</v>
      </c>
      <c r="AC243" s="52">
        <f t="shared" si="0"/>
        <v>9.4428088539962935</v>
      </c>
      <c r="AD243" s="52">
        <f t="shared" si="0"/>
        <v>3.5568202027387517</v>
      </c>
      <c r="AE243" s="52">
        <f t="shared" si="0"/>
        <v>5.4909560723514206</v>
      </c>
      <c r="AF243" s="52">
        <f t="shared" si="0"/>
        <v>5.9518784297171798</v>
      </c>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row>
    <row r="244" spans="1:249" s="12" customFormat="1" x14ac:dyDescent="0.25">
      <c r="A244" s="60">
        <v>1</v>
      </c>
      <c r="B244" s="13">
        <v>2</v>
      </c>
      <c r="C244" s="14">
        <v>3</v>
      </c>
      <c r="D244" s="12">
        <v>4</v>
      </c>
      <c r="E244" s="13">
        <v>5</v>
      </c>
      <c r="F244" s="14">
        <v>6</v>
      </c>
      <c r="G244" s="12">
        <v>7</v>
      </c>
      <c r="H244" s="13">
        <v>8</v>
      </c>
      <c r="I244" s="14">
        <v>9</v>
      </c>
      <c r="J244" s="12">
        <v>10</v>
      </c>
      <c r="K244" s="13">
        <v>11</v>
      </c>
      <c r="L244" s="14">
        <v>12</v>
      </c>
      <c r="M244" s="12">
        <v>13</v>
      </c>
      <c r="N244" s="13">
        <v>14</v>
      </c>
      <c r="O244" s="14">
        <v>15</v>
      </c>
      <c r="P244" s="12">
        <v>16</v>
      </c>
      <c r="Q244" s="13">
        <v>17</v>
      </c>
      <c r="R244" s="14">
        <v>18</v>
      </c>
      <c r="S244" s="12">
        <v>19</v>
      </c>
      <c r="T244" s="13">
        <v>20</v>
      </c>
      <c r="U244" s="14">
        <v>21</v>
      </c>
      <c r="V244" s="12">
        <v>22</v>
      </c>
      <c r="W244" s="13">
        <v>23</v>
      </c>
      <c r="X244" s="14">
        <v>24</v>
      </c>
      <c r="Y244" s="12">
        <v>25</v>
      </c>
      <c r="Z244" s="13">
        <v>26</v>
      </c>
      <c r="AA244" s="14">
        <v>27</v>
      </c>
      <c r="AB244" s="12">
        <v>28</v>
      </c>
      <c r="AC244" s="13">
        <v>29</v>
      </c>
      <c r="AD244" s="14">
        <v>30</v>
      </c>
      <c r="AE244" s="12">
        <v>31</v>
      </c>
      <c r="AF244" s="13">
        <v>32</v>
      </c>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row>
    <row r="245" spans="1:249" x14ac:dyDescent="0.25">
      <c r="C245" s="3">
        <f>C4</f>
        <v>0</v>
      </c>
      <c r="D245" s="3">
        <f t="shared" ref="D245:AF245" si="1">D4</f>
        <v>0</v>
      </c>
      <c r="E245" s="3">
        <f t="shared" si="1"/>
        <v>0</v>
      </c>
      <c r="F245" s="3">
        <f t="shared" si="1"/>
        <v>0</v>
      </c>
      <c r="G245" s="3">
        <f t="shared" si="1"/>
        <v>0</v>
      </c>
      <c r="H245" s="3">
        <f t="shared" si="1"/>
        <v>0</v>
      </c>
      <c r="I245" s="3">
        <f t="shared" si="1"/>
        <v>0</v>
      </c>
      <c r="J245" s="3">
        <f t="shared" si="1"/>
        <v>0</v>
      </c>
      <c r="K245" s="3">
        <f t="shared" si="1"/>
        <v>0</v>
      </c>
      <c r="L245" s="3">
        <f t="shared" si="1"/>
        <v>0</v>
      </c>
      <c r="M245" s="3">
        <f t="shared" si="1"/>
        <v>0</v>
      </c>
      <c r="N245" s="3">
        <f t="shared" si="1"/>
        <v>0</v>
      </c>
      <c r="O245" s="3">
        <f t="shared" si="1"/>
        <v>0</v>
      </c>
      <c r="P245" s="3">
        <f t="shared" si="1"/>
        <v>0</v>
      </c>
      <c r="Q245" s="3">
        <f t="shared" si="1"/>
        <v>0</v>
      </c>
      <c r="R245" s="3">
        <f t="shared" si="1"/>
        <v>0</v>
      </c>
      <c r="S245" s="3">
        <f t="shared" si="1"/>
        <v>0</v>
      </c>
      <c r="T245" s="3">
        <f t="shared" si="1"/>
        <v>0</v>
      </c>
      <c r="U245" s="3">
        <f t="shared" si="1"/>
        <v>0</v>
      </c>
      <c r="V245" s="3">
        <f t="shared" si="1"/>
        <v>0</v>
      </c>
      <c r="W245" s="3">
        <f t="shared" si="1"/>
        <v>0</v>
      </c>
      <c r="X245" s="3">
        <f t="shared" si="1"/>
        <v>0</v>
      </c>
      <c r="Y245" s="3">
        <f t="shared" si="1"/>
        <v>0</v>
      </c>
      <c r="Z245" s="3">
        <f t="shared" si="1"/>
        <v>0</v>
      </c>
      <c r="AA245" s="3">
        <f t="shared" si="1"/>
        <v>0</v>
      </c>
      <c r="AB245" s="3">
        <f t="shared" si="1"/>
        <v>0</v>
      </c>
      <c r="AC245" s="3">
        <f t="shared" si="1"/>
        <v>0</v>
      </c>
      <c r="AD245" s="3">
        <f t="shared" si="1"/>
        <v>0</v>
      </c>
      <c r="AE245" s="3">
        <f t="shared" si="1"/>
        <v>0</v>
      </c>
      <c r="AF245" s="3">
        <f t="shared" si="1"/>
        <v>0</v>
      </c>
    </row>
    <row r="246" spans="1:249" x14ac:dyDescent="0.25">
      <c r="B246" s="9"/>
      <c r="C246" s="9" t="str">
        <f>C5</f>
        <v>Afghanistan</v>
      </c>
      <c r="D246" s="9" t="str">
        <f t="shared" ref="D246:AF246" si="2">D5</f>
        <v>Albania</v>
      </c>
      <c r="E246" s="9" t="str">
        <f t="shared" si="2"/>
        <v>Argentina</v>
      </c>
      <c r="F246" s="9" t="str">
        <f t="shared" si="2"/>
        <v>Bangladesh</v>
      </c>
      <c r="G246" s="9" t="str">
        <f t="shared" si="2"/>
        <v xml:space="preserve">Bosnia </v>
      </c>
      <c r="H246" s="9" t="str">
        <f t="shared" si="2"/>
        <v>Cambodia</v>
      </c>
      <c r="I246" s="9" t="str">
        <f t="shared" si="2"/>
        <v>Chile</v>
      </c>
      <c r="J246" s="9" t="str">
        <f t="shared" si="2"/>
        <v>China</v>
      </c>
      <c r="K246" s="9" t="str">
        <f t="shared" si="2"/>
        <v>Egypt</v>
      </c>
      <c r="L246" s="9" t="str">
        <f t="shared" si="2"/>
        <v>India</v>
      </c>
      <c r="M246" s="9" t="str">
        <f t="shared" si="2"/>
        <v>Indonesia</v>
      </c>
      <c r="N246" s="9" t="str">
        <f t="shared" si="2"/>
        <v>Iran</v>
      </c>
      <c r="O246" s="9" t="str">
        <f t="shared" si="2"/>
        <v>Iraq</v>
      </c>
      <c r="P246" s="9" t="str">
        <f t="shared" si="2"/>
        <v>Malaysia</v>
      </c>
      <c r="Q246" s="9" t="str">
        <f t="shared" si="2"/>
        <v>Myanmar</v>
      </c>
      <c r="R246" s="9" t="str">
        <f t="shared" si="2"/>
        <v>Nepal</v>
      </c>
      <c r="S246" s="9" t="str">
        <f t="shared" si="2"/>
        <v>North Macedonia</v>
      </c>
      <c r="T246" s="9" t="str">
        <f t="shared" si="2"/>
        <v>Pakistan</v>
      </c>
      <c r="U246" s="9" t="str">
        <f t="shared" si="2"/>
        <v>Philippines</v>
      </c>
      <c r="V246" s="9" t="str">
        <f t="shared" si="2"/>
        <v>Poland</v>
      </c>
      <c r="W246" s="9" t="str">
        <f t="shared" si="2"/>
        <v>Russian Federation</v>
      </c>
      <c r="X246" s="9" t="str">
        <f t="shared" si="2"/>
        <v>Serbia</v>
      </c>
      <c r="Y246" s="9" t="str">
        <f t="shared" si="2"/>
        <v>South Sudan</v>
      </c>
      <c r="Z246" s="9" t="str">
        <f t="shared" si="2"/>
        <v>Sri Lanka</v>
      </c>
      <c r="AA246" s="9" t="str">
        <f t="shared" si="2"/>
        <v>Sudan</v>
      </c>
      <c r="AB246" s="9" t="str">
        <f t="shared" si="2"/>
        <v>Syria</v>
      </c>
      <c r="AC246" s="9" t="str">
        <f t="shared" si="2"/>
        <v>Thailand</v>
      </c>
      <c r="AD246" s="9" t="str">
        <f t="shared" si="2"/>
        <v>Turkey</v>
      </c>
      <c r="AE246" s="9" t="str">
        <f t="shared" si="2"/>
        <v>Ukraine</v>
      </c>
      <c r="AF246" s="9" t="str">
        <f t="shared" si="2"/>
        <v>Vietnam</v>
      </c>
    </row>
    <row r="247" spans="1:249" x14ac:dyDescent="0.25">
      <c r="A247" s="61">
        <v>1</v>
      </c>
      <c r="B247" s="6" t="s">
        <v>2</v>
      </c>
      <c r="C247" s="7">
        <f>SUM(C6:C61)</f>
        <v>351</v>
      </c>
      <c r="D247" s="7">
        <f t="shared" ref="D247:AF247" si="3">SUM(D6:D61)</f>
        <v>35</v>
      </c>
      <c r="E247" s="7">
        <f t="shared" si="3"/>
        <v>95</v>
      </c>
      <c r="F247" s="7">
        <f t="shared" si="3"/>
        <v>568</v>
      </c>
      <c r="G247" s="7">
        <f t="shared" si="3"/>
        <v>111</v>
      </c>
      <c r="H247" s="7">
        <f t="shared" si="3"/>
        <v>246</v>
      </c>
      <c r="I247" s="7">
        <f t="shared" si="3"/>
        <v>214</v>
      </c>
      <c r="J247" s="7">
        <f t="shared" si="3"/>
        <v>5464</v>
      </c>
      <c r="K247" s="7">
        <f t="shared" si="3"/>
        <v>196</v>
      </c>
      <c r="L247" s="7">
        <f t="shared" si="3"/>
        <v>12268</v>
      </c>
      <c r="M247" s="7">
        <f t="shared" si="3"/>
        <v>968</v>
      </c>
      <c r="N247" s="7">
        <f t="shared" si="3"/>
        <v>446</v>
      </c>
      <c r="O247" s="7">
        <f t="shared" si="3"/>
        <v>200</v>
      </c>
      <c r="P247" s="7">
        <f t="shared" si="3"/>
        <v>1874</v>
      </c>
      <c r="Q247" s="7">
        <f t="shared" si="3"/>
        <v>329</v>
      </c>
      <c r="R247" s="7">
        <f t="shared" si="3"/>
        <v>3981</v>
      </c>
      <c r="S247" s="7">
        <f t="shared" si="3"/>
        <v>210</v>
      </c>
      <c r="T247" s="7">
        <f t="shared" si="3"/>
        <v>801</v>
      </c>
      <c r="U247" s="7">
        <f t="shared" si="3"/>
        <v>3184</v>
      </c>
      <c r="V247" s="7">
        <f t="shared" si="3"/>
        <v>148</v>
      </c>
      <c r="W247" s="7">
        <f t="shared" si="3"/>
        <v>188</v>
      </c>
      <c r="X247" s="7">
        <f t="shared" si="3"/>
        <v>113</v>
      </c>
      <c r="Y247" s="7">
        <f t="shared" si="3"/>
        <v>96</v>
      </c>
      <c r="Z247" s="7">
        <f t="shared" si="3"/>
        <v>1991</v>
      </c>
      <c r="AA247" s="7">
        <f t="shared" si="3"/>
        <v>141</v>
      </c>
      <c r="AB247" s="7">
        <f t="shared" si="3"/>
        <v>57</v>
      </c>
      <c r="AC247" s="7">
        <f t="shared" si="3"/>
        <v>938</v>
      </c>
      <c r="AD247" s="7">
        <f t="shared" si="3"/>
        <v>179</v>
      </c>
      <c r="AE247" s="7">
        <f t="shared" si="3"/>
        <v>90</v>
      </c>
      <c r="AF247" s="7">
        <f t="shared" si="3"/>
        <v>2529</v>
      </c>
    </row>
    <row r="248" spans="1:249" x14ac:dyDescent="0.25">
      <c r="A248" s="61">
        <v>2</v>
      </c>
      <c r="B248" s="6" t="s">
        <v>3</v>
      </c>
      <c r="C248" s="7">
        <f>SUM(C7,C17:C25,C62:C107)</f>
        <v>151</v>
      </c>
      <c r="D248" s="7">
        <f t="shared" ref="D248:AF248" si="4">SUM(D7,D17:D25,D62:D107)</f>
        <v>11</v>
      </c>
      <c r="E248" s="7">
        <f t="shared" si="4"/>
        <v>40</v>
      </c>
      <c r="F248" s="7">
        <f t="shared" si="4"/>
        <v>228</v>
      </c>
      <c r="G248" s="7">
        <f t="shared" si="4"/>
        <v>24</v>
      </c>
      <c r="H248" s="7">
        <f t="shared" si="4"/>
        <v>153</v>
      </c>
      <c r="I248" s="7">
        <f t="shared" si="4"/>
        <v>98</v>
      </c>
      <c r="J248" s="7">
        <f t="shared" si="4"/>
        <v>2637</v>
      </c>
      <c r="K248" s="7">
        <f t="shared" si="4"/>
        <v>87</v>
      </c>
      <c r="L248" s="7">
        <f t="shared" si="4"/>
        <v>6196</v>
      </c>
      <c r="M248" s="7">
        <f t="shared" si="4"/>
        <v>428</v>
      </c>
      <c r="N248" s="7">
        <f t="shared" si="4"/>
        <v>267</v>
      </c>
      <c r="O248" s="7">
        <f t="shared" si="4"/>
        <v>86</v>
      </c>
      <c r="P248" s="7">
        <f t="shared" si="4"/>
        <v>924</v>
      </c>
      <c r="Q248" s="7">
        <f t="shared" si="4"/>
        <v>211</v>
      </c>
      <c r="R248" s="7">
        <f t="shared" si="4"/>
        <v>1756</v>
      </c>
      <c r="S248" s="7">
        <f t="shared" si="4"/>
        <v>89</v>
      </c>
      <c r="T248" s="7">
        <f t="shared" si="4"/>
        <v>328</v>
      </c>
      <c r="U248" s="7">
        <f t="shared" si="4"/>
        <v>1956</v>
      </c>
      <c r="V248" s="7">
        <f t="shared" si="4"/>
        <v>46</v>
      </c>
      <c r="W248" s="7">
        <f t="shared" si="4"/>
        <v>51</v>
      </c>
      <c r="X248" s="7">
        <f t="shared" si="4"/>
        <v>32</v>
      </c>
      <c r="Y248" s="7">
        <f t="shared" si="4"/>
        <v>52</v>
      </c>
      <c r="Z248" s="7">
        <f t="shared" si="4"/>
        <v>917</v>
      </c>
      <c r="AA248" s="7">
        <f t="shared" si="4"/>
        <v>70</v>
      </c>
      <c r="AB248" s="7">
        <f t="shared" si="4"/>
        <v>38</v>
      </c>
      <c r="AC248" s="7">
        <f t="shared" si="4"/>
        <v>422</v>
      </c>
      <c r="AD248" s="7">
        <f t="shared" si="4"/>
        <v>72</v>
      </c>
      <c r="AE248" s="7">
        <f t="shared" si="4"/>
        <v>36</v>
      </c>
      <c r="AF248" s="7">
        <f t="shared" si="4"/>
        <v>1314</v>
      </c>
    </row>
    <row r="249" spans="1:249" x14ac:dyDescent="0.25">
      <c r="A249" s="61">
        <v>3</v>
      </c>
      <c r="B249" s="6" t="s">
        <v>138</v>
      </c>
      <c r="C249" s="7">
        <f>SUM(C8,C17,C26:C33,C63,C72:C79,C108:C144)</f>
        <v>0</v>
      </c>
      <c r="D249" s="7">
        <f t="shared" ref="D249:AF249" si="5">SUM(D8,D17,D26:D33,D63,D72:D79,D108:D144)</f>
        <v>0</v>
      </c>
      <c r="E249" s="7">
        <f t="shared" si="5"/>
        <v>0</v>
      </c>
      <c r="F249" s="7">
        <f t="shared" si="5"/>
        <v>0</v>
      </c>
      <c r="G249" s="7">
        <f t="shared" si="5"/>
        <v>0</v>
      </c>
      <c r="H249" s="7">
        <f t="shared" si="5"/>
        <v>0</v>
      </c>
      <c r="I249" s="7">
        <f t="shared" si="5"/>
        <v>0</v>
      </c>
      <c r="J249" s="7">
        <f t="shared" si="5"/>
        <v>10</v>
      </c>
      <c r="K249" s="7">
        <f t="shared" si="5"/>
        <v>5</v>
      </c>
      <c r="L249" s="7">
        <f t="shared" si="5"/>
        <v>15</v>
      </c>
      <c r="M249" s="7">
        <f t="shared" si="5"/>
        <v>0</v>
      </c>
      <c r="N249" s="7">
        <f t="shared" si="5"/>
        <v>0</v>
      </c>
      <c r="O249" s="7">
        <f t="shared" si="5"/>
        <v>6</v>
      </c>
      <c r="P249" s="7">
        <f t="shared" si="5"/>
        <v>0</v>
      </c>
      <c r="Q249" s="7">
        <f t="shared" si="5"/>
        <v>10</v>
      </c>
      <c r="R249" s="7">
        <f t="shared" si="5"/>
        <v>0</v>
      </c>
      <c r="S249" s="7">
        <f t="shared" si="5"/>
        <v>3</v>
      </c>
      <c r="T249" s="7">
        <f t="shared" si="5"/>
        <v>3</v>
      </c>
      <c r="U249" s="7">
        <f t="shared" si="5"/>
        <v>12</v>
      </c>
      <c r="V249" s="7">
        <f t="shared" si="5"/>
        <v>0</v>
      </c>
      <c r="W249" s="7">
        <f t="shared" si="5"/>
        <v>0</v>
      </c>
      <c r="X249" s="7">
        <f t="shared" si="5"/>
        <v>0</v>
      </c>
      <c r="Y249" s="7">
        <f t="shared" si="5"/>
        <v>0</v>
      </c>
      <c r="Z249" s="7">
        <f t="shared" si="5"/>
        <v>0</v>
      </c>
      <c r="AA249" s="7">
        <f t="shared" si="5"/>
        <v>0</v>
      </c>
      <c r="AB249" s="7">
        <f t="shared" si="5"/>
        <v>0</v>
      </c>
      <c r="AC249" s="7">
        <f t="shared" si="5"/>
        <v>4</v>
      </c>
      <c r="AD249" s="7">
        <f t="shared" si="5"/>
        <v>0</v>
      </c>
      <c r="AE249" s="7">
        <f t="shared" si="5"/>
        <v>0</v>
      </c>
      <c r="AF249" s="7">
        <f t="shared" si="5"/>
        <v>8</v>
      </c>
    </row>
    <row r="250" spans="1:249" x14ac:dyDescent="0.25">
      <c r="A250" s="61">
        <v>4</v>
      </c>
      <c r="B250" s="6" t="s">
        <v>5</v>
      </c>
      <c r="C250" s="7">
        <f>SUM(C9,C26,C18,C34:C40,C64,C72,C80:C92,C109,C117:C123,C145:C173)</f>
        <v>21</v>
      </c>
      <c r="D250" s="7">
        <f t="shared" ref="D250:AF250" si="6">SUM(D9,D26,D18,D34:D40,D64,D72,D80:D92,D109,D117:D123,D145:D173)</f>
        <v>15</v>
      </c>
      <c r="E250" s="7">
        <f t="shared" si="6"/>
        <v>68</v>
      </c>
      <c r="F250" s="7">
        <f t="shared" si="6"/>
        <v>135</v>
      </c>
      <c r="G250" s="7">
        <f t="shared" si="6"/>
        <v>14</v>
      </c>
      <c r="H250" s="7">
        <f t="shared" si="6"/>
        <v>38</v>
      </c>
      <c r="I250" s="7">
        <f t="shared" si="6"/>
        <v>130</v>
      </c>
      <c r="J250" s="7">
        <f t="shared" si="6"/>
        <v>2225</v>
      </c>
      <c r="K250" s="7">
        <f t="shared" si="6"/>
        <v>57</v>
      </c>
      <c r="L250" s="7">
        <f t="shared" si="6"/>
        <v>2920</v>
      </c>
      <c r="M250" s="7">
        <f t="shared" si="6"/>
        <v>718</v>
      </c>
      <c r="N250" s="7">
        <f t="shared" si="6"/>
        <v>145</v>
      </c>
      <c r="O250" s="7">
        <f t="shared" si="6"/>
        <v>24</v>
      </c>
      <c r="P250" s="7">
        <f t="shared" si="6"/>
        <v>1185</v>
      </c>
      <c r="Q250" s="7">
        <f t="shared" si="6"/>
        <v>77</v>
      </c>
      <c r="R250" s="7">
        <f t="shared" si="6"/>
        <v>1065</v>
      </c>
      <c r="S250" s="7">
        <f t="shared" si="6"/>
        <v>29</v>
      </c>
      <c r="T250" s="7">
        <f t="shared" si="6"/>
        <v>152</v>
      </c>
      <c r="U250" s="7">
        <f t="shared" si="6"/>
        <v>1277</v>
      </c>
      <c r="V250" s="7">
        <f t="shared" si="6"/>
        <v>48</v>
      </c>
      <c r="W250" s="7">
        <f t="shared" si="6"/>
        <v>65</v>
      </c>
      <c r="X250" s="7">
        <f t="shared" si="6"/>
        <v>23</v>
      </c>
      <c r="Y250" s="7">
        <f t="shared" si="6"/>
        <v>13</v>
      </c>
      <c r="Z250" s="7">
        <f t="shared" si="6"/>
        <v>449</v>
      </c>
      <c r="AA250" s="7">
        <f t="shared" si="6"/>
        <v>38</v>
      </c>
      <c r="AB250" s="7">
        <f t="shared" si="6"/>
        <v>12</v>
      </c>
      <c r="AC250" s="7">
        <f t="shared" si="6"/>
        <v>818</v>
      </c>
      <c r="AD250" s="7">
        <f t="shared" si="6"/>
        <v>105</v>
      </c>
      <c r="AE250" s="7">
        <f t="shared" si="6"/>
        <v>30</v>
      </c>
      <c r="AF250" s="7">
        <f t="shared" si="6"/>
        <v>908</v>
      </c>
    </row>
    <row r="251" spans="1:249" x14ac:dyDescent="0.25">
      <c r="A251" s="61">
        <v>5</v>
      </c>
      <c r="B251" s="6" t="s">
        <v>6</v>
      </c>
      <c r="C251" s="7">
        <f>SUM(C10,C19,C27,C34,C41:C46,C65,C73,C80,C87:C92,C110,C117,C124,C125:C129,C146,C153:C158,C174:C195,C19,C27,C34,C41:C46,C65,C73,C80,C87:C92,C110,C117,C124,C125:C129,C146,C153:C158)</f>
        <v>34</v>
      </c>
      <c r="D251" s="7">
        <f t="shared" ref="D251:AF251" si="7">SUM(D10,D19,D27,D34,D41:D46,D65,D73,D80,D87:D92,D110,D117,D124,D125:D129,D146,D153:D158,D174:D195,D19,D27,D34,D41:D46,D65,D73,D80,D87:D92,D110,D117,D124,D125:D129,D146,D153:D158)</f>
        <v>0</v>
      </c>
      <c r="E251" s="7">
        <f t="shared" si="7"/>
        <v>6</v>
      </c>
      <c r="F251" s="7">
        <f t="shared" si="7"/>
        <v>73</v>
      </c>
      <c r="G251" s="7">
        <f t="shared" si="7"/>
        <v>3</v>
      </c>
      <c r="H251" s="7">
        <f t="shared" si="7"/>
        <v>27</v>
      </c>
      <c r="I251" s="7">
        <f t="shared" si="7"/>
        <v>14</v>
      </c>
      <c r="J251" s="7">
        <f t="shared" si="7"/>
        <v>311</v>
      </c>
      <c r="K251" s="7">
        <f t="shared" si="7"/>
        <v>24</v>
      </c>
      <c r="L251" s="7">
        <f t="shared" si="7"/>
        <v>2424</v>
      </c>
      <c r="M251" s="7">
        <f t="shared" si="7"/>
        <v>69</v>
      </c>
      <c r="N251" s="7">
        <f t="shared" si="7"/>
        <v>41</v>
      </c>
      <c r="O251" s="7">
        <f t="shared" si="7"/>
        <v>7</v>
      </c>
      <c r="P251" s="7">
        <f t="shared" si="7"/>
        <v>140</v>
      </c>
      <c r="Q251" s="7">
        <f t="shared" si="7"/>
        <v>40</v>
      </c>
      <c r="R251" s="7">
        <f t="shared" si="7"/>
        <v>423</v>
      </c>
      <c r="S251" s="7">
        <f t="shared" si="7"/>
        <v>0</v>
      </c>
      <c r="T251" s="7">
        <f t="shared" si="7"/>
        <v>251</v>
      </c>
      <c r="U251" s="7">
        <f t="shared" si="7"/>
        <v>700</v>
      </c>
      <c r="V251" s="7">
        <f t="shared" si="7"/>
        <v>0</v>
      </c>
      <c r="W251" s="7">
        <f t="shared" si="7"/>
        <v>19</v>
      </c>
      <c r="X251" s="7">
        <f t="shared" si="7"/>
        <v>4</v>
      </c>
      <c r="Y251" s="7">
        <f t="shared" si="7"/>
        <v>10</v>
      </c>
      <c r="Z251" s="7">
        <f t="shared" si="7"/>
        <v>224</v>
      </c>
      <c r="AA251" s="7">
        <f t="shared" si="7"/>
        <v>23</v>
      </c>
      <c r="AB251" s="7">
        <f t="shared" si="7"/>
        <v>5</v>
      </c>
      <c r="AC251" s="7">
        <f t="shared" si="7"/>
        <v>128</v>
      </c>
      <c r="AD251" s="7">
        <f t="shared" si="7"/>
        <v>26</v>
      </c>
      <c r="AE251" s="7">
        <f t="shared" si="7"/>
        <v>3</v>
      </c>
      <c r="AF251" s="7">
        <f t="shared" si="7"/>
        <v>154</v>
      </c>
    </row>
    <row r="252" spans="1:249" x14ac:dyDescent="0.25">
      <c r="A252" s="61">
        <v>6</v>
      </c>
      <c r="B252" s="6" t="s">
        <v>7</v>
      </c>
      <c r="C252" s="7">
        <f>SUM(C11,C20,C28,C35,C41,C47,C48,C49:C55,C66,C74,C81,C87,C93:C97,C111,C118,C124,C130,C131:C134,C147,C153,C159:C167,C175,C181:C185,C196,C197:C211)</f>
        <v>8114</v>
      </c>
      <c r="D252" s="7">
        <f t="shared" ref="D252:AF252" si="8">SUM(D11,D20,D28,D35,D41,D47,D48,D49:D55,D66,D74,D81,D87,D93:D97,D111,D118,D124,D130,D131:D134,D147,D153,D159:D167,D175,D181:D185,D196,D197:D211)</f>
        <v>722</v>
      </c>
      <c r="E252" s="7">
        <f t="shared" si="8"/>
        <v>1261</v>
      </c>
      <c r="F252" s="7">
        <f t="shared" si="8"/>
        <v>2860</v>
      </c>
      <c r="G252" s="7">
        <f t="shared" si="8"/>
        <v>2847</v>
      </c>
      <c r="H252" s="7">
        <f t="shared" si="8"/>
        <v>6242</v>
      </c>
      <c r="I252" s="7">
        <f t="shared" si="8"/>
        <v>2334</v>
      </c>
      <c r="J252" s="7">
        <f t="shared" si="8"/>
        <v>43229</v>
      </c>
      <c r="K252" s="7">
        <f t="shared" si="8"/>
        <v>3383</v>
      </c>
      <c r="L252" s="7">
        <f t="shared" si="8"/>
        <v>87271</v>
      </c>
      <c r="M252" s="7">
        <f t="shared" si="8"/>
        <v>4671</v>
      </c>
      <c r="N252" s="7">
        <f t="shared" si="8"/>
        <v>6138</v>
      </c>
      <c r="O252" s="7">
        <f t="shared" si="8"/>
        <v>5678</v>
      </c>
      <c r="P252" s="7">
        <f t="shared" si="8"/>
        <v>15146</v>
      </c>
      <c r="Q252" s="7">
        <f t="shared" si="8"/>
        <v>5250</v>
      </c>
      <c r="R252" s="7">
        <f t="shared" si="8"/>
        <v>6115</v>
      </c>
      <c r="S252" s="7">
        <f t="shared" si="8"/>
        <v>4940</v>
      </c>
      <c r="T252" s="7">
        <f t="shared" si="8"/>
        <v>8933</v>
      </c>
      <c r="U252" s="7">
        <f t="shared" si="8"/>
        <v>24065</v>
      </c>
      <c r="V252" s="7">
        <f t="shared" si="8"/>
        <v>3161</v>
      </c>
      <c r="W252" s="7">
        <f t="shared" si="8"/>
        <v>1520</v>
      </c>
      <c r="X252" s="7">
        <f t="shared" si="8"/>
        <v>2330</v>
      </c>
      <c r="Y252" s="7">
        <f t="shared" si="8"/>
        <v>1232</v>
      </c>
      <c r="Z252" s="7">
        <f t="shared" si="8"/>
        <v>24646</v>
      </c>
      <c r="AA252" s="7">
        <f t="shared" si="8"/>
        <v>1790</v>
      </c>
      <c r="AB252" s="7">
        <f t="shared" si="8"/>
        <v>1420</v>
      </c>
      <c r="AC252" s="7">
        <f t="shared" si="8"/>
        <v>5636</v>
      </c>
      <c r="AD252" s="7">
        <f t="shared" si="8"/>
        <v>4770</v>
      </c>
      <c r="AE252" s="7">
        <f t="shared" si="8"/>
        <v>1272</v>
      </c>
      <c r="AF252" s="7">
        <f t="shared" si="8"/>
        <v>30487</v>
      </c>
    </row>
    <row r="253" spans="1:249" x14ac:dyDescent="0.25">
      <c r="A253" s="61">
        <v>7</v>
      </c>
      <c r="B253" s="6" t="s">
        <v>8</v>
      </c>
      <c r="C253" s="7">
        <f>SUM(C12,C21,C29,C36,C42,C47,C52:C55,C67,C75,C82,C88,C93,C98:C101,C112,C119,C125,C130,C135:C138,C148,C154,C159,C164:C167,C176,C181,C186:C189,C197,C202:C205,C212,C213:C222)</f>
        <v>548</v>
      </c>
      <c r="D253" s="7">
        <f t="shared" ref="D253:AF253" si="9">SUM(D12,D21,D29,D36,D42,D47,D52:D55,D67,D75,D82,D88,D93,D98:D101,D112,D119,D125,D130,D135:D138,D148,D154,D159,D164:D167,D176,D181,D186:D189,D197,D202:D205,D212,D213:D222)</f>
        <v>87</v>
      </c>
      <c r="E253" s="7">
        <f t="shared" si="9"/>
        <v>91</v>
      </c>
      <c r="F253" s="7">
        <f t="shared" si="9"/>
        <v>268</v>
      </c>
      <c r="G253" s="7">
        <f t="shared" si="9"/>
        <v>104</v>
      </c>
      <c r="H253" s="7">
        <f t="shared" si="9"/>
        <v>900</v>
      </c>
      <c r="I253" s="7">
        <f t="shared" si="9"/>
        <v>150</v>
      </c>
      <c r="J253" s="7">
        <f t="shared" si="9"/>
        <v>4220</v>
      </c>
      <c r="K253" s="7">
        <f t="shared" si="9"/>
        <v>234</v>
      </c>
      <c r="L253" s="7">
        <f t="shared" si="9"/>
        <v>7395</v>
      </c>
      <c r="M253" s="7">
        <f t="shared" si="9"/>
        <v>631</v>
      </c>
      <c r="N253" s="7">
        <f t="shared" si="9"/>
        <v>380</v>
      </c>
      <c r="O253" s="7">
        <f t="shared" si="9"/>
        <v>321</v>
      </c>
      <c r="P253" s="7">
        <f t="shared" si="9"/>
        <v>2488</v>
      </c>
      <c r="Q253" s="7">
        <f t="shared" si="9"/>
        <v>717</v>
      </c>
      <c r="R253" s="7">
        <f t="shared" si="9"/>
        <v>1151</v>
      </c>
      <c r="S253" s="7">
        <f t="shared" si="9"/>
        <v>264</v>
      </c>
      <c r="T253" s="7">
        <f t="shared" si="9"/>
        <v>637</v>
      </c>
      <c r="U253" s="7">
        <f t="shared" si="9"/>
        <v>3745</v>
      </c>
      <c r="V253" s="7">
        <f t="shared" si="9"/>
        <v>84</v>
      </c>
      <c r="W253" s="7">
        <f t="shared" si="9"/>
        <v>81</v>
      </c>
      <c r="X253" s="7">
        <f t="shared" si="9"/>
        <v>120</v>
      </c>
      <c r="Y253" s="7">
        <f t="shared" si="9"/>
        <v>109</v>
      </c>
      <c r="Z253" s="7">
        <f t="shared" si="9"/>
        <v>1777</v>
      </c>
      <c r="AA253" s="7">
        <f t="shared" si="9"/>
        <v>150</v>
      </c>
      <c r="AB253" s="7">
        <f t="shared" si="9"/>
        <v>111</v>
      </c>
      <c r="AC253" s="7">
        <f t="shared" si="9"/>
        <v>1260</v>
      </c>
      <c r="AD253" s="7">
        <f t="shared" si="9"/>
        <v>219</v>
      </c>
      <c r="AE253" s="7">
        <f t="shared" si="9"/>
        <v>71</v>
      </c>
      <c r="AF253" s="7">
        <f t="shared" si="9"/>
        <v>2906</v>
      </c>
    </row>
    <row r="254" spans="1:249" x14ac:dyDescent="0.25">
      <c r="A254" s="61">
        <v>8</v>
      </c>
      <c r="B254" s="6" t="s">
        <v>9</v>
      </c>
      <c r="C254" s="7">
        <f>SUM(C13,C22,C30,C37,C43,C48,C52,C58,C68,C76,C83,C89,C94,C98,C103:C104,C113,C120,C126,C131,C135,C140:C141,C149,C155,C160,C164,C168:C170,C177,C182,C186,C191:C192,C198,C202,C206:C208,C213,C217:C219,C223,C224:C229)</f>
        <v>142</v>
      </c>
      <c r="D254" s="7">
        <f t="shared" ref="D254:AF254" si="10">SUM(D13,D22,D30,D37,D43,D48,D52,D58,D68,D76,D83,D89,D94,D98,D103:D104,D113,D120,D126,D131,D135,D140:D141,D149,D155,D160,D164,D168:D170,D177,D182,D186,D191:D192,D198,D202,D206:D208,D213,D217:D219,D223,D224:D229)</f>
        <v>12</v>
      </c>
      <c r="E254" s="7">
        <f t="shared" si="10"/>
        <v>13</v>
      </c>
      <c r="F254" s="7">
        <f t="shared" si="10"/>
        <v>4</v>
      </c>
      <c r="G254" s="7">
        <f t="shared" si="10"/>
        <v>69</v>
      </c>
      <c r="H254" s="7">
        <f t="shared" si="10"/>
        <v>39</v>
      </c>
      <c r="I254" s="7">
        <f t="shared" si="10"/>
        <v>35</v>
      </c>
      <c r="J254" s="7">
        <f t="shared" si="10"/>
        <v>127</v>
      </c>
      <c r="K254" s="7">
        <f t="shared" si="10"/>
        <v>13</v>
      </c>
      <c r="L254" s="7">
        <f t="shared" si="10"/>
        <v>1496</v>
      </c>
      <c r="M254" s="7">
        <f t="shared" si="10"/>
        <v>8</v>
      </c>
      <c r="N254" s="7">
        <f t="shared" si="10"/>
        <v>54</v>
      </c>
      <c r="O254" s="7">
        <f t="shared" si="10"/>
        <v>90</v>
      </c>
      <c r="P254" s="7">
        <f t="shared" si="10"/>
        <v>73</v>
      </c>
      <c r="Q254" s="7">
        <f t="shared" si="10"/>
        <v>16</v>
      </c>
      <c r="R254" s="7">
        <f t="shared" si="10"/>
        <v>24</v>
      </c>
      <c r="S254" s="7">
        <f t="shared" si="10"/>
        <v>104</v>
      </c>
      <c r="T254" s="7">
        <f t="shared" si="10"/>
        <v>72</v>
      </c>
      <c r="U254" s="7">
        <f t="shared" si="10"/>
        <v>44</v>
      </c>
      <c r="V254" s="7">
        <f t="shared" si="10"/>
        <v>18</v>
      </c>
      <c r="W254" s="7">
        <f t="shared" si="10"/>
        <v>0</v>
      </c>
      <c r="X254" s="7">
        <f t="shared" si="10"/>
        <v>54</v>
      </c>
      <c r="Y254" s="7">
        <f t="shared" si="10"/>
        <v>8</v>
      </c>
      <c r="Z254" s="7">
        <f t="shared" si="10"/>
        <v>140</v>
      </c>
      <c r="AA254" s="7">
        <f t="shared" si="10"/>
        <v>12</v>
      </c>
      <c r="AB254" s="7">
        <f t="shared" si="10"/>
        <v>23</v>
      </c>
      <c r="AC254" s="7">
        <f t="shared" si="10"/>
        <v>8</v>
      </c>
      <c r="AD254" s="7">
        <f t="shared" si="10"/>
        <v>141</v>
      </c>
      <c r="AE254" s="7">
        <f t="shared" si="10"/>
        <v>9</v>
      </c>
      <c r="AF254" s="7">
        <f t="shared" si="10"/>
        <v>297</v>
      </c>
    </row>
    <row r="255" spans="1:249" x14ac:dyDescent="0.25">
      <c r="A255" s="61">
        <v>9</v>
      </c>
      <c r="B255" s="6" t="s">
        <v>10</v>
      </c>
      <c r="C255" s="7">
        <f>SUM(C14,C23,C31,C38,C44,C49,C53,C59:C60,C56,C69,C77,C84,C90,C95,C99,C102,C105:C106,C114,C121,C127,C132,C136,C139,C142:C143,C150,C156,C161,C165,C168,C171:C172,C178,C183,C187,C190,C193:C194,C199,C203,C206,C209:C210,C214,C217,C220,C221,C224,C227:C228,C230:C233)</f>
        <v>7</v>
      </c>
      <c r="D255" s="7">
        <f t="shared" ref="D255:AF255" si="11">SUM(D14,D23,D31,D38,D44,D49,D53,D59:D60,D56,D69,D77,D84,D90,D95,D99,D102,D105:D106,D114,D121,D127,D132,D136,D139,D142:D143,D150,D156,D161,D165,D168,D171:D172,D178,D183,D187,D190,D193:D194,D199,D203,D206,D209:D210,D214,D217,D220,D221,D224,D227:D228,D230:D233)</f>
        <v>0</v>
      </c>
      <c r="E255" s="7">
        <f t="shared" si="11"/>
        <v>20</v>
      </c>
      <c r="F255" s="7">
        <f t="shared" si="11"/>
        <v>5</v>
      </c>
      <c r="G255" s="7">
        <f t="shared" si="11"/>
        <v>6</v>
      </c>
      <c r="H255" s="7">
        <f t="shared" si="11"/>
        <v>0</v>
      </c>
      <c r="I255" s="7">
        <f t="shared" si="11"/>
        <v>19</v>
      </c>
      <c r="J255" s="7">
        <f t="shared" si="11"/>
        <v>136</v>
      </c>
      <c r="K255" s="7">
        <f t="shared" si="11"/>
        <v>3</v>
      </c>
      <c r="L255" s="7">
        <f t="shared" si="11"/>
        <v>658</v>
      </c>
      <c r="M255" s="7">
        <f t="shared" si="11"/>
        <v>49</v>
      </c>
      <c r="N255" s="7">
        <f t="shared" si="11"/>
        <v>27</v>
      </c>
      <c r="O255" s="7">
        <f t="shared" si="11"/>
        <v>0</v>
      </c>
      <c r="P255" s="7">
        <f t="shared" si="11"/>
        <v>200</v>
      </c>
      <c r="Q255" s="7">
        <f t="shared" si="11"/>
        <v>4</v>
      </c>
      <c r="R255" s="7">
        <f t="shared" si="11"/>
        <v>131</v>
      </c>
      <c r="S255" s="7">
        <f t="shared" si="11"/>
        <v>8</v>
      </c>
      <c r="T255" s="7">
        <f t="shared" si="11"/>
        <v>31</v>
      </c>
      <c r="U255" s="7">
        <f t="shared" si="11"/>
        <v>106</v>
      </c>
      <c r="V255" s="7">
        <f t="shared" si="11"/>
        <v>14</v>
      </c>
      <c r="W255" s="7">
        <f t="shared" si="11"/>
        <v>14</v>
      </c>
      <c r="X255" s="7">
        <f t="shared" si="11"/>
        <v>4</v>
      </c>
      <c r="Y255" s="7">
        <f t="shared" si="11"/>
        <v>0</v>
      </c>
      <c r="Z255" s="7">
        <f t="shared" si="11"/>
        <v>43</v>
      </c>
      <c r="AA255" s="7">
        <f t="shared" si="11"/>
        <v>3</v>
      </c>
      <c r="AB255" s="7">
        <f t="shared" si="11"/>
        <v>0</v>
      </c>
      <c r="AC255" s="7">
        <f t="shared" si="11"/>
        <v>45</v>
      </c>
      <c r="AD255" s="7">
        <f t="shared" si="11"/>
        <v>12</v>
      </c>
      <c r="AE255" s="7">
        <f t="shared" si="11"/>
        <v>7</v>
      </c>
      <c r="AF255" s="7">
        <f t="shared" si="11"/>
        <v>68</v>
      </c>
    </row>
    <row r="256" spans="1:249" x14ac:dyDescent="0.25">
      <c r="A256" s="61">
        <v>10</v>
      </c>
      <c r="B256" s="6" t="s">
        <v>11</v>
      </c>
      <c r="C256" s="7">
        <f>SUM(C15,C24,C32,C39,C45,C50,C54,C57,C59,C70,C78,C85,C91,C96,C100,C103,C105,C115,C122,C128,C133,C137,C142,C144,C151,C157,C162,C166,C169,C171,C173,C179,C184,C188,C191,C195,C200,C204,C209,C207,C211,C215,C218,C220,C222,C225,C227,C229,C231,C233,C234:C235)</f>
        <v>10</v>
      </c>
      <c r="D256" s="7">
        <f t="shared" ref="D256:AF256" si="12">SUM(D15,D24,D32,D39,D45,D50,D54,D57,D59,D70,D78,D85,D91,D96,D100,D103,D105,D115,D122,D128,D133,D137,D142,D144,D151,D157,D162,D166,D169,D171,D173,D179,D184,D188,D191,D195,D200,D204,D209,D207,D211,D215,D218,D220,D222,D225,D227,D229,D231,D233,D234:D235)</f>
        <v>3</v>
      </c>
      <c r="E256" s="7">
        <f t="shared" si="12"/>
        <v>49</v>
      </c>
      <c r="F256" s="7">
        <f t="shared" si="12"/>
        <v>15</v>
      </c>
      <c r="G256" s="7">
        <f t="shared" si="12"/>
        <v>22</v>
      </c>
      <c r="H256" s="7">
        <f t="shared" si="12"/>
        <v>17</v>
      </c>
      <c r="I256" s="7">
        <f t="shared" si="12"/>
        <v>78</v>
      </c>
      <c r="J256" s="7">
        <f t="shared" si="12"/>
        <v>489</v>
      </c>
      <c r="K256" s="7">
        <f t="shared" si="12"/>
        <v>16</v>
      </c>
      <c r="L256" s="7">
        <f t="shared" si="12"/>
        <v>545</v>
      </c>
      <c r="M256" s="7">
        <f t="shared" si="12"/>
        <v>145</v>
      </c>
      <c r="N256" s="7">
        <f t="shared" si="12"/>
        <v>62</v>
      </c>
      <c r="O256" s="7">
        <f t="shared" si="12"/>
        <v>16</v>
      </c>
      <c r="P256" s="7">
        <f t="shared" si="12"/>
        <v>324</v>
      </c>
      <c r="Q256" s="7">
        <f t="shared" si="12"/>
        <v>85</v>
      </c>
      <c r="R256" s="7">
        <f t="shared" si="12"/>
        <v>83</v>
      </c>
      <c r="S256" s="7">
        <f t="shared" si="12"/>
        <v>16</v>
      </c>
      <c r="T256" s="7">
        <f t="shared" si="12"/>
        <v>44</v>
      </c>
      <c r="U256" s="7">
        <f t="shared" si="12"/>
        <v>264</v>
      </c>
      <c r="V256" s="7">
        <f t="shared" si="12"/>
        <v>59</v>
      </c>
      <c r="W256" s="7">
        <f t="shared" si="12"/>
        <v>28</v>
      </c>
      <c r="X256" s="7">
        <f t="shared" si="12"/>
        <v>28</v>
      </c>
      <c r="Y256" s="7">
        <f t="shared" si="12"/>
        <v>0</v>
      </c>
      <c r="Z256" s="7">
        <f t="shared" si="12"/>
        <v>85</v>
      </c>
      <c r="AA256" s="7">
        <f t="shared" si="12"/>
        <v>3</v>
      </c>
      <c r="AB256" s="7">
        <f t="shared" si="12"/>
        <v>0</v>
      </c>
      <c r="AC256" s="7">
        <f t="shared" si="12"/>
        <v>164</v>
      </c>
      <c r="AD256" s="7">
        <f t="shared" si="12"/>
        <v>44</v>
      </c>
      <c r="AE256" s="7">
        <f t="shared" si="12"/>
        <v>14</v>
      </c>
      <c r="AF256" s="7">
        <f t="shared" si="12"/>
        <v>261</v>
      </c>
    </row>
    <row r="257" spans="1:249" x14ac:dyDescent="0.25">
      <c r="A257" s="61">
        <v>11</v>
      </c>
      <c r="B257" s="6" t="s">
        <v>133</v>
      </c>
      <c r="C257" s="7">
        <f>SUM(C236)</f>
        <v>89</v>
      </c>
      <c r="D257" s="7">
        <f t="shared" ref="D257:AF257" si="13">SUM(D236)</f>
        <v>18</v>
      </c>
      <c r="E257" s="7">
        <f t="shared" si="13"/>
        <v>104</v>
      </c>
      <c r="F257" s="7">
        <f t="shared" si="13"/>
        <v>113</v>
      </c>
      <c r="G257" s="7">
        <f t="shared" si="13"/>
        <v>52</v>
      </c>
      <c r="H257" s="7">
        <f t="shared" si="13"/>
        <v>119</v>
      </c>
      <c r="I257" s="7">
        <f t="shared" si="13"/>
        <v>111</v>
      </c>
      <c r="J257" s="7">
        <f t="shared" si="13"/>
        <v>3177</v>
      </c>
      <c r="K257" s="7">
        <f t="shared" si="13"/>
        <v>86</v>
      </c>
      <c r="L257" s="7">
        <f t="shared" si="13"/>
        <v>2915</v>
      </c>
      <c r="M257" s="7">
        <f t="shared" si="13"/>
        <v>565</v>
      </c>
      <c r="N257" s="7">
        <f t="shared" si="13"/>
        <v>250</v>
      </c>
      <c r="O257" s="7">
        <f t="shared" si="13"/>
        <v>47</v>
      </c>
      <c r="P257" s="7">
        <f t="shared" si="13"/>
        <v>1485</v>
      </c>
      <c r="Q257" s="7">
        <f t="shared" si="13"/>
        <v>117</v>
      </c>
      <c r="R257" s="7">
        <f t="shared" si="13"/>
        <v>631</v>
      </c>
      <c r="S257" s="7">
        <f t="shared" si="13"/>
        <v>56</v>
      </c>
      <c r="T257" s="7">
        <f t="shared" si="13"/>
        <v>204</v>
      </c>
      <c r="U257" s="7">
        <f t="shared" si="13"/>
        <v>1202</v>
      </c>
      <c r="V257" s="7">
        <f t="shared" si="13"/>
        <v>117</v>
      </c>
      <c r="W257" s="7">
        <f t="shared" si="13"/>
        <v>106</v>
      </c>
      <c r="X257" s="7">
        <f t="shared" si="13"/>
        <v>62</v>
      </c>
      <c r="Y257" s="7">
        <f t="shared" si="13"/>
        <v>26</v>
      </c>
      <c r="Z257" s="7">
        <f t="shared" si="13"/>
        <v>508</v>
      </c>
      <c r="AA257" s="7">
        <f t="shared" si="13"/>
        <v>34</v>
      </c>
      <c r="AB257" s="7">
        <f t="shared" si="13"/>
        <v>26</v>
      </c>
      <c r="AC257" s="7">
        <f t="shared" si="13"/>
        <v>503</v>
      </c>
      <c r="AD257" s="7">
        <f t="shared" si="13"/>
        <v>144</v>
      </c>
      <c r="AE257" s="7">
        <f t="shared" si="13"/>
        <v>55</v>
      </c>
      <c r="AF257" s="7">
        <f t="shared" si="13"/>
        <v>918</v>
      </c>
    </row>
    <row r="258" spans="1:249" s="1" customFormat="1" x14ac:dyDescent="0.25">
      <c r="A258" s="61">
        <v>12</v>
      </c>
      <c r="B258" s="6" t="s">
        <v>134</v>
      </c>
      <c r="C258" s="7">
        <f>C238</f>
        <v>686</v>
      </c>
      <c r="D258" s="7">
        <f t="shared" ref="D258:AF258" si="14">D238</f>
        <v>130</v>
      </c>
      <c r="E258" s="7">
        <f t="shared" si="14"/>
        <v>944</v>
      </c>
      <c r="F258" s="7">
        <f t="shared" si="14"/>
        <v>2068</v>
      </c>
      <c r="G258" s="7">
        <f t="shared" si="14"/>
        <v>1023</v>
      </c>
      <c r="H258" s="7">
        <f t="shared" si="14"/>
        <v>689</v>
      </c>
      <c r="I258" s="7">
        <f t="shared" si="14"/>
        <v>1068</v>
      </c>
      <c r="J258" s="7">
        <f t="shared" si="14"/>
        <v>23052</v>
      </c>
      <c r="K258" s="7">
        <f t="shared" si="14"/>
        <v>1383</v>
      </c>
      <c r="L258" s="7">
        <f t="shared" si="14"/>
        <v>50926</v>
      </c>
      <c r="M258" s="7">
        <f t="shared" si="14"/>
        <v>4376</v>
      </c>
      <c r="N258" s="7">
        <f t="shared" si="14"/>
        <v>3415</v>
      </c>
      <c r="O258" s="7">
        <f t="shared" si="14"/>
        <v>767</v>
      </c>
      <c r="P258" s="7">
        <f t="shared" si="14"/>
        <v>12838</v>
      </c>
      <c r="Q258" s="7">
        <f t="shared" si="14"/>
        <v>393</v>
      </c>
      <c r="R258" s="7">
        <f t="shared" si="14"/>
        <v>1043</v>
      </c>
      <c r="S258" s="7">
        <f t="shared" si="14"/>
        <v>1194</v>
      </c>
      <c r="T258" s="7">
        <f t="shared" si="14"/>
        <v>3916</v>
      </c>
      <c r="U258" s="7">
        <f t="shared" si="14"/>
        <v>8574</v>
      </c>
      <c r="V258" s="7">
        <f t="shared" si="14"/>
        <v>2042</v>
      </c>
      <c r="W258" s="7">
        <f t="shared" si="14"/>
        <v>1622</v>
      </c>
      <c r="X258" s="7">
        <f t="shared" si="14"/>
        <v>1037</v>
      </c>
      <c r="Y258" s="7">
        <f t="shared" si="14"/>
        <v>111</v>
      </c>
      <c r="Z258" s="7">
        <f t="shared" si="14"/>
        <v>12049</v>
      </c>
      <c r="AA258" s="7">
        <f t="shared" si="14"/>
        <v>249</v>
      </c>
      <c r="AB258" s="7">
        <f t="shared" si="14"/>
        <v>292</v>
      </c>
      <c r="AC258" s="7">
        <f t="shared" si="14"/>
        <v>1474</v>
      </c>
      <c r="AD258" s="7">
        <f t="shared" si="14"/>
        <v>1286</v>
      </c>
      <c r="AE258" s="7">
        <f t="shared" si="14"/>
        <v>1030</v>
      </c>
      <c r="AF258" s="7">
        <f t="shared" si="14"/>
        <v>8242</v>
      </c>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row>
    <row r="259" spans="1:249" x14ac:dyDescent="0.25">
      <c r="A259" s="61">
        <v>13</v>
      </c>
      <c r="B259" s="6" t="s">
        <v>135</v>
      </c>
      <c r="C259" s="7">
        <f>C239</f>
        <v>503</v>
      </c>
      <c r="D259" s="7">
        <f t="shared" ref="D259:AF259" si="15">D239</f>
        <v>74</v>
      </c>
      <c r="E259" s="7">
        <f t="shared" si="15"/>
        <v>291</v>
      </c>
      <c r="F259" s="7">
        <f t="shared" si="15"/>
        <v>516</v>
      </c>
      <c r="G259" s="7">
        <f t="shared" si="15"/>
        <v>395</v>
      </c>
      <c r="H259" s="7">
        <f t="shared" si="15"/>
        <v>449</v>
      </c>
      <c r="I259" s="7">
        <f t="shared" si="15"/>
        <v>514</v>
      </c>
      <c r="J259" s="7">
        <f t="shared" si="15"/>
        <v>6984</v>
      </c>
      <c r="K259" s="7">
        <f t="shared" si="15"/>
        <v>492</v>
      </c>
      <c r="L259" s="7">
        <f t="shared" si="15"/>
        <v>13583</v>
      </c>
      <c r="M259" s="7">
        <f t="shared" si="15"/>
        <v>1359</v>
      </c>
      <c r="N259" s="7">
        <f t="shared" si="15"/>
        <v>845</v>
      </c>
      <c r="O259" s="7">
        <f t="shared" si="15"/>
        <v>477</v>
      </c>
      <c r="P259" s="7">
        <f t="shared" si="15"/>
        <v>3070</v>
      </c>
      <c r="Q259" s="7">
        <f t="shared" si="15"/>
        <v>272</v>
      </c>
      <c r="R259" s="7">
        <f t="shared" si="15"/>
        <v>2194</v>
      </c>
      <c r="S259" s="7">
        <f t="shared" si="15"/>
        <v>628</v>
      </c>
      <c r="T259" s="7">
        <f t="shared" si="15"/>
        <v>1213</v>
      </c>
      <c r="U259" s="7">
        <f t="shared" si="15"/>
        <v>4545</v>
      </c>
      <c r="V259" s="7">
        <f t="shared" si="15"/>
        <v>662</v>
      </c>
      <c r="W259" s="7">
        <f t="shared" si="15"/>
        <v>330</v>
      </c>
      <c r="X259" s="7">
        <f t="shared" si="15"/>
        <v>348</v>
      </c>
      <c r="Y259" s="7">
        <f t="shared" si="15"/>
        <v>99</v>
      </c>
      <c r="Z259" s="7">
        <f t="shared" si="15"/>
        <v>3275</v>
      </c>
      <c r="AA259" s="7">
        <f t="shared" si="15"/>
        <v>190</v>
      </c>
      <c r="AB259" s="7">
        <f t="shared" si="15"/>
        <v>186</v>
      </c>
      <c r="AC259" s="7">
        <f t="shared" si="15"/>
        <v>1594</v>
      </c>
      <c r="AD259" s="7">
        <f t="shared" si="15"/>
        <v>618</v>
      </c>
      <c r="AE259" s="7">
        <f t="shared" si="15"/>
        <v>230</v>
      </c>
      <c r="AF259" s="7">
        <f t="shared" si="15"/>
        <v>3594</v>
      </c>
    </row>
    <row r="260" spans="1:249" x14ac:dyDescent="0.25">
      <c r="A260" s="61">
        <v>14</v>
      </c>
      <c r="B260" s="8" t="s">
        <v>139</v>
      </c>
      <c r="C260" s="8">
        <f>C242-SUM(C238:C241)</f>
        <v>9272</v>
      </c>
      <c r="D260" s="8">
        <f t="shared" ref="D260:AF260" si="16">D242-SUM(D238:D241)</f>
        <v>893</v>
      </c>
      <c r="E260" s="8">
        <f t="shared" si="16"/>
        <v>1701</v>
      </c>
      <c r="F260" s="8">
        <f t="shared" si="16"/>
        <v>3927</v>
      </c>
      <c r="G260" s="8">
        <f t="shared" si="16"/>
        <v>3244</v>
      </c>
      <c r="H260" s="8">
        <f t="shared" si="16"/>
        <v>7580</v>
      </c>
      <c r="I260" s="8">
        <f t="shared" si="16"/>
        <v>3103</v>
      </c>
      <c r="J260" s="8">
        <f t="shared" si="16"/>
        <v>58740</v>
      </c>
      <c r="K260" s="8">
        <f t="shared" si="16"/>
        <v>4006</v>
      </c>
      <c r="L260" s="8">
        <f t="shared" si="16"/>
        <v>116048</v>
      </c>
      <c r="M260" s="8">
        <f t="shared" si="16"/>
        <v>7549</v>
      </c>
      <c r="N260" s="8">
        <f t="shared" si="16"/>
        <v>7566</v>
      </c>
      <c r="O260" s="8">
        <f t="shared" si="16"/>
        <v>6352</v>
      </c>
      <c r="P260" s="8">
        <f t="shared" si="16"/>
        <v>22617</v>
      </c>
      <c r="Q260" s="8">
        <f t="shared" si="16"/>
        <v>6552</v>
      </c>
      <c r="R260" s="8">
        <f t="shared" si="16"/>
        <v>12887</v>
      </c>
      <c r="S260" s="8">
        <f t="shared" si="16"/>
        <v>5696</v>
      </c>
      <c r="T260" s="8">
        <f t="shared" si="16"/>
        <v>10972</v>
      </c>
      <c r="U260" s="8">
        <f t="shared" si="16"/>
        <v>33420</v>
      </c>
      <c r="V260" s="8">
        <f t="shared" si="16"/>
        <v>3675</v>
      </c>
      <c r="W260" s="8">
        <f t="shared" si="16"/>
        <v>2005</v>
      </c>
      <c r="X260" s="8">
        <f t="shared" si="16"/>
        <v>2763</v>
      </c>
      <c r="Y260" s="8">
        <f t="shared" si="16"/>
        <v>1498</v>
      </c>
      <c r="Z260" s="8">
        <f t="shared" si="16"/>
        <v>29669</v>
      </c>
      <c r="AA260" s="8">
        <f t="shared" si="16"/>
        <v>2215</v>
      </c>
      <c r="AB260" s="8">
        <f t="shared" si="16"/>
        <v>1714</v>
      </c>
      <c r="AC260" s="8">
        <f t="shared" si="16"/>
        <v>9176</v>
      </c>
      <c r="AD260" s="8">
        <f t="shared" si="16"/>
        <v>5622</v>
      </c>
      <c r="AE260" s="8">
        <f t="shared" si="16"/>
        <v>1576</v>
      </c>
      <c r="AF260" s="8">
        <f t="shared" si="16"/>
        <v>37920</v>
      </c>
    </row>
    <row r="261" spans="1:249" x14ac:dyDescent="0.25">
      <c r="A261" s="61">
        <v>15</v>
      </c>
    </row>
    <row r="262" spans="1:249" x14ac:dyDescent="0.25">
      <c r="A262" s="61">
        <v>16</v>
      </c>
      <c r="B262" s="6" t="s">
        <v>2</v>
      </c>
      <c r="C262" s="39">
        <f>C247/C$260*100</f>
        <v>3.7855910267471962</v>
      </c>
      <c r="D262" s="39">
        <f>D247/D$260*100</f>
        <v>3.9193729003359463</v>
      </c>
      <c r="E262" s="39">
        <f t="shared" ref="E262:AF263" si="17">E247/E$260*100</f>
        <v>5.5849500293944736</v>
      </c>
      <c r="F262" s="39">
        <f t="shared" si="17"/>
        <v>14.463967405143876</v>
      </c>
      <c r="G262" s="39">
        <f t="shared" si="17"/>
        <v>3.4217016029593097</v>
      </c>
      <c r="H262" s="39">
        <f t="shared" si="17"/>
        <v>3.2453825857519791</v>
      </c>
      <c r="I262" s="39">
        <f t="shared" si="17"/>
        <v>6.8965517241379306</v>
      </c>
      <c r="J262" s="39">
        <f t="shared" si="17"/>
        <v>9.3020088525706512</v>
      </c>
      <c r="K262" s="39">
        <f t="shared" si="17"/>
        <v>4.892661008487269</v>
      </c>
      <c r="L262" s="39">
        <f t="shared" si="17"/>
        <v>10.571487660278505</v>
      </c>
      <c r="M262" s="39">
        <f t="shared" si="17"/>
        <v>12.822890449066101</v>
      </c>
      <c r="N262" s="39">
        <f t="shared" si="17"/>
        <v>5.8947924927306365</v>
      </c>
      <c r="O262" s="39">
        <f t="shared" si="17"/>
        <v>3.1486146095717884</v>
      </c>
      <c r="P262" s="39">
        <f t="shared" si="17"/>
        <v>8.2858027147720748</v>
      </c>
      <c r="Q262" s="39">
        <f t="shared" si="17"/>
        <v>5.0213675213675213</v>
      </c>
      <c r="R262" s="39">
        <f t="shared" si="17"/>
        <v>30.891596182199116</v>
      </c>
      <c r="S262" s="39">
        <f t="shared" si="17"/>
        <v>3.6867977528089888</v>
      </c>
      <c r="T262" s="39">
        <f t="shared" si="17"/>
        <v>7.3004010207801677</v>
      </c>
      <c r="U262" s="39">
        <f t="shared" si="17"/>
        <v>9.5272292040694193</v>
      </c>
      <c r="V262" s="39">
        <f t="shared" si="17"/>
        <v>4.0272108843537415</v>
      </c>
      <c r="W262" s="39">
        <f t="shared" si="17"/>
        <v>9.3765586034912722</v>
      </c>
      <c r="X262" s="39">
        <f t="shared" si="17"/>
        <v>4.0897575099529497</v>
      </c>
      <c r="Y262" s="39">
        <f t="shared" si="17"/>
        <v>6.4085447263017361</v>
      </c>
      <c r="Z262" s="39">
        <f t="shared" si="17"/>
        <v>6.7107081465502718</v>
      </c>
      <c r="AA262" s="39">
        <f t="shared" si="17"/>
        <v>6.3656884875846504</v>
      </c>
      <c r="AB262" s="39">
        <f t="shared" si="17"/>
        <v>3.3255542590431739</v>
      </c>
      <c r="AC262" s="39">
        <f t="shared" si="17"/>
        <v>10.222319093286835</v>
      </c>
      <c r="AD262" s="39">
        <f t="shared" si="17"/>
        <v>3.183920313055852</v>
      </c>
      <c r="AE262" s="39">
        <f t="shared" si="17"/>
        <v>5.7106598984771573</v>
      </c>
      <c r="AF262" s="39">
        <f t="shared" si="17"/>
        <v>6.6693037974683538</v>
      </c>
    </row>
    <row r="263" spans="1:249" x14ac:dyDescent="0.25">
      <c r="A263" s="61">
        <v>17</v>
      </c>
      <c r="B263" s="6" t="s">
        <v>3</v>
      </c>
      <c r="C263" s="39">
        <f t="shared" ref="C263:R275" si="18">C248/C$260*100</f>
        <v>1.6285591026747197</v>
      </c>
      <c r="D263" s="39">
        <f>D248/D$260*100</f>
        <v>1.2318029115341544</v>
      </c>
      <c r="E263" s="39">
        <f t="shared" si="18"/>
        <v>2.3515579071134627</v>
      </c>
      <c r="F263" s="39">
        <f t="shared" si="18"/>
        <v>5.8059587471352172</v>
      </c>
      <c r="G263" s="39">
        <f t="shared" si="18"/>
        <v>0.73982737361282369</v>
      </c>
      <c r="H263" s="39">
        <f t="shared" si="18"/>
        <v>2.0184696569920844</v>
      </c>
      <c r="I263" s="39">
        <f t="shared" si="18"/>
        <v>3.1582339671285853</v>
      </c>
      <c r="J263" s="39">
        <f t="shared" si="18"/>
        <v>4.4892747701736466</v>
      </c>
      <c r="K263" s="39">
        <f t="shared" si="18"/>
        <v>2.1717423864203695</v>
      </c>
      <c r="L263" s="39">
        <f t="shared" si="18"/>
        <v>5.3391699986212595</v>
      </c>
      <c r="M263" s="39">
        <f t="shared" si="18"/>
        <v>5.6696251159093922</v>
      </c>
      <c r="N263" s="39">
        <f t="shared" si="18"/>
        <v>3.528945281522601</v>
      </c>
      <c r="O263" s="39">
        <f t="shared" si="18"/>
        <v>1.3539042821158691</v>
      </c>
      <c r="P263" s="39">
        <f t="shared" si="18"/>
        <v>4.0854224698235839</v>
      </c>
      <c r="Q263" s="39">
        <f t="shared" si="18"/>
        <v>3.2203907203907201</v>
      </c>
      <c r="R263" s="39">
        <f t="shared" si="18"/>
        <v>13.626134864592224</v>
      </c>
      <c r="S263" s="39">
        <f t="shared" si="17"/>
        <v>1.5625</v>
      </c>
      <c r="T263" s="39">
        <f t="shared" si="17"/>
        <v>2.9894276339773969</v>
      </c>
      <c r="U263" s="39">
        <f t="shared" si="17"/>
        <v>5.8527827648114901</v>
      </c>
      <c r="V263" s="39">
        <f t="shared" si="17"/>
        <v>1.2517006802721089</v>
      </c>
      <c r="W263" s="39">
        <f t="shared" si="17"/>
        <v>2.5436408977556111</v>
      </c>
      <c r="X263" s="39">
        <f t="shared" si="17"/>
        <v>1.158161418747738</v>
      </c>
      <c r="Y263" s="39">
        <f t="shared" si="17"/>
        <v>3.4712950600801067</v>
      </c>
      <c r="Z263" s="39">
        <f t="shared" si="17"/>
        <v>3.0907681418315414</v>
      </c>
      <c r="AA263" s="39">
        <f t="shared" si="17"/>
        <v>3.1602708803611739</v>
      </c>
      <c r="AB263" s="39">
        <f t="shared" si="17"/>
        <v>2.2170361726954493</v>
      </c>
      <c r="AC263" s="39">
        <f t="shared" si="17"/>
        <v>4.5989537925021802</v>
      </c>
      <c r="AD263" s="39">
        <f t="shared" si="17"/>
        <v>1.2806830309498398</v>
      </c>
      <c r="AE263" s="39">
        <f t="shared" si="17"/>
        <v>2.2842639593908629</v>
      </c>
      <c r="AF263" s="39">
        <f t="shared" si="17"/>
        <v>3.4651898734177213</v>
      </c>
    </row>
    <row r="264" spans="1:249" x14ac:dyDescent="0.25">
      <c r="A264" s="61">
        <v>18</v>
      </c>
      <c r="B264" s="6" t="s">
        <v>138</v>
      </c>
      <c r="C264" s="39">
        <f t="shared" si="18"/>
        <v>0</v>
      </c>
      <c r="D264" s="39">
        <f t="shared" ref="D264:AF267" si="19">D249/D$260*100</f>
        <v>0</v>
      </c>
      <c r="E264" s="39">
        <f t="shared" si="19"/>
        <v>0</v>
      </c>
      <c r="F264" s="39">
        <f t="shared" si="19"/>
        <v>0</v>
      </c>
      <c r="G264" s="39">
        <f t="shared" si="19"/>
        <v>0</v>
      </c>
      <c r="H264" s="39">
        <f t="shared" si="19"/>
        <v>0</v>
      </c>
      <c r="I264" s="39">
        <f t="shared" si="19"/>
        <v>0</v>
      </c>
      <c r="J264" s="39">
        <f t="shared" si="19"/>
        <v>1.7024174327545112E-2</v>
      </c>
      <c r="K264" s="39">
        <f t="shared" si="19"/>
        <v>0.12481278082875688</v>
      </c>
      <c r="L264" s="39">
        <f t="shared" si="19"/>
        <v>1.2925685923066317E-2</v>
      </c>
      <c r="M264" s="39">
        <f t="shared" si="19"/>
        <v>0</v>
      </c>
      <c r="N264" s="39">
        <f t="shared" si="19"/>
        <v>0</v>
      </c>
      <c r="O264" s="39">
        <f t="shared" si="19"/>
        <v>9.4458438287153654E-2</v>
      </c>
      <c r="P264" s="39">
        <f t="shared" si="19"/>
        <v>0</v>
      </c>
      <c r="Q264" s="39">
        <f t="shared" si="19"/>
        <v>0.15262515262515264</v>
      </c>
      <c r="R264" s="39">
        <f t="shared" si="19"/>
        <v>0</v>
      </c>
      <c r="S264" s="39">
        <f t="shared" si="19"/>
        <v>5.2668539325842693E-2</v>
      </c>
      <c r="T264" s="39">
        <f t="shared" si="19"/>
        <v>2.7342325920524973E-2</v>
      </c>
      <c r="U264" s="39">
        <f t="shared" si="19"/>
        <v>3.5906642728904849E-2</v>
      </c>
      <c r="V264" s="39">
        <f t="shared" si="19"/>
        <v>0</v>
      </c>
      <c r="W264" s="39">
        <f t="shared" si="19"/>
        <v>0</v>
      </c>
      <c r="X264" s="39">
        <f t="shared" si="19"/>
        <v>0</v>
      </c>
      <c r="Y264" s="39">
        <f t="shared" si="19"/>
        <v>0</v>
      </c>
      <c r="Z264" s="39">
        <f t="shared" si="19"/>
        <v>0</v>
      </c>
      <c r="AA264" s="39">
        <f t="shared" si="19"/>
        <v>0</v>
      </c>
      <c r="AB264" s="39">
        <f t="shared" si="19"/>
        <v>0</v>
      </c>
      <c r="AC264" s="39">
        <f t="shared" si="19"/>
        <v>4.3591979075850044E-2</v>
      </c>
      <c r="AD264" s="39">
        <f t="shared" si="19"/>
        <v>0</v>
      </c>
      <c r="AE264" s="39">
        <f t="shared" si="19"/>
        <v>0</v>
      </c>
      <c r="AF264" s="39">
        <f t="shared" si="19"/>
        <v>2.1097046413502109E-2</v>
      </c>
    </row>
    <row r="265" spans="1:249" x14ac:dyDescent="0.25">
      <c r="A265" s="61">
        <v>19</v>
      </c>
      <c r="B265" s="6" t="s">
        <v>5</v>
      </c>
      <c r="C265" s="39">
        <f t="shared" si="18"/>
        <v>0.22648835202761</v>
      </c>
      <c r="D265" s="39">
        <f t="shared" si="19"/>
        <v>1.6797312430011198</v>
      </c>
      <c r="E265" s="39">
        <f t="shared" si="19"/>
        <v>3.9976484420928866</v>
      </c>
      <c r="F265" s="39">
        <f t="shared" si="19"/>
        <v>3.437738731856379</v>
      </c>
      <c r="G265" s="39">
        <f t="shared" si="19"/>
        <v>0.43156596794081376</v>
      </c>
      <c r="H265" s="39">
        <f t="shared" si="19"/>
        <v>0.50131926121372039</v>
      </c>
      <c r="I265" s="39">
        <f t="shared" si="19"/>
        <v>4.189494038027715</v>
      </c>
      <c r="J265" s="39">
        <f t="shared" si="19"/>
        <v>3.7878787878787881</v>
      </c>
      <c r="K265" s="39">
        <f t="shared" si="19"/>
        <v>1.4228657014478281</v>
      </c>
      <c r="L265" s="39">
        <f t="shared" si="19"/>
        <v>2.5162001930235762</v>
      </c>
      <c r="M265" s="39">
        <f t="shared" si="19"/>
        <v>9.5111935355676245</v>
      </c>
      <c r="N265" s="39">
        <f t="shared" si="19"/>
        <v>1.9164684113137722</v>
      </c>
      <c r="O265" s="39">
        <f t="shared" si="19"/>
        <v>0.37783375314861462</v>
      </c>
      <c r="P265" s="39">
        <f t="shared" si="19"/>
        <v>5.2394216739620632</v>
      </c>
      <c r="Q265" s="39">
        <f t="shared" si="19"/>
        <v>1.1752136752136753</v>
      </c>
      <c r="R265" s="39">
        <f t="shared" si="19"/>
        <v>8.2641421587646473</v>
      </c>
      <c r="S265" s="39">
        <f t="shared" si="19"/>
        <v>0.5091292134831461</v>
      </c>
      <c r="T265" s="39">
        <f t="shared" si="19"/>
        <v>1.3853445133065987</v>
      </c>
      <c r="U265" s="39">
        <f t="shared" si="19"/>
        <v>3.8210652304009574</v>
      </c>
      <c r="V265" s="39">
        <f t="shared" si="19"/>
        <v>1.306122448979592</v>
      </c>
      <c r="W265" s="39">
        <f t="shared" si="19"/>
        <v>3.2418952618453867</v>
      </c>
      <c r="X265" s="39">
        <f t="shared" si="19"/>
        <v>0.8324285197249367</v>
      </c>
      <c r="Y265" s="39">
        <f t="shared" si="19"/>
        <v>0.86782376502002667</v>
      </c>
      <c r="Z265" s="39">
        <f t="shared" si="19"/>
        <v>1.5133641174289663</v>
      </c>
      <c r="AA265" s="39">
        <f t="shared" si="19"/>
        <v>1.7155756207674944</v>
      </c>
      <c r="AB265" s="39">
        <f t="shared" si="19"/>
        <v>0.7001166861143524</v>
      </c>
      <c r="AC265" s="39">
        <f t="shared" si="19"/>
        <v>8.914559721011333</v>
      </c>
      <c r="AD265" s="39">
        <f t="shared" si="19"/>
        <v>1.8676627534685166</v>
      </c>
      <c r="AE265" s="39">
        <f t="shared" si="19"/>
        <v>1.9035532994923861</v>
      </c>
      <c r="AF265" s="39">
        <f t="shared" si="19"/>
        <v>2.3945147679324896</v>
      </c>
    </row>
    <row r="266" spans="1:249" x14ac:dyDescent="0.25">
      <c r="A266" s="61">
        <v>20</v>
      </c>
      <c r="B266" s="6" t="s">
        <v>6</v>
      </c>
      <c r="C266" s="39">
        <f t="shared" si="18"/>
        <v>0.36669542709232095</v>
      </c>
      <c r="D266" s="39">
        <f t="shared" si="19"/>
        <v>0</v>
      </c>
      <c r="E266" s="39">
        <f t="shared" si="19"/>
        <v>0.35273368606701938</v>
      </c>
      <c r="F266" s="39">
        <f t="shared" si="19"/>
        <v>1.8589253883371528</v>
      </c>
      <c r="G266" s="39">
        <f t="shared" si="19"/>
        <v>9.2478421701602961E-2</v>
      </c>
      <c r="H266" s="39">
        <f t="shared" si="19"/>
        <v>0.35620052770448551</v>
      </c>
      <c r="I266" s="39">
        <f t="shared" si="19"/>
        <v>0.45117628101836937</v>
      </c>
      <c r="J266" s="39">
        <f t="shared" si="19"/>
        <v>0.52945182158665305</v>
      </c>
      <c r="K266" s="39">
        <f t="shared" si="19"/>
        <v>0.59910134797803294</v>
      </c>
      <c r="L266" s="39">
        <f t="shared" si="19"/>
        <v>2.0887908451675168</v>
      </c>
      <c r="M266" s="39">
        <f t="shared" si="19"/>
        <v>0.91402834812557943</v>
      </c>
      <c r="N266" s="39">
        <f t="shared" si="19"/>
        <v>0.54189796457837691</v>
      </c>
      <c r="O266" s="39">
        <f t="shared" si="19"/>
        <v>0.1102015113350126</v>
      </c>
      <c r="P266" s="39">
        <f t="shared" si="19"/>
        <v>0.61900340451872482</v>
      </c>
      <c r="Q266" s="39">
        <f t="shared" si="19"/>
        <v>0.61050061050061055</v>
      </c>
      <c r="R266" s="39">
        <f t="shared" si="19"/>
        <v>3.2823775898191978</v>
      </c>
      <c r="S266" s="39">
        <f t="shared" si="19"/>
        <v>0</v>
      </c>
      <c r="T266" s="39">
        <f t="shared" si="19"/>
        <v>2.2876412686839225</v>
      </c>
      <c r="U266" s="39">
        <f t="shared" si="19"/>
        <v>2.0945541591861163</v>
      </c>
      <c r="V266" s="39">
        <f t="shared" si="19"/>
        <v>0</v>
      </c>
      <c r="W266" s="39">
        <f t="shared" si="19"/>
        <v>0.94763092269326676</v>
      </c>
      <c r="X266" s="39">
        <f t="shared" si="19"/>
        <v>0.14477017734346725</v>
      </c>
      <c r="Y266" s="39">
        <f t="shared" si="19"/>
        <v>0.66755674232309747</v>
      </c>
      <c r="Z266" s="39">
        <f t="shared" si="19"/>
        <v>0.75499679800465125</v>
      </c>
      <c r="AA266" s="39">
        <f t="shared" si="19"/>
        <v>1.038374717832957</v>
      </c>
      <c r="AB266" s="39">
        <f t="shared" si="19"/>
        <v>0.29171528588098017</v>
      </c>
      <c r="AC266" s="39">
        <f t="shared" si="19"/>
        <v>1.3949433304272014</v>
      </c>
      <c r="AD266" s="39">
        <f t="shared" si="19"/>
        <v>0.46246887228744216</v>
      </c>
      <c r="AE266" s="39">
        <f t="shared" si="19"/>
        <v>0.19035532994923859</v>
      </c>
      <c r="AF266" s="39">
        <f t="shared" si="19"/>
        <v>0.40611814345991559</v>
      </c>
    </row>
    <row r="267" spans="1:249" x14ac:dyDescent="0.25">
      <c r="A267" s="61">
        <v>21</v>
      </c>
      <c r="B267" s="6" t="s">
        <v>7</v>
      </c>
      <c r="C267" s="39">
        <f t="shared" si="18"/>
        <v>87.510785159620369</v>
      </c>
      <c r="D267" s="39">
        <f t="shared" si="19"/>
        <v>80.851063829787222</v>
      </c>
      <c r="E267" s="39">
        <f t="shared" si="19"/>
        <v>74.132863021751916</v>
      </c>
      <c r="F267" s="39">
        <f t="shared" si="19"/>
        <v>72.829131652661061</v>
      </c>
      <c r="G267" s="39">
        <f t="shared" si="19"/>
        <v>87.762022194821213</v>
      </c>
      <c r="H267" s="39">
        <f t="shared" si="19"/>
        <v>82.348284960422163</v>
      </c>
      <c r="I267" s="39">
        <f t="shared" si="19"/>
        <v>75.21753142120528</v>
      </c>
      <c r="J267" s="39">
        <f t="shared" si="19"/>
        <v>73.59380320054477</v>
      </c>
      <c r="K267" s="39">
        <f t="shared" si="19"/>
        <v>84.448327508736895</v>
      </c>
      <c r="L267" s="39">
        <f t="shared" si="19"/>
        <v>75.202502412794701</v>
      </c>
      <c r="M267" s="39">
        <f t="shared" si="19"/>
        <v>61.875745131805537</v>
      </c>
      <c r="N267" s="39">
        <f t="shared" si="19"/>
        <v>81.126090404440916</v>
      </c>
      <c r="O267" s="39">
        <f t="shared" si="19"/>
        <v>89.389168765743079</v>
      </c>
      <c r="P267" s="39">
        <f t="shared" si="19"/>
        <v>66.967325463147191</v>
      </c>
      <c r="Q267" s="39">
        <f t="shared" si="19"/>
        <v>80.128205128205138</v>
      </c>
      <c r="R267" s="39">
        <f t="shared" si="19"/>
        <v>47.450919531310625</v>
      </c>
      <c r="S267" s="39">
        <f t="shared" si="19"/>
        <v>86.727528089887642</v>
      </c>
      <c r="T267" s="39">
        <f t="shared" si="19"/>
        <v>81.416332482683202</v>
      </c>
      <c r="U267" s="39">
        <f t="shared" si="19"/>
        <v>72.007779772591263</v>
      </c>
      <c r="V267" s="39">
        <f t="shared" si="19"/>
        <v>86.013605442176868</v>
      </c>
      <c r="W267" s="39">
        <f t="shared" si="19"/>
        <v>75.81047381546135</v>
      </c>
      <c r="X267" s="39">
        <f t="shared" si="19"/>
        <v>84.328628302569669</v>
      </c>
      <c r="Y267" s="39">
        <f t="shared" si="19"/>
        <v>82.242990654205599</v>
      </c>
      <c r="Z267" s="39">
        <f t="shared" si="19"/>
        <v>83.069870909029632</v>
      </c>
      <c r="AA267" s="39">
        <f t="shared" si="19"/>
        <v>80.812641083521441</v>
      </c>
      <c r="AB267" s="39">
        <f t="shared" si="19"/>
        <v>82.847141190198371</v>
      </c>
      <c r="AC267" s="39">
        <f t="shared" si="19"/>
        <v>61.421098517872707</v>
      </c>
      <c r="AD267" s="39">
        <f t="shared" si="19"/>
        <v>84.845250800426896</v>
      </c>
      <c r="AE267" s="39">
        <f t="shared" si="19"/>
        <v>80.710659898477161</v>
      </c>
      <c r="AF267" s="39">
        <f t="shared" si="19"/>
        <v>80.398206751054857</v>
      </c>
    </row>
    <row r="268" spans="1:249" x14ac:dyDescent="0.25">
      <c r="A268" s="61">
        <v>22</v>
      </c>
      <c r="B268" s="6" t="s">
        <v>8</v>
      </c>
      <c r="C268" s="39">
        <f t="shared" si="18"/>
        <v>5.9102674719585853</v>
      </c>
      <c r="D268" s="39">
        <f t="shared" ref="D268:AF271" si="20">D253/D$260*100</f>
        <v>9.7424412094064952</v>
      </c>
      <c r="E268" s="39">
        <f t="shared" si="20"/>
        <v>5.3497942386831276</v>
      </c>
      <c r="F268" s="39">
        <f t="shared" si="20"/>
        <v>6.8245480010185888</v>
      </c>
      <c r="G268" s="39">
        <f t="shared" si="20"/>
        <v>3.2059186189889024</v>
      </c>
      <c r="H268" s="39">
        <f t="shared" si="20"/>
        <v>11.87335092348285</v>
      </c>
      <c r="I268" s="39">
        <f t="shared" si="20"/>
        <v>4.8340315823396711</v>
      </c>
      <c r="J268" s="39">
        <f t="shared" si="20"/>
        <v>7.1842015662240382</v>
      </c>
      <c r="K268" s="39">
        <f t="shared" si="20"/>
        <v>5.8412381427858211</v>
      </c>
      <c r="L268" s="39">
        <f t="shared" si="20"/>
        <v>6.3723631600716955</v>
      </c>
      <c r="M268" s="39">
        <f t="shared" si="20"/>
        <v>8.3587230096701539</v>
      </c>
      <c r="N268" s="39">
        <f t="shared" si="20"/>
        <v>5.0224689399947131</v>
      </c>
      <c r="O268" s="39">
        <f t="shared" si="20"/>
        <v>5.05352644836272</v>
      </c>
      <c r="P268" s="39">
        <f t="shared" si="20"/>
        <v>11.000574788875625</v>
      </c>
      <c r="Q268" s="39">
        <f t="shared" si="20"/>
        <v>10.943223443223443</v>
      </c>
      <c r="R268" s="39">
        <f t="shared" si="20"/>
        <v>8.9314813377822606</v>
      </c>
      <c r="S268" s="39">
        <f t="shared" si="20"/>
        <v>4.6348314606741576</v>
      </c>
      <c r="T268" s="39">
        <f t="shared" si="20"/>
        <v>5.8056872037914697</v>
      </c>
      <c r="U268" s="39">
        <f t="shared" si="20"/>
        <v>11.20586475164572</v>
      </c>
      <c r="V268" s="39">
        <f t="shared" si="20"/>
        <v>2.2857142857142856</v>
      </c>
      <c r="W268" s="39">
        <f t="shared" si="20"/>
        <v>4.0399002493765588</v>
      </c>
      <c r="X268" s="39">
        <f t="shared" si="20"/>
        <v>4.3431053203040175</v>
      </c>
      <c r="Y268" s="39">
        <f t="shared" si="20"/>
        <v>7.2763684913217626</v>
      </c>
      <c r="Z268" s="39">
        <f t="shared" si="20"/>
        <v>5.9894165627422566</v>
      </c>
      <c r="AA268" s="39">
        <f t="shared" si="20"/>
        <v>6.772009029345373</v>
      </c>
      <c r="AB268" s="39">
        <f t="shared" si="20"/>
        <v>6.4760793465577597</v>
      </c>
      <c r="AC268" s="39">
        <f t="shared" si="20"/>
        <v>13.731473408892764</v>
      </c>
      <c r="AD268" s="39">
        <f t="shared" si="20"/>
        <v>3.8954108858057634</v>
      </c>
      <c r="AE268" s="39">
        <f t="shared" si="20"/>
        <v>4.5050761421319798</v>
      </c>
      <c r="AF268" s="39">
        <f t="shared" si="20"/>
        <v>7.6635021097046412</v>
      </c>
    </row>
    <row r="269" spans="1:249" x14ac:dyDescent="0.25">
      <c r="A269" s="61">
        <v>23</v>
      </c>
      <c r="B269" s="6" t="s">
        <v>9</v>
      </c>
      <c r="C269" s="39">
        <f t="shared" si="18"/>
        <v>1.5314926660914581</v>
      </c>
      <c r="D269" s="39">
        <f t="shared" si="20"/>
        <v>1.3437849944008957</v>
      </c>
      <c r="E269" s="39">
        <f t="shared" si="20"/>
        <v>0.76425631981187536</v>
      </c>
      <c r="F269" s="39">
        <f t="shared" si="20"/>
        <v>0.10185892538833714</v>
      </c>
      <c r="G269" s="39">
        <f t="shared" si="20"/>
        <v>2.1270036991368682</v>
      </c>
      <c r="H269" s="39">
        <f t="shared" si="20"/>
        <v>0.51451187335092352</v>
      </c>
      <c r="I269" s="39">
        <f t="shared" si="20"/>
        <v>1.1279407025459234</v>
      </c>
      <c r="J269" s="39">
        <f t="shared" si="20"/>
        <v>0.21620701395982295</v>
      </c>
      <c r="K269" s="39">
        <f t="shared" si="20"/>
        <v>0.32451323015476785</v>
      </c>
      <c r="L269" s="39">
        <f t="shared" si="20"/>
        <v>1.2891217427271473</v>
      </c>
      <c r="M269" s="39">
        <f t="shared" si="20"/>
        <v>0.10597430123195126</v>
      </c>
      <c r="N269" s="39">
        <f t="shared" si="20"/>
        <v>0.71371927042030137</v>
      </c>
      <c r="O269" s="39">
        <f t="shared" si="20"/>
        <v>1.4168765743073046</v>
      </c>
      <c r="P269" s="39">
        <f t="shared" si="20"/>
        <v>0.32276606092762083</v>
      </c>
      <c r="Q269" s="39">
        <f t="shared" si="20"/>
        <v>0.24420024420024419</v>
      </c>
      <c r="R269" s="39">
        <f t="shared" si="20"/>
        <v>0.18623418949328779</v>
      </c>
      <c r="S269" s="39">
        <f t="shared" si="20"/>
        <v>1.8258426966292134</v>
      </c>
      <c r="T269" s="39">
        <f t="shared" si="20"/>
        <v>0.65621582209259932</v>
      </c>
      <c r="U269" s="39">
        <f t="shared" si="20"/>
        <v>0.13165769000598446</v>
      </c>
      <c r="V269" s="39">
        <f t="shared" si="20"/>
        <v>0.48979591836734693</v>
      </c>
      <c r="W269" s="39">
        <f t="shared" si="20"/>
        <v>0</v>
      </c>
      <c r="X269" s="39">
        <f t="shared" si="20"/>
        <v>1.9543973941368076</v>
      </c>
      <c r="Y269" s="39">
        <f t="shared" si="20"/>
        <v>0.53404539385847793</v>
      </c>
      <c r="Z269" s="39">
        <f t="shared" si="20"/>
        <v>0.47187299875290711</v>
      </c>
      <c r="AA269" s="39">
        <f t="shared" si="20"/>
        <v>0.54176072234762973</v>
      </c>
      <c r="AB269" s="39">
        <f t="shared" si="20"/>
        <v>1.3418903150525088</v>
      </c>
      <c r="AC269" s="39">
        <f t="shared" si="20"/>
        <v>8.7183958151700089E-2</v>
      </c>
      <c r="AD269" s="39">
        <f t="shared" si="20"/>
        <v>2.5080042689434365</v>
      </c>
      <c r="AE269" s="39">
        <f t="shared" si="20"/>
        <v>0.57106598984771573</v>
      </c>
      <c r="AF269" s="39">
        <f t="shared" si="20"/>
        <v>0.78322784810126578</v>
      </c>
    </row>
    <row r="270" spans="1:249" x14ac:dyDescent="0.25">
      <c r="A270" s="61">
        <v>24</v>
      </c>
      <c r="B270" s="6" t="s">
        <v>10</v>
      </c>
      <c r="C270" s="39">
        <f t="shared" si="18"/>
        <v>7.5496117342536667E-2</v>
      </c>
      <c r="D270" s="39">
        <f t="shared" si="20"/>
        <v>0</v>
      </c>
      <c r="E270" s="39">
        <f t="shared" si="20"/>
        <v>1.1757789535567313</v>
      </c>
      <c r="F270" s="39">
        <f t="shared" si="20"/>
        <v>0.12732365673542145</v>
      </c>
      <c r="G270" s="39">
        <f t="shared" si="20"/>
        <v>0.18495684340320592</v>
      </c>
      <c r="H270" s="39">
        <f t="shared" si="20"/>
        <v>0</v>
      </c>
      <c r="I270" s="39">
        <f t="shared" si="20"/>
        <v>0.6123106670963584</v>
      </c>
      <c r="J270" s="39">
        <f t="shared" si="20"/>
        <v>0.23152877085461354</v>
      </c>
      <c r="K270" s="39">
        <f t="shared" si="20"/>
        <v>7.4887668497254117E-2</v>
      </c>
      <c r="L270" s="39">
        <f t="shared" si="20"/>
        <v>0.56700675582517579</v>
      </c>
      <c r="M270" s="39">
        <f t="shared" si="20"/>
        <v>0.64909259504570138</v>
      </c>
      <c r="N270" s="39">
        <f t="shared" si="20"/>
        <v>0.35685963521015068</v>
      </c>
      <c r="O270" s="39">
        <f t="shared" si="20"/>
        <v>0</v>
      </c>
      <c r="P270" s="39">
        <f t="shared" si="20"/>
        <v>0.88429057788389276</v>
      </c>
      <c r="Q270" s="39">
        <f t="shared" si="20"/>
        <v>6.1050061050061048E-2</v>
      </c>
      <c r="R270" s="39">
        <f t="shared" si="20"/>
        <v>1.0165282843175294</v>
      </c>
      <c r="S270" s="39">
        <f t="shared" si="20"/>
        <v>0.1404494382022472</v>
      </c>
      <c r="T270" s="39">
        <f t="shared" si="20"/>
        <v>0.28253736784542471</v>
      </c>
      <c r="U270" s="39">
        <f t="shared" si="20"/>
        <v>0.31717534410532616</v>
      </c>
      <c r="V270" s="39">
        <f t="shared" si="20"/>
        <v>0.38095238095238093</v>
      </c>
      <c r="W270" s="39">
        <f t="shared" si="20"/>
        <v>0.69825436408977559</v>
      </c>
      <c r="X270" s="39">
        <f t="shared" si="20"/>
        <v>0.14477017734346725</v>
      </c>
      <c r="Y270" s="39">
        <f t="shared" si="20"/>
        <v>0</v>
      </c>
      <c r="Z270" s="39">
        <f t="shared" si="20"/>
        <v>0.14493242104553575</v>
      </c>
      <c r="AA270" s="39">
        <f t="shared" si="20"/>
        <v>0.13544018058690743</v>
      </c>
      <c r="AB270" s="39">
        <f t="shared" si="20"/>
        <v>0</v>
      </c>
      <c r="AC270" s="39">
        <f t="shared" si="20"/>
        <v>0.49040976460331304</v>
      </c>
      <c r="AD270" s="39">
        <f t="shared" si="20"/>
        <v>0.21344717182497333</v>
      </c>
      <c r="AE270" s="39">
        <f t="shared" si="20"/>
        <v>0.4441624365482234</v>
      </c>
      <c r="AF270" s="39">
        <f t="shared" si="20"/>
        <v>0.17932489451476794</v>
      </c>
    </row>
    <row r="271" spans="1:249" x14ac:dyDescent="0.25">
      <c r="A271" s="61">
        <v>25</v>
      </c>
      <c r="B271" s="6" t="s">
        <v>11</v>
      </c>
      <c r="C271" s="39">
        <f t="shared" si="18"/>
        <v>0.10785159620362382</v>
      </c>
      <c r="D271" s="39">
        <f t="shared" si="20"/>
        <v>0.33594624860022393</v>
      </c>
      <c r="E271" s="39">
        <f t="shared" si="20"/>
        <v>2.880658436213992</v>
      </c>
      <c r="F271" s="39">
        <f t="shared" si="20"/>
        <v>0.38197097020626436</v>
      </c>
      <c r="G271" s="39">
        <f t="shared" si="20"/>
        <v>0.67817509247842167</v>
      </c>
      <c r="H271" s="39">
        <f t="shared" si="20"/>
        <v>0.22427440633245385</v>
      </c>
      <c r="I271" s="39">
        <f t="shared" si="20"/>
        <v>2.5136964228166288</v>
      </c>
      <c r="J271" s="39">
        <f t="shared" si="20"/>
        <v>0.83248212461695603</v>
      </c>
      <c r="K271" s="39">
        <f t="shared" si="20"/>
        <v>0.399400898652022</v>
      </c>
      <c r="L271" s="39">
        <f t="shared" si="20"/>
        <v>0.46963325520474286</v>
      </c>
      <c r="M271" s="39">
        <f t="shared" si="20"/>
        <v>1.9207842098291164</v>
      </c>
      <c r="N271" s="39">
        <f t="shared" si="20"/>
        <v>0.81945545863071645</v>
      </c>
      <c r="O271" s="39">
        <f t="shared" si="20"/>
        <v>0.25188916876574308</v>
      </c>
      <c r="P271" s="39">
        <f t="shared" si="20"/>
        <v>1.4325507361719061</v>
      </c>
      <c r="Q271" s="39">
        <f t="shared" si="20"/>
        <v>1.2973137973137974</v>
      </c>
      <c r="R271" s="39">
        <f t="shared" si="20"/>
        <v>0.6440599053309537</v>
      </c>
      <c r="S271" s="39">
        <f t="shared" si="20"/>
        <v>0.2808988764044944</v>
      </c>
      <c r="T271" s="39">
        <f t="shared" si="20"/>
        <v>0.40102078016769954</v>
      </c>
      <c r="U271" s="39">
        <f t="shared" si="20"/>
        <v>0.78994614003590669</v>
      </c>
      <c r="V271" s="39">
        <f t="shared" si="20"/>
        <v>1.6054421768707483</v>
      </c>
      <c r="W271" s="39">
        <f t="shared" si="20"/>
        <v>1.3965087281795512</v>
      </c>
      <c r="X271" s="39">
        <f t="shared" si="20"/>
        <v>1.0133912414042707</v>
      </c>
      <c r="Y271" s="39">
        <f t="shared" si="20"/>
        <v>0</v>
      </c>
      <c r="Z271" s="39">
        <f t="shared" si="20"/>
        <v>0.28649432067140784</v>
      </c>
      <c r="AA271" s="39">
        <f t="shared" si="20"/>
        <v>0.13544018058690743</v>
      </c>
      <c r="AB271" s="39">
        <f t="shared" si="20"/>
        <v>0</v>
      </c>
      <c r="AC271" s="39">
        <f t="shared" si="20"/>
        <v>1.7872711421098517</v>
      </c>
      <c r="AD271" s="39">
        <f t="shared" si="20"/>
        <v>0.78263963002490211</v>
      </c>
      <c r="AE271" s="39">
        <f t="shared" si="20"/>
        <v>0.88832487309644681</v>
      </c>
      <c r="AF271" s="39">
        <f t="shared" si="20"/>
        <v>0.68829113924050633</v>
      </c>
    </row>
    <row r="272" spans="1:249" x14ac:dyDescent="0.25">
      <c r="A272" s="61">
        <v>26</v>
      </c>
      <c r="B272" s="6" t="s">
        <v>133</v>
      </c>
      <c r="C272" s="39">
        <f t="shared" si="18"/>
        <v>0.95987920621225187</v>
      </c>
      <c r="D272" s="39">
        <f t="shared" ref="D272:AF275" si="21">D257/D$260*100</f>
        <v>2.0156774916013438</v>
      </c>
      <c r="E272" s="39">
        <f t="shared" si="21"/>
        <v>6.1140505584950029</v>
      </c>
      <c r="F272" s="39">
        <f t="shared" si="21"/>
        <v>2.8775146422205244</v>
      </c>
      <c r="G272" s="39">
        <f t="shared" si="21"/>
        <v>1.6029593094944512</v>
      </c>
      <c r="H272" s="39">
        <f t="shared" si="21"/>
        <v>1.5699208443271768</v>
      </c>
      <c r="I272" s="39">
        <f t="shared" si="21"/>
        <v>3.577183370931357</v>
      </c>
      <c r="J272" s="39">
        <f t="shared" si="21"/>
        <v>5.4085801838610825</v>
      </c>
      <c r="K272" s="39">
        <f t="shared" si="21"/>
        <v>2.1467798302546184</v>
      </c>
      <c r="L272" s="39">
        <f t="shared" si="21"/>
        <v>2.5118916310492212</v>
      </c>
      <c r="M272" s="39">
        <f t="shared" si="21"/>
        <v>7.4844350245065572</v>
      </c>
      <c r="N272" s="39">
        <f t="shared" si="21"/>
        <v>3.3042558815754695</v>
      </c>
      <c r="O272" s="39">
        <f t="shared" si="21"/>
        <v>0.73992443324937029</v>
      </c>
      <c r="P272" s="39">
        <f t="shared" si="21"/>
        <v>6.5658575407879036</v>
      </c>
      <c r="Q272" s="39">
        <f t="shared" si="21"/>
        <v>1.7857142857142856</v>
      </c>
      <c r="R272" s="39">
        <f t="shared" si="21"/>
        <v>4.8964072320943588</v>
      </c>
      <c r="S272" s="39">
        <f t="shared" si="21"/>
        <v>0.9831460674157303</v>
      </c>
      <c r="T272" s="39">
        <f t="shared" si="21"/>
        <v>1.859278162595698</v>
      </c>
      <c r="U272" s="39">
        <f t="shared" si="21"/>
        <v>3.5966487133453025</v>
      </c>
      <c r="V272" s="39">
        <f t="shared" si="21"/>
        <v>3.1836734693877551</v>
      </c>
      <c r="W272" s="39">
        <f t="shared" si="21"/>
        <v>5.2867830423940152</v>
      </c>
      <c r="X272" s="39">
        <f t="shared" si="21"/>
        <v>2.2439377488237424</v>
      </c>
      <c r="Y272" s="39">
        <f t="shared" si="21"/>
        <v>1.7356475300400533</v>
      </c>
      <c r="Z272" s="39">
        <f t="shared" si="21"/>
        <v>1.7122248811891199</v>
      </c>
      <c r="AA272" s="39">
        <f t="shared" si="21"/>
        <v>1.5349887133182845</v>
      </c>
      <c r="AB272" s="39">
        <f t="shared" si="21"/>
        <v>1.5169194865810969</v>
      </c>
      <c r="AC272" s="39">
        <f t="shared" si="21"/>
        <v>5.4816913687881428</v>
      </c>
      <c r="AD272" s="39">
        <f t="shared" si="21"/>
        <v>2.5613660618996796</v>
      </c>
      <c r="AE272" s="39">
        <f t="shared" si="21"/>
        <v>3.4898477157360408</v>
      </c>
      <c r="AF272" s="39">
        <f t="shared" si="21"/>
        <v>2.4208860759493671</v>
      </c>
    </row>
    <row r="273" spans="1:32" x14ac:dyDescent="0.25">
      <c r="A273" s="61">
        <v>27</v>
      </c>
      <c r="B273" s="6" t="s">
        <v>134</v>
      </c>
      <c r="C273" s="39">
        <f t="shared" si="18"/>
        <v>7.3986194995685945</v>
      </c>
      <c r="D273" s="39">
        <f t="shared" si="21"/>
        <v>14.557670772676371</v>
      </c>
      <c r="E273" s="39">
        <f t="shared" si="21"/>
        <v>55.496766607877724</v>
      </c>
      <c r="F273" s="39">
        <f t="shared" si="21"/>
        <v>52.661064425770313</v>
      </c>
      <c r="G273" s="39">
        <f t="shared" si="21"/>
        <v>31.535141800246606</v>
      </c>
      <c r="H273" s="39">
        <f t="shared" si="21"/>
        <v>9.0897097625329817</v>
      </c>
      <c r="I273" s="39">
        <f t="shared" si="21"/>
        <v>34.41830486625846</v>
      </c>
      <c r="J273" s="39">
        <f t="shared" si="21"/>
        <v>39.244126659856995</v>
      </c>
      <c r="K273" s="39">
        <f t="shared" si="21"/>
        <v>34.52321517723415</v>
      </c>
      <c r="L273" s="39">
        <f t="shared" si="21"/>
        <v>43.88356542120502</v>
      </c>
      <c r="M273" s="39">
        <f t="shared" si="21"/>
        <v>57.967942773877333</v>
      </c>
      <c r="N273" s="39">
        <f t="shared" si="21"/>
        <v>45.136135342320912</v>
      </c>
      <c r="O273" s="39">
        <f t="shared" si="21"/>
        <v>12.07493702770781</v>
      </c>
      <c r="P273" s="39">
        <f t="shared" si="21"/>
        <v>56.762612194367065</v>
      </c>
      <c r="Q273" s="39">
        <f t="shared" si="21"/>
        <v>5.9981684981684982</v>
      </c>
      <c r="R273" s="39">
        <f t="shared" si="21"/>
        <v>8.093427485062465</v>
      </c>
      <c r="S273" s="39">
        <f t="shared" si="21"/>
        <v>20.962078651685392</v>
      </c>
      <c r="T273" s="39">
        <f t="shared" si="21"/>
        <v>35.690849434925262</v>
      </c>
      <c r="U273" s="39">
        <f t="shared" si="21"/>
        <v>25.655296229802516</v>
      </c>
      <c r="V273" s="39">
        <f t="shared" si="21"/>
        <v>55.564625850340136</v>
      </c>
      <c r="W273" s="39">
        <f t="shared" si="21"/>
        <v>80.897755610972567</v>
      </c>
      <c r="X273" s="39">
        <f t="shared" si="21"/>
        <v>37.531668476293881</v>
      </c>
      <c r="Y273" s="39">
        <f t="shared" si="21"/>
        <v>7.4098798397863819</v>
      </c>
      <c r="Z273" s="39">
        <f t="shared" si="21"/>
        <v>40.611412585526978</v>
      </c>
      <c r="AA273" s="39">
        <f t="shared" si="21"/>
        <v>11.241534988713319</v>
      </c>
      <c r="AB273" s="39">
        <f t="shared" si="21"/>
        <v>17.036172695449242</v>
      </c>
      <c r="AC273" s="39">
        <f t="shared" si="21"/>
        <v>16.063644289450739</v>
      </c>
      <c r="AD273" s="39">
        <f t="shared" si="21"/>
        <v>22.874421913909639</v>
      </c>
      <c r="AE273" s="39">
        <f t="shared" si="21"/>
        <v>65.35532994923858</v>
      </c>
      <c r="AF273" s="39">
        <f t="shared" si="21"/>
        <v>21.735232067510548</v>
      </c>
    </row>
    <row r="274" spans="1:32" x14ac:dyDescent="0.25">
      <c r="A274" s="61">
        <v>28</v>
      </c>
      <c r="B274" s="6" t="s">
        <v>135</v>
      </c>
      <c r="C274" s="39">
        <f t="shared" si="18"/>
        <v>5.4249352890422777</v>
      </c>
      <c r="D274" s="39">
        <f t="shared" si="21"/>
        <v>8.2866741321388577</v>
      </c>
      <c r="E274" s="39">
        <f t="shared" si="21"/>
        <v>17.10758377425044</v>
      </c>
      <c r="F274" s="39">
        <f t="shared" si="21"/>
        <v>13.139801375095491</v>
      </c>
      <c r="G274" s="39">
        <f t="shared" si="21"/>
        <v>12.17632552404439</v>
      </c>
      <c r="H274" s="39">
        <f t="shared" si="21"/>
        <v>5.9234828496042216</v>
      </c>
      <c r="I274" s="39">
        <f t="shared" si="21"/>
        <v>16.564614888817271</v>
      </c>
      <c r="J274" s="39">
        <f t="shared" si="21"/>
        <v>11.889683350357508</v>
      </c>
      <c r="K274" s="39">
        <f t="shared" si="21"/>
        <v>12.281577633549675</v>
      </c>
      <c r="L274" s="39">
        <f t="shared" si="21"/>
        <v>11.704639459533986</v>
      </c>
      <c r="M274" s="39">
        <f t="shared" si="21"/>
        <v>18.00238442177772</v>
      </c>
      <c r="N274" s="39">
        <f t="shared" si="21"/>
        <v>11.168384879725087</v>
      </c>
      <c r="O274" s="39">
        <f t="shared" si="21"/>
        <v>7.5094458438287157</v>
      </c>
      <c r="P274" s="39">
        <f t="shared" si="21"/>
        <v>13.573860370517751</v>
      </c>
      <c r="Q274" s="39">
        <f t="shared" si="21"/>
        <v>4.1514041514041509</v>
      </c>
      <c r="R274" s="39">
        <f t="shared" si="21"/>
        <v>17.024908822844729</v>
      </c>
      <c r="S274" s="39">
        <f t="shared" si="21"/>
        <v>11.025280898876405</v>
      </c>
      <c r="T274" s="39">
        <f t="shared" si="21"/>
        <v>11.055413780532264</v>
      </c>
      <c r="U274" s="39">
        <f t="shared" si="21"/>
        <v>13.59964093357271</v>
      </c>
      <c r="V274" s="39">
        <f t="shared" si="21"/>
        <v>18.013605442176871</v>
      </c>
      <c r="W274" s="39">
        <f t="shared" si="21"/>
        <v>16.458852867830423</v>
      </c>
      <c r="X274" s="39">
        <f t="shared" si="21"/>
        <v>12.595005428881651</v>
      </c>
      <c r="Y274" s="39">
        <f t="shared" si="21"/>
        <v>6.6088117489986651</v>
      </c>
      <c r="Z274" s="39">
        <f t="shared" si="21"/>
        <v>11.038457649398362</v>
      </c>
      <c r="AA274" s="39">
        <f t="shared" si="21"/>
        <v>8.5778781038374721</v>
      </c>
      <c r="AB274" s="39">
        <f t="shared" si="21"/>
        <v>10.851808634772462</v>
      </c>
      <c r="AC274" s="39">
        <f t="shared" si="21"/>
        <v>17.371403661726241</v>
      </c>
      <c r="AD274" s="39">
        <f t="shared" si="21"/>
        <v>10.992529348986126</v>
      </c>
      <c r="AE274" s="39">
        <f t="shared" si="21"/>
        <v>14.593908629441623</v>
      </c>
      <c r="AF274" s="39">
        <f t="shared" si="21"/>
        <v>9.477848101265824</v>
      </c>
    </row>
    <row r="275" spans="1:32" x14ac:dyDescent="0.25">
      <c r="A275" s="61">
        <v>29</v>
      </c>
      <c r="B275" s="8" t="s">
        <v>139</v>
      </c>
      <c r="C275" s="39">
        <f t="shared" si="18"/>
        <v>100</v>
      </c>
      <c r="D275" s="39">
        <f t="shared" si="21"/>
        <v>100</v>
      </c>
      <c r="E275" s="39">
        <f t="shared" si="21"/>
        <v>100</v>
      </c>
      <c r="F275" s="39">
        <f t="shared" si="21"/>
        <v>100</v>
      </c>
      <c r="G275" s="39">
        <f t="shared" si="21"/>
        <v>100</v>
      </c>
      <c r="H275" s="39">
        <f t="shared" si="21"/>
        <v>100</v>
      </c>
      <c r="I275" s="39">
        <f t="shared" si="21"/>
        <v>100</v>
      </c>
      <c r="J275" s="39">
        <f t="shared" si="21"/>
        <v>100</v>
      </c>
      <c r="K275" s="39">
        <f t="shared" si="21"/>
        <v>100</v>
      </c>
      <c r="L275" s="39">
        <f t="shared" si="21"/>
        <v>100</v>
      </c>
      <c r="M275" s="39">
        <f t="shared" si="21"/>
        <v>100</v>
      </c>
      <c r="N275" s="39">
        <f t="shared" si="21"/>
        <v>100</v>
      </c>
      <c r="O275" s="39">
        <f t="shared" si="21"/>
        <v>100</v>
      </c>
      <c r="P275" s="39">
        <f t="shared" si="21"/>
        <v>100</v>
      </c>
      <c r="Q275" s="39">
        <f t="shared" si="21"/>
        <v>100</v>
      </c>
      <c r="R275" s="39">
        <f t="shared" si="21"/>
        <v>100</v>
      </c>
      <c r="S275" s="39">
        <f t="shared" si="21"/>
        <v>100</v>
      </c>
      <c r="T275" s="39">
        <f t="shared" si="21"/>
        <v>100</v>
      </c>
      <c r="U275" s="39">
        <f t="shared" si="21"/>
        <v>100</v>
      </c>
      <c r="V275" s="39">
        <f t="shared" si="21"/>
        <v>100</v>
      </c>
      <c r="W275" s="39">
        <f t="shared" si="21"/>
        <v>100</v>
      </c>
      <c r="X275" s="39">
        <f t="shared" si="21"/>
        <v>100</v>
      </c>
      <c r="Y275" s="39">
        <f t="shared" si="21"/>
        <v>100</v>
      </c>
      <c r="Z275" s="39">
        <f t="shared" si="21"/>
        <v>100</v>
      </c>
      <c r="AA275" s="39">
        <f t="shared" si="21"/>
        <v>100</v>
      </c>
      <c r="AB275" s="39">
        <f t="shared" si="21"/>
        <v>100</v>
      </c>
      <c r="AC275" s="39">
        <f t="shared" si="21"/>
        <v>100</v>
      </c>
      <c r="AD275" s="39">
        <f t="shared" si="21"/>
        <v>100</v>
      </c>
      <c r="AE275" s="39">
        <f t="shared" si="21"/>
        <v>100</v>
      </c>
      <c r="AF275" s="39">
        <f t="shared" si="21"/>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85"/>
  <sheetViews>
    <sheetView showGridLines="0" showRowColHeaders="0" tabSelected="1" zoomScaleNormal="100" workbookViewId="0">
      <pane xSplit="7" ySplit="7" topLeftCell="Y8" activePane="bottomRight" state="frozen"/>
      <selection pane="topRight" activeCell="H1" sqref="H1"/>
      <selection pane="bottomLeft" activeCell="A8" sqref="A8"/>
      <selection pane="bottomRight" activeCell="Z11" sqref="Z11"/>
    </sheetView>
  </sheetViews>
  <sheetFormatPr defaultColWidth="9.08984375" defaultRowHeight="13" x14ac:dyDescent="0.25"/>
  <cols>
    <col min="1" max="1" width="2.6328125" style="25" customWidth="1"/>
    <col min="2" max="2" width="25.08984375" style="23" customWidth="1"/>
    <col min="3" max="4" width="21.6328125" style="23" customWidth="1"/>
    <col min="5" max="5" width="10.7265625" style="23" customWidth="1"/>
    <col min="6" max="7" width="21.6328125" style="23" customWidth="1"/>
    <col min="8" max="8" width="9.08984375" style="23"/>
    <col min="9" max="9" width="1.81640625" style="23" customWidth="1"/>
    <col min="10" max="24" width="9.08984375" style="23"/>
    <col min="25" max="25" width="9.08984375" style="62"/>
    <col min="26" max="26" width="9.08984375" style="25"/>
    <col min="27" max="27" width="15.08984375" style="25" bestFit="1" customWidth="1"/>
    <col min="28" max="16384" width="9.08984375" style="23"/>
  </cols>
  <sheetData>
    <row r="1" spans="1:30" ht="24.75" customHeight="1" x14ac:dyDescent="0.25">
      <c r="B1" s="70" t="s">
        <v>293</v>
      </c>
      <c r="C1" s="70"/>
      <c r="D1" s="70"/>
      <c r="E1" s="70"/>
      <c r="F1" s="70"/>
      <c r="G1" s="70"/>
      <c r="H1"/>
    </row>
    <row r="3" spans="1:30" x14ac:dyDescent="0.25">
      <c r="C3" s="24">
        <v>1</v>
      </c>
      <c r="F3" s="24">
        <v>13</v>
      </c>
      <c r="AB3" s="25"/>
      <c r="AC3" s="25"/>
      <c r="AD3" s="25"/>
    </row>
    <row r="4" spans="1:30" ht="7.5" customHeight="1" x14ac:dyDescent="0.25">
      <c r="Z4" s="25" t="s">
        <v>140</v>
      </c>
      <c r="AA4" s="54" t="s">
        <v>258</v>
      </c>
      <c r="AB4" s="54" t="s">
        <v>145</v>
      </c>
      <c r="AC4" s="25"/>
      <c r="AD4" s="25"/>
    </row>
    <row r="5" spans="1:30" ht="5.65" customHeight="1" x14ac:dyDescent="0.25">
      <c r="C5" s="24"/>
      <c r="F5" s="24"/>
      <c r="Z5" s="25" t="s">
        <v>287</v>
      </c>
      <c r="AA5" s="54" t="s">
        <v>259</v>
      </c>
      <c r="AB5" s="54" t="s">
        <v>146</v>
      </c>
      <c r="AC5" s="25"/>
      <c r="AD5" s="25"/>
    </row>
    <row r="6" spans="1:30" ht="7.5" customHeight="1" x14ac:dyDescent="0.25">
      <c r="C6" s="25" t="str">
        <f>IF(F25=1,C7,D7)</f>
        <v>Per cent of people from Afghanistan who had travelled to work</v>
      </c>
      <c r="F6" s="25" t="str">
        <f>IF(F25=1,F7,G7)</f>
        <v>Per cent of people from Iraq who had travelled to work</v>
      </c>
      <c r="AA6" s="54" t="s">
        <v>260</v>
      </c>
      <c r="AB6" s="54" t="s">
        <v>147</v>
      </c>
      <c r="AC6" s="25"/>
      <c r="AD6" s="25"/>
    </row>
    <row r="7" spans="1:30" ht="39" customHeight="1" x14ac:dyDescent="0.25">
      <c r="B7" s="15"/>
      <c r="C7" s="26" t="str" cm="1">
        <f t="array" ref="C7">CONCATENATE("Number of people from ",INDEX(AA4:AA33,C3))</f>
        <v>Number of people from Afghanistan</v>
      </c>
      <c r="D7" s="27" t="str" cm="1">
        <f t="array" ref="D7">CONCATENATE("Per cent of people from ",INDEX(AA4:AA33,C3)," who had travelled to work")</f>
        <v>Per cent of people from Afghanistan who had travelled to work</v>
      </c>
      <c r="E7" s="15"/>
      <c r="F7" s="28" t="str" cm="1">
        <f t="array" ref="F7">CONCATENATE("Number of people from ",INDEX(AA4:AA33,F3))</f>
        <v>Number of people from Iraq</v>
      </c>
      <c r="G7" s="29" t="str" cm="1">
        <f t="array" ref="G7">CONCATENATE("Per cent of people from ",INDEX(AA4:AA33,F3)," who had travelled to work")</f>
        <v>Per cent of people from Iraq who had travelled to work</v>
      </c>
      <c r="AA7" s="54" t="s">
        <v>261</v>
      </c>
      <c r="AB7" s="55"/>
      <c r="AC7" s="25"/>
      <c r="AD7" s="25"/>
    </row>
    <row r="8" spans="1:30" ht="13.5" customHeight="1" x14ac:dyDescent="0.25">
      <c r="A8" s="33">
        <v>1</v>
      </c>
      <c r="B8" s="30" t="s">
        <v>2</v>
      </c>
      <c r="C8" s="34">
        <f>VLOOKUP(A8,Data!$A$247:$AF$260,2+$C$3)</f>
        <v>351</v>
      </c>
      <c r="D8" s="16">
        <f>C8/C$21*100</f>
        <v>3.7855910267471962</v>
      </c>
      <c r="E8" s="15"/>
      <c r="F8" s="36">
        <f>VLOOKUP(A8,Data!$A$247:$AF$260,2+$F$3)</f>
        <v>200</v>
      </c>
      <c r="G8" s="16">
        <f>F8/F$21*100</f>
        <v>3.1486146095717884</v>
      </c>
      <c r="AA8" s="54" t="s">
        <v>262</v>
      </c>
      <c r="AB8" s="55"/>
      <c r="AC8" s="25"/>
      <c r="AD8" s="25"/>
    </row>
    <row r="9" spans="1:30" ht="13.5" customHeight="1" x14ac:dyDescent="0.25">
      <c r="A9" s="33">
        <v>2</v>
      </c>
      <c r="B9" s="30" t="s">
        <v>3</v>
      </c>
      <c r="C9" s="34">
        <f>VLOOKUP(A9,Data!$A$247:$AF$260,2+$C$3)</f>
        <v>151</v>
      </c>
      <c r="D9" s="16">
        <f t="shared" ref="D9:D18" si="0">C9/C$21*100</f>
        <v>1.6285591026747197</v>
      </c>
      <c r="E9" s="15"/>
      <c r="F9" s="36">
        <f>VLOOKUP(A9,Data!$A$247:$AF$260,2+$F$3)</f>
        <v>86</v>
      </c>
      <c r="G9" s="16">
        <f t="shared" ref="G9:G18" si="1">F9/F$21*100</f>
        <v>1.3539042821158691</v>
      </c>
      <c r="AA9" s="54" t="s">
        <v>263</v>
      </c>
      <c r="AB9" s="55"/>
      <c r="AC9" s="25"/>
      <c r="AD9" s="25"/>
    </row>
    <row r="10" spans="1:30" ht="13.5" customHeight="1" x14ac:dyDescent="0.25">
      <c r="A10" s="33">
        <v>3</v>
      </c>
      <c r="B10" s="30" t="s">
        <v>138</v>
      </c>
      <c r="C10" s="34">
        <f>VLOOKUP(A10,Data!$A$247:$AF$260,2+$C$3)</f>
        <v>0</v>
      </c>
      <c r="D10" s="16">
        <f t="shared" si="0"/>
        <v>0</v>
      </c>
      <c r="E10" s="15"/>
      <c r="F10" s="36">
        <f>VLOOKUP(A10,Data!$A$247:$AF$260,2+$F$3)</f>
        <v>6</v>
      </c>
      <c r="G10" s="16">
        <f t="shared" si="1"/>
        <v>9.4458438287153654E-2</v>
      </c>
      <c r="AA10" s="54" t="s">
        <v>264</v>
      </c>
      <c r="AB10" s="55"/>
      <c r="AC10" s="25"/>
      <c r="AD10" s="25"/>
    </row>
    <row r="11" spans="1:30" ht="13.5" customHeight="1" x14ac:dyDescent="0.25">
      <c r="A11" s="33">
        <v>4</v>
      </c>
      <c r="B11" s="30" t="s">
        <v>5</v>
      </c>
      <c r="C11" s="34">
        <f>VLOOKUP(A11,Data!$A$247:$AF$260,2+$C$3)</f>
        <v>21</v>
      </c>
      <c r="D11" s="16">
        <f t="shared" si="0"/>
        <v>0.22648835202761</v>
      </c>
      <c r="E11" s="15"/>
      <c r="F11" s="36">
        <f>VLOOKUP(A11,Data!$A$247:$AF$260,2+$F$3)</f>
        <v>24</v>
      </c>
      <c r="G11" s="16">
        <f t="shared" si="1"/>
        <v>0.37783375314861462</v>
      </c>
      <c r="AA11" s="54" t="s">
        <v>289</v>
      </c>
      <c r="AB11" s="55"/>
      <c r="AC11" s="25"/>
      <c r="AD11" s="25"/>
    </row>
    <row r="12" spans="1:30" ht="13.5" customHeight="1" x14ac:dyDescent="0.25">
      <c r="A12" s="33">
        <v>5</v>
      </c>
      <c r="B12" s="30" t="s">
        <v>6</v>
      </c>
      <c r="C12" s="34">
        <f>VLOOKUP(A12,Data!$A$247:$AF$260,2+$C$3)</f>
        <v>34</v>
      </c>
      <c r="D12" s="16">
        <f t="shared" si="0"/>
        <v>0.36669542709232095</v>
      </c>
      <c r="E12" s="15"/>
      <c r="F12" s="36">
        <f>VLOOKUP(A12,Data!$A$247:$AF$260,2+$F$3)</f>
        <v>7</v>
      </c>
      <c r="G12" s="16">
        <f t="shared" si="1"/>
        <v>0.1102015113350126</v>
      </c>
      <c r="AA12" s="54" t="s">
        <v>265</v>
      </c>
      <c r="AB12" s="55"/>
      <c r="AC12" s="25"/>
      <c r="AD12" s="25"/>
    </row>
    <row r="13" spans="1:30" ht="13.5" customHeight="1" x14ac:dyDescent="0.25">
      <c r="A13" s="33">
        <v>6</v>
      </c>
      <c r="B13" s="30" t="s">
        <v>7</v>
      </c>
      <c r="C13" s="34">
        <f>VLOOKUP(A13,Data!$A$247:$AF$260,2+$C$3)</f>
        <v>8114</v>
      </c>
      <c r="D13" s="16">
        <f t="shared" si="0"/>
        <v>87.510785159620369</v>
      </c>
      <c r="E13" s="15"/>
      <c r="F13" s="36">
        <f>VLOOKUP(A13,Data!$A$247:$AF$260,2+$F$3)</f>
        <v>5678</v>
      </c>
      <c r="G13" s="16">
        <f t="shared" si="1"/>
        <v>89.389168765743079</v>
      </c>
      <c r="AA13" s="54" t="s">
        <v>266</v>
      </c>
      <c r="AB13" s="55"/>
      <c r="AC13" s="25"/>
      <c r="AD13" s="25"/>
    </row>
    <row r="14" spans="1:30" ht="13.5" customHeight="1" x14ac:dyDescent="0.25">
      <c r="A14" s="33">
        <v>7</v>
      </c>
      <c r="B14" s="30" t="s">
        <v>8</v>
      </c>
      <c r="C14" s="34">
        <f>VLOOKUP(A14,Data!$A$247:$AF$260,2+$C$3)</f>
        <v>548</v>
      </c>
      <c r="D14" s="16">
        <f t="shared" si="0"/>
        <v>5.9102674719585853</v>
      </c>
      <c r="E14" s="15"/>
      <c r="F14" s="36">
        <f>VLOOKUP(A14,Data!$A$247:$AF$260,2+$F$3)</f>
        <v>321</v>
      </c>
      <c r="G14" s="16">
        <f t="shared" si="1"/>
        <v>5.05352644836272</v>
      </c>
      <c r="AA14" s="54" t="s">
        <v>267</v>
      </c>
      <c r="AB14" s="55"/>
      <c r="AC14" s="25"/>
      <c r="AD14" s="25"/>
    </row>
    <row r="15" spans="1:30" ht="13.5" customHeight="1" x14ac:dyDescent="0.25">
      <c r="A15" s="33">
        <v>8</v>
      </c>
      <c r="B15" s="30" t="s">
        <v>9</v>
      </c>
      <c r="C15" s="34">
        <f>VLOOKUP(A15,Data!$A$247:$AF$260,2+$C$3)</f>
        <v>142</v>
      </c>
      <c r="D15" s="16">
        <f t="shared" si="0"/>
        <v>1.5314926660914581</v>
      </c>
      <c r="E15" s="15"/>
      <c r="F15" s="36">
        <f>VLOOKUP(A15,Data!$A$247:$AF$260,2+$F$3)</f>
        <v>90</v>
      </c>
      <c r="G15" s="16">
        <f t="shared" si="1"/>
        <v>1.4168765743073046</v>
      </c>
      <c r="AA15" s="54" t="s">
        <v>268</v>
      </c>
      <c r="AB15" s="55"/>
      <c r="AC15" s="25"/>
      <c r="AD15" s="25"/>
    </row>
    <row r="16" spans="1:30" ht="13.5" customHeight="1" x14ac:dyDescent="0.25">
      <c r="A16" s="33">
        <v>9</v>
      </c>
      <c r="B16" s="30" t="s">
        <v>141</v>
      </c>
      <c r="C16" s="34">
        <f>VLOOKUP(A16,Data!$A$247:$AF$260,2+$C$3)</f>
        <v>7</v>
      </c>
      <c r="D16" s="16">
        <f t="shared" si="0"/>
        <v>7.5496117342536667E-2</v>
      </c>
      <c r="E16" s="15"/>
      <c r="F16" s="36">
        <f>VLOOKUP(A16,Data!$A$247:$AF$260,2+$F$3)</f>
        <v>0</v>
      </c>
      <c r="G16" s="16">
        <f t="shared" si="1"/>
        <v>0</v>
      </c>
      <c r="AA16" s="54" t="s">
        <v>269</v>
      </c>
      <c r="AB16" s="55"/>
      <c r="AC16" s="25"/>
      <c r="AD16" s="25"/>
    </row>
    <row r="17" spans="1:30" ht="13.5" customHeight="1" x14ac:dyDescent="0.25">
      <c r="A17" s="33">
        <v>10</v>
      </c>
      <c r="B17" s="30" t="s">
        <v>11</v>
      </c>
      <c r="C17" s="34">
        <f>VLOOKUP(A17,Data!$A$247:$AF$260,2+$C$3)</f>
        <v>10</v>
      </c>
      <c r="D17" s="16">
        <f t="shared" si="0"/>
        <v>0.10785159620362382</v>
      </c>
      <c r="E17" s="15"/>
      <c r="F17" s="36">
        <f>VLOOKUP(A17,Data!$A$247:$AF$260,2+$F$3)</f>
        <v>16</v>
      </c>
      <c r="G17" s="16">
        <f t="shared" si="1"/>
        <v>0.25188916876574308</v>
      </c>
      <c r="AA17" s="54" t="s">
        <v>270</v>
      </c>
      <c r="AB17" s="55"/>
      <c r="AC17" s="25"/>
      <c r="AD17" s="25"/>
    </row>
    <row r="18" spans="1:30" ht="13.5" customHeight="1" x14ac:dyDescent="0.25">
      <c r="A18" s="33">
        <v>11</v>
      </c>
      <c r="B18" s="30" t="s">
        <v>133</v>
      </c>
      <c r="C18" s="34">
        <f>VLOOKUP(A18,Data!$A$247:$AF$260,2+$C$3)</f>
        <v>89</v>
      </c>
      <c r="D18" s="16">
        <f t="shared" si="0"/>
        <v>0.95987920621225187</v>
      </c>
      <c r="E18" s="15"/>
      <c r="F18" s="36">
        <f>VLOOKUP(A18,Data!$A$247:$AF$260,2+$F$3)</f>
        <v>47</v>
      </c>
      <c r="G18" s="16">
        <f t="shared" si="1"/>
        <v>0.73992443324937029</v>
      </c>
      <c r="AA18" s="54" t="s">
        <v>271</v>
      </c>
      <c r="AB18" s="55"/>
      <c r="AC18" s="25"/>
      <c r="AD18" s="25"/>
    </row>
    <row r="19" spans="1:30" ht="13.5" customHeight="1" x14ac:dyDescent="0.25">
      <c r="A19" s="33">
        <v>12</v>
      </c>
      <c r="B19" s="30" t="s">
        <v>134</v>
      </c>
      <c r="C19" s="34">
        <f>VLOOKUP(A19,Data!$A$247:$AF$260,2+$C$3)</f>
        <v>686</v>
      </c>
      <c r="D19" s="16"/>
      <c r="E19" s="15"/>
      <c r="F19" s="36">
        <f>VLOOKUP(A19,Data!$A$247:$AF$260,2+$F$3)</f>
        <v>767</v>
      </c>
      <c r="G19" s="16"/>
      <c r="AA19" s="54" t="s">
        <v>272</v>
      </c>
      <c r="AB19" s="55"/>
      <c r="AC19" s="25"/>
      <c r="AD19" s="25"/>
    </row>
    <row r="20" spans="1:30" ht="13.5" customHeight="1" x14ac:dyDescent="0.25">
      <c r="A20" s="33">
        <v>13</v>
      </c>
      <c r="B20" s="31" t="s">
        <v>135</v>
      </c>
      <c r="C20" s="34">
        <f>VLOOKUP(A20,Data!$A$247:$AF$260,2+$C$3)</f>
        <v>503</v>
      </c>
      <c r="D20" s="16"/>
      <c r="E20" s="15"/>
      <c r="F20" s="36">
        <f>VLOOKUP(A20,Data!$A$247:$AF$260,2+$F$3)</f>
        <v>477</v>
      </c>
      <c r="G20" s="16"/>
      <c r="AA20" s="54" t="s">
        <v>273</v>
      </c>
      <c r="AB20" s="55"/>
      <c r="AC20" s="25"/>
      <c r="AD20" s="25"/>
    </row>
    <row r="21" spans="1:30" ht="13.5" customHeight="1" x14ac:dyDescent="0.25">
      <c r="A21" s="33">
        <v>14</v>
      </c>
      <c r="B21" s="32" t="s">
        <v>148</v>
      </c>
      <c r="C21" s="35">
        <f>VLOOKUP(A21,Data!$A$247:$AF$260,2+$C$3)</f>
        <v>9272</v>
      </c>
      <c r="D21" s="17" t="s">
        <v>154</v>
      </c>
      <c r="E21" s="15"/>
      <c r="F21" s="35">
        <f>VLOOKUP(A21,Data!$A$247:$AF$260,2+$F$3)</f>
        <v>6352</v>
      </c>
      <c r="G21" s="17" t="s">
        <v>154</v>
      </c>
      <c r="AA21" s="54" t="s">
        <v>274</v>
      </c>
      <c r="AB21" s="55"/>
      <c r="AC21" s="25"/>
      <c r="AD21" s="25"/>
    </row>
    <row r="22" spans="1:30" ht="24" customHeight="1" x14ac:dyDescent="0.25">
      <c r="B22" s="68" t="s">
        <v>142</v>
      </c>
      <c r="C22" s="68"/>
      <c r="D22" s="68"/>
      <c r="E22" s="68"/>
      <c r="F22" s="68"/>
      <c r="G22" s="68"/>
      <c r="AA22" s="54" t="s">
        <v>275</v>
      </c>
      <c r="AB22" s="55"/>
      <c r="AC22" s="25"/>
      <c r="AD22" s="25"/>
    </row>
    <row r="23" spans="1:30" ht="24.75" customHeight="1" x14ac:dyDescent="0.25">
      <c r="B23" s="38" t="s">
        <v>294</v>
      </c>
      <c r="C23" s="37"/>
      <c r="D23" s="37"/>
      <c r="E23" s="37"/>
      <c r="F23" s="37"/>
      <c r="G23" s="37"/>
      <c r="AA23" s="54" t="s">
        <v>276</v>
      </c>
      <c r="AB23" s="55"/>
      <c r="AC23" s="25"/>
      <c r="AD23" s="25"/>
    </row>
    <row r="24" spans="1:30" ht="24.75" customHeight="1" x14ac:dyDescent="0.25">
      <c r="B24" s="69" t="str">
        <f>IF($F$25=1,CONCATENATE("Number of persons by method of travel to work: ",INDEX(AA4:AA85,C3)," and ",INDEX(AA4:AA85,F3)),CONCATENATE("Per cent of persons who travelled to work, by method of travel to work: ",INDEX(AA4:AA85,C3)," and ",INDEX(AA4:AA85,F3)))</f>
        <v>Per cent of persons who travelled to work, by method of travel to work: Afghanistan and Iraq</v>
      </c>
      <c r="C24" s="69"/>
      <c r="D24" s="69"/>
      <c r="E24" s="69"/>
      <c r="F24" s="69"/>
      <c r="G24" s="69"/>
      <c r="H24" s="69"/>
      <c r="I24" s="69"/>
      <c r="AA24" s="54" t="s">
        <v>277</v>
      </c>
      <c r="AB24" s="55"/>
      <c r="AC24" s="25"/>
      <c r="AD24" s="25"/>
    </row>
    <row r="25" spans="1:30" x14ac:dyDescent="0.25">
      <c r="B25" s="18"/>
      <c r="C25" s="19" t="s">
        <v>140</v>
      </c>
      <c r="D25" s="19" t="s">
        <v>143</v>
      </c>
      <c r="E25" s="19" t="s">
        <v>144</v>
      </c>
      <c r="F25" s="23">
        <v>2</v>
      </c>
      <c r="G25" s="19" t="e">
        <f>INDEX(AB4:AB6,C5)</f>
        <v>#VALUE!</v>
      </c>
      <c r="H25" s="19" t="e">
        <f>INDEX(AB4:AB6,F5)</f>
        <v>#VALUE!</v>
      </c>
      <c r="AA25" s="54" t="s">
        <v>278</v>
      </c>
      <c r="AB25" s="55"/>
      <c r="AC25" s="25"/>
      <c r="AD25" s="25"/>
    </row>
    <row r="26" spans="1:30" x14ac:dyDescent="0.25">
      <c r="A26" s="33">
        <v>1</v>
      </c>
      <c r="B26" s="18" t="str">
        <f>B8</f>
        <v>Train</v>
      </c>
      <c r="C26" s="20">
        <f t="shared" ref="C26:C36" si="2">IF($F$25=1,C8,D8)</f>
        <v>3.7855910267471962</v>
      </c>
      <c r="D26" s="20">
        <f>C26+0.000001*A26</f>
        <v>3.7855920267471963</v>
      </c>
      <c r="E26" s="19">
        <f t="shared" ref="E26:E36" si="3">RANK(D26,D$26:D$36)</f>
        <v>3</v>
      </c>
      <c r="F26" s="21" t="str">
        <f>VLOOKUP(MATCH(A26,$E$26:$E$36,0),$A$26:$C$36,2)</f>
        <v>Car, as driver</v>
      </c>
      <c r="G26" s="22">
        <f>VLOOKUP(MATCH(A26,$E$26:$E$36,0),$A$26:$C$36,3)</f>
        <v>87.510785159620369</v>
      </c>
      <c r="H26" s="22">
        <f t="shared" ref="H26:H36" si="4">IF($F$25=1,VLOOKUP(MATCH(F26,B$8:B$18,0),$A$8:$G$18,6),VLOOKUP(MATCH(F26,B$8:B$18,0),$A$8:$G$18,7))</f>
        <v>89.389168765743079</v>
      </c>
      <c r="AA26" s="54" t="s">
        <v>279</v>
      </c>
      <c r="AB26" s="55"/>
      <c r="AC26" s="25"/>
      <c r="AD26" s="25"/>
    </row>
    <row r="27" spans="1:30" x14ac:dyDescent="0.25">
      <c r="A27" s="33">
        <v>2</v>
      </c>
      <c r="B27" s="18" t="str">
        <f t="shared" ref="B27:B36" si="5">B9</f>
        <v>Bus</v>
      </c>
      <c r="C27" s="20">
        <f t="shared" si="2"/>
        <v>1.6285591026747197</v>
      </c>
      <c r="D27" s="20">
        <f t="shared" ref="D27:D36" si="6">C27+0.000001*A26</f>
        <v>1.6285601026747196</v>
      </c>
      <c r="E27" s="19">
        <f t="shared" si="3"/>
        <v>4</v>
      </c>
      <c r="F27" s="21" t="str">
        <f t="shared" ref="F27:F36" si="7">VLOOKUP(MATCH(A27,$E$26:$E$36,0),$A$26:$C$36,2)</f>
        <v>Car, as passenger</v>
      </c>
      <c r="G27" s="22">
        <f>VLOOKUP(MATCH(A27,$E$26:$E$36,0),$A$26:$C$36,3)</f>
        <v>5.9102674719585853</v>
      </c>
      <c r="H27" s="22">
        <f t="shared" si="4"/>
        <v>5.05352644836272</v>
      </c>
      <c r="AA27" s="54" t="s">
        <v>280</v>
      </c>
      <c r="AB27" s="55"/>
      <c r="AC27" s="25"/>
      <c r="AD27" s="25"/>
    </row>
    <row r="28" spans="1:30" x14ac:dyDescent="0.25">
      <c r="A28" s="33">
        <v>3</v>
      </c>
      <c r="B28" s="18" t="str">
        <f t="shared" si="5"/>
        <v xml:space="preserve">Ferry </v>
      </c>
      <c r="C28" s="20">
        <f t="shared" si="2"/>
        <v>0</v>
      </c>
      <c r="D28" s="20">
        <f t="shared" si="6"/>
        <v>1.9999999999999999E-6</v>
      </c>
      <c r="E28" s="19">
        <f t="shared" si="3"/>
        <v>11</v>
      </c>
      <c r="F28" s="21" t="str">
        <f t="shared" si="7"/>
        <v>Train</v>
      </c>
      <c r="G28" s="22">
        <f t="shared" ref="G28:G36" si="8">VLOOKUP(MATCH(A28,$E$26:$E$36,0),$A$26:$C$36,3)</f>
        <v>3.7855910267471962</v>
      </c>
      <c r="H28" s="22">
        <f t="shared" si="4"/>
        <v>3.1486146095717884</v>
      </c>
      <c r="AA28" s="54" t="s">
        <v>281</v>
      </c>
      <c r="AB28" s="55"/>
      <c r="AC28" s="25"/>
      <c r="AD28" s="25"/>
    </row>
    <row r="29" spans="1:30" x14ac:dyDescent="0.25">
      <c r="A29" s="33">
        <v>4</v>
      </c>
      <c r="B29" s="18" t="str">
        <f t="shared" si="5"/>
        <v>Tram</v>
      </c>
      <c r="C29" s="20">
        <f t="shared" si="2"/>
        <v>0.22648835202761</v>
      </c>
      <c r="D29" s="20">
        <f t="shared" si="6"/>
        <v>0.22649135202761</v>
      </c>
      <c r="E29" s="19">
        <f t="shared" si="3"/>
        <v>8</v>
      </c>
      <c r="F29" s="21" t="str">
        <f t="shared" si="7"/>
        <v>Bus</v>
      </c>
      <c r="G29" s="22">
        <f t="shared" si="8"/>
        <v>1.6285591026747197</v>
      </c>
      <c r="H29" s="22">
        <f t="shared" si="4"/>
        <v>1.3539042821158691</v>
      </c>
      <c r="AA29" s="54" t="s">
        <v>282</v>
      </c>
      <c r="AB29" s="55"/>
      <c r="AC29" s="25"/>
      <c r="AD29" s="25"/>
    </row>
    <row r="30" spans="1:30" x14ac:dyDescent="0.25">
      <c r="A30" s="33">
        <v>5</v>
      </c>
      <c r="B30" s="18" t="str">
        <f t="shared" si="5"/>
        <v>Taxi</v>
      </c>
      <c r="C30" s="20">
        <f t="shared" si="2"/>
        <v>0.36669542709232095</v>
      </c>
      <c r="D30" s="20">
        <f t="shared" si="6"/>
        <v>0.36669942709232095</v>
      </c>
      <c r="E30" s="19">
        <f t="shared" si="3"/>
        <v>7</v>
      </c>
      <c r="F30" s="21" t="str">
        <f t="shared" si="7"/>
        <v>Truck</v>
      </c>
      <c r="G30" s="22">
        <f t="shared" si="8"/>
        <v>1.5314926660914581</v>
      </c>
      <c r="H30" s="22">
        <f t="shared" si="4"/>
        <v>1.4168765743073046</v>
      </c>
      <c r="AA30" s="54" t="s">
        <v>283</v>
      </c>
      <c r="AB30" s="55"/>
      <c r="AC30" s="25"/>
      <c r="AD30" s="25"/>
    </row>
    <row r="31" spans="1:30" x14ac:dyDescent="0.25">
      <c r="A31" s="33">
        <v>6</v>
      </c>
      <c r="B31" s="18" t="str">
        <f t="shared" si="5"/>
        <v>Car, as driver</v>
      </c>
      <c r="C31" s="20">
        <f t="shared" si="2"/>
        <v>87.510785159620369</v>
      </c>
      <c r="D31" s="20">
        <f t="shared" si="6"/>
        <v>87.51079015962037</v>
      </c>
      <c r="E31" s="19">
        <f t="shared" si="3"/>
        <v>1</v>
      </c>
      <c r="F31" s="21" t="str">
        <f t="shared" si="7"/>
        <v>Walked only</v>
      </c>
      <c r="G31" s="22">
        <f t="shared" si="8"/>
        <v>0.95987920621225187</v>
      </c>
      <c r="H31" s="22">
        <f t="shared" si="4"/>
        <v>0.73992443324937029</v>
      </c>
      <c r="AA31" s="54" t="s">
        <v>284</v>
      </c>
      <c r="AB31" s="55"/>
      <c r="AC31" s="25"/>
      <c r="AD31" s="25"/>
    </row>
    <row r="32" spans="1:30" x14ac:dyDescent="0.25">
      <c r="A32" s="33">
        <v>7</v>
      </c>
      <c r="B32" s="18" t="str">
        <f t="shared" si="5"/>
        <v>Car, as passenger</v>
      </c>
      <c r="C32" s="20">
        <f t="shared" si="2"/>
        <v>5.9102674719585853</v>
      </c>
      <c r="D32" s="20">
        <f t="shared" si="6"/>
        <v>5.9102734719585852</v>
      </c>
      <c r="E32" s="19">
        <f t="shared" si="3"/>
        <v>2</v>
      </c>
      <c r="F32" s="21" t="str">
        <f t="shared" si="7"/>
        <v>Taxi</v>
      </c>
      <c r="G32" s="22">
        <f t="shared" si="8"/>
        <v>0.36669542709232095</v>
      </c>
      <c r="H32" s="22">
        <f t="shared" si="4"/>
        <v>0.1102015113350126</v>
      </c>
      <c r="AA32" s="54" t="s">
        <v>285</v>
      </c>
      <c r="AB32" s="55"/>
      <c r="AC32" s="25"/>
      <c r="AD32" s="25"/>
    </row>
    <row r="33" spans="1:30" x14ac:dyDescent="0.25">
      <c r="A33" s="33">
        <v>8</v>
      </c>
      <c r="B33" s="18" t="str">
        <f t="shared" si="5"/>
        <v>Truck</v>
      </c>
      <c r="C33" s="20">
        <f t="shared" si="2"/>
        <v>1.5314926660914581</v>
      </c>
      <c r="D33" s="20">
        <f t="shared" si="6"/>
        <v>1.5314996660914582</v>
      </c>
      <c r="E33" s="19">
        <f t="shared" si="3"/>
        <v>5</v>
      </c>
      <c r="F33" s="21" t="str">
        <f t="shared" si="7"/>
        <v>Tram</v>
      </c>
      <c r="G33" s="22">
        <f t="shared" si="8"/>
        <v>0.22648835202761</v>
      </c>
      <c r="H33" s="22">
        <f t="shared" si="4"/>
        <v>0.37783375314861462</v>
      </c>
      <c r="AA33" s="54" t="s">
        <v>286</v>
      </c>
      <c r="AB33" s="55"/>
      <c r="AC33" s="25"/>
      <c r="AD33" s="25"/>
    </row>
    <row r="34" spans="1:30" x14ac:dyDescent="0.25">
      <c r="A34" s="33">
        <v>9</v>
      </c>
      <c r="B34" s="18" t="str">
        <f t="shared" si="5"/>
        <v>Motorbike</v>
      </c>
      <c r="C34" s="20">
        <f t="shared" si="2"/>
        <v>7.5496117342536667E-2</v>
      </c>
      <c r="D34" s="20">
        <f t="shared" si="6"/>
        <v>7.5504117342536661E-2</v>
      </c>
      <c r="E34" s="19">
        <f t="shared" si="3"/>
        <v>10</v>
      </c>
      <c r="F34" s="21" t="str">
        <f t="shared" si="7"/>
        <v>Bicycle</v>
      </c>
      <c r="G34" s="22">
        <f t="shared" si="8"/>
        <v>0.10785159620362382</v>
      </c>
      <c r="H34" s="22">
        <f t="shared" si="4"/>
        <v>0.25188916876574308</v>
      </c>
      <c r="AA34" s="54"/>
      <c r="AB34" s="55"/>
      <c r="AC34" s="25"/>
      <c r="AD34" s="25"/>
    </row>
    <row r="35" spans="1:30" x14ac:dyDescent="0.25">
      <c r="A35" s="33">
        <v>10</v>
      </c>
      <c r="B35" s="18" t="str">
        <f t="shared" si="5"/>
        <v>Bicycle</v>
      </c>
      <c r="C35" s="20">
        <f t="shared" si="2"/>
        <v>0.10785159620362382</v>
      </c>
      <c r="D35" s="20">
        <f t="shared" si="6"/>
        <v>0.10786059620362382</v>
      </c>
      <c r="E35" s="19">
        <f t="shared" si="3"/>
        <v>9</v>
      </c>
      <c r="F35" s="21" t="str">
        <f t="shared" si="7"/>
        <v>Motorbike</v>
      </c>
      <c r="G35" s="22">
        <f t="shared" si="8"/>
        <v>7.5496117342536667E-2</v>
      </c>
      <c r="H35" s="22">
        <f t="shared" si="4"/>
        <v>0</v>
      </c>
      <c r="AA35" s="54"/>
      <c r="AB35" s="55"/>
      <c r="AC35" s="25"/>
      <c r="AD35" s="25"/>
    </row>
    <row r="36" spans="1:30" x14ac:dyDescent="0.25">
      <c r="A36" s="33">
        <v>11</v>
      </c>
      <c r="B36" s="18" t="str">
        <f t="shared" si="5"/>
        <v>Walked only</v>
      </c>
      <c r="C36" s="20">
        <f t="shared" si="2"/>
        <v>0.95987920621225187</v>
      </c>
      <c r="D36" s="20">
        <f t="shared" si="6"/>
        <v>0.95988920621225182</v>
      </c>
      <c r="E36" s="19">
        <f t="shared" si="3"/>
        <v>6</v>
      </c>
      <c r="F36" s="21" t="str">
        <f t="shared" si="7"/>
        <v xml:space="preserve">Ferry </v>
      </c>
      <c r="G36" s="22">
        <f t="shared" si="8"/>
        <v>0</v>
      </c>
      <c r="H36" s="22">
        <f t="shared" si="4"/>
        <v>9.4458438287153654E-2</v>
      </c>
      <c r="AA36" s="54"/>
      <c r="AB36" s="55"/>
      <c r="AC36" s="25"/>
      <c r="AD36" s="25"/>
    </row>
    <row r="37" spans="1:30" x14ac:dyDescent="0.25">
      <c r="AA37" s="54"/>
      <c r="AB37" s="55"/>
      <c r="AC37" s="25"/>
      <c r="AD37" s="25"/>
    </row>
    <row r="38" spans="1:30" x14ac:dyDescent="0.25">
      <c r="AA38" s="54"/>
      <c r="AB38" s="55"/>
      <c r="AC38" s="25"/>
      <c r="AD38" s="25"/>
    </row>
    <row r="39" spans="1:30" x14ac:dyDescent="0.25">
      <c r="AA39" s="54"/>
      <c r="AB39" s="55"/>
      <c r="AC39" s="25"/>
      <c r="AD39" s="25"/>
    </row>
    <row r="40" spans="1:30" x14ac:dyDescent="0.25">
      <c r="AA40" s="54"/>
      <c r="AB40" s="55"/>
      <c r="AC40" s="25"/>
      <c r="AD40" s="25"/>
    </row>
    <row r="41" spans="1:30" x14ac:dyDescent="0.25">
      <c r="AA41" s="54"/>
      <c r="AB41" s="55"/>
      <c r="AC41" s="25"/>
      <c r="AD41" s="25"/>
    </row>
    <row r="42" spans="1:30" x14ac:dyDescent="0.25">
      <c r="AA42" s="54"/>
      <c r="AB42" s="55"/>
      <c r="AC42" s="25"/>
      <c r="AD42" s="25"/>
    </row>
    <row r="43" spans="1:30" x14ac:dyDescent="0.25">
      <c r="AA43" s="54"/>
      <c r="AB43" s="55"/>
      <c r="AC43" s="25"/>
      <c r="AD43" s="25"/>
    </row>
    <row r="44" spans="1:30" x14ac:dyDescent="0.25">
      <c r="AA44" s="54"/>
      <c r="AB44" s="55"/>
      <c r="AC44" s="25"/>
      <c r="AD44" s="25"/>
    </row>
    <row r="45" spans="1:30" x14ac:dyDescent="0.25">
      <c r="AA45" s="54"/>
      <c r="AB45" s="55"/>
      <c r="AC45" s="25"/>
      <c r="AD45" s="25"/>
    </row>
    <row r="46" spans="1:30" x14ac:dyDescent="0.25">
      <c r="AA46" s="54"/>
      <c r="AB46" s="55"/>
      <c r="AC46" s="25"/>
      <c r="AD46" s="25"/>
    </row>
    <row r="47" spans="1:30" x14ac:dyDescent="0.25">
      <c r="AA47" s="54"/>
      <c r="AB47" s="55"/>
      <c r="AC47" s="25"/>
      <c r="AD47" s="25"/>
    </row>
    <row r="48" spans="1:30" x14ac:dyDescent="0.25">
      <c r="AA48" s="54"/>
      <c r="AB48" s="55"/>
      <c r="AC48" s="25"/>
      <c r="AD48" s="25"/>
    </row>
    <row r="49" spans="27:30" x14ac:dyDescent="0.25">
      <c r="AA49" s="54"/>
      <c r="AB49" s="55"/>
      <c r="AC49" s="25"/>
      <c r="AD49" s="25"/>
    </row>
    <row r="50" spans="27:30" x14ac:dyDescent="0.25">
      <c r="AA50" s="54"/>
      <c r="AB50" s="55"/>
      <c r="AC50" s="25"/>
      <c r="AD50" s="25"/>
    </row>
    <row r="51" spans="27:30" x14ac:dyDescent="0.25">
      <c r="AA51" s="54"/>
      <c r="AB51" s="55"/>
      <c r="AC51" s="25"/>
      <c r="AD51" s="25"/>
    </row>
    <row r="52" spans="27:30" x14ac:dyDescent="0.25">
      <c r="AA52" s="54"/>
      <c r="AB52" s="55"/>
      <c r="AC52" s="25"/>
      <c r="AD52" s="25"/>
    </row>
    <row r="53" spans="27:30" x14ac:dyDescent="0.25">
      <c r="AA53" s="54"/>
      <c r="AB53" s="55"/>
      <c r="AC53" s="25"/>
      <c r="AD53" s="25"/>
    </row>
    <row r="54" spans="27:30" x14ac:dyDescent="0.25">
      <c r="AA54" s="54"/>
      <c r="AB54" s="55"/>
      <c r="AC54" s="25"/>
      <c r="AD54" s="25"/>
    </row>
    <row r="55" spans="27:30" x14ac:dyDescent="0.25">
      <c r="AA55" s="54"/>
      <c r="AB55" s="55"/>
      <c r="AC55" s="25"/>
      <c r="AD55" s="25"/>
    </row>
    <row r="56" spans="27:30" x14ac:dyDescent="0.25">
      <c r="AA56" s="54"/>
      <c r="AB56" s="55"/>
      <c r="AC56" s="25"/>
      <c r="AD56" s="25"/>
    </row>
    <row r="57" spans="27:30" x14ac:dyDescent="0.25">
      <c r="AA57" s="54"/>
      <c r="AB57" s="55"/>
      <c r="AC57" s="25"/>
      <c r="AD57" s="25"/>
    </row>
    <row r="58" spans="27:30" x14ac:dyDescent="0.25">
      <c r="AA58" s="54"/>
      <c r="AB58" s="55"/>
      <c r="AC58" s="25"/>
      <c r="AD58" s="25"/>
    </row>
    <row r="59" spans="27:30" x14ac:dyDescent="0.25">
      <c r="AA59" s="54"/>
      <c r="AB59" s="55"/>
      <c r="AC59" s="25"/>
      <c r="AD59" s="25"/>
    </row>
    <row r="60" spans="27:30" x14ac:dyDescent="0.25">
      <c r="AA60" s="54"/>
      <c r="AB60" s="55"/>
      <c r="AC60" s="25"/>
      <c r="AD60" s="25"/>
    </row>
    <row r="61" spans="27:30" x14ac:dyDescent="0.25">
      <c r="AA61" s="54"/>
      <c r="AB61" s="55"/>
      <c r="AC61" s="25"/>
      <c r="AD61" s="25"/>
    </row>
    <row r="62" spans="27:30" x14ac:dyDescent="0.25">
      <c r="AA62" s="54"/>
      <c r="AB62" s="55"/>
      <c r="AC62" s="25"/>
      <c r="AD62" s="25"/>
    </row>
    <row r="63" spans="27:30" x14ac:dyDescent="0.25">
      <c r="AA63" s="54"/>
      <c r="AB63" s="55"/>
      <c r="AC63" s="25"/>
      <c r="AD63" s="25"/>
    </row>
    <row r="64" spans="27:30" x14ac:dyDescent="0.25">
      <c r="AA64" s="54"/>
      <c r="AB64" s="55"/>
      <c r="AC64" s="25"/>
      <c r="AD64" s="25"/>
    </row>
    <row r="65" spans="27:30" x14ac:dyDescent="0.25">
      <c r="AA65" s="54"/>
      <c r="AB65" s="55"/>
      <c r="AC65" s="25"/>
      <c r="AD65" s="25"/>
    </row>
    <row r="66" spans="27:30" x14ac:dyDescent="0.25">
      <c r="AA66" s="54"/>
      <c r="AB66" s="55"/>
      <c r="AC66" s="25"/>
      <c r="AD66" s="25"/>
    </row>
    <row r="67" spans="27:30" x14ac:dyDescent="0.25">
      <c r="AA67" s="54"/>
      <c r="AB67" s="55"/>
      <c r="AC67" s="25"/>
      <c r="AD67" s="25"/>
    </row>
    <row r="68" spans="27:30" x14ac:dyDescent="0.25">
      <c r="AA68" s="54"/>
      <c r="AB68" s="55"/>
      <c r="AC68" s="25"/>
      <c r="AD68" s="25"/>
    </row>
    <row r="69" spans="27:30" x14ac:dyDescent="0.25">
      <c r="AA69" s="54"/>
      <c r="AB69" s="55"/>
      <c r="AC69" s="25"/>
      <c r="AD69" s="25"/>
    </row>
    <row r="70" spans="27:30" x14ac:dyDescent="0.25">
      <c r="AA70" s="54"/>
      <c r="AB70" s="55"/>
      <c r="AC70" s="25"/>
      <c r="AD70" s="25"/>
    </row>
    <row r="71" spans="27:30" x14ac:dyDescent="0.25">
      <c r="AA71" s="54"/>
      <c r="AB71" s="55"/>
      <c r="AC71" s="25"/>
      <c r="AD71" s="25"/>
    </row>
    <row r="72" spans="27:30" x14ac:dyDescent="0.25">
      <c r="AA72" s="54"/>
      <c r="AB72" s="55"/>
      <c r="AC72" s="25"/>
      <c r="AD72" s="25"/>
    </row>
    <row r="73" spans="27:30" x14ac:dyDescent="0.25">
      <c r="AA73" s="54"/>
      <c r="AB73" s="55"/>
      <c r="AC73" s="25"/>
      <c r="AD73" s="25"/>
    </row>
    <row r="74" spans="27:30" x14ac:dyDescent="0.25">
      <c r="AA74" s="54"/>
      <c r="AB74" s="55"/>
      <c r="AC74" s="25"/>
      <c r="AD74" s="25"/>
    </row>
    <row r="75" spans="27:30" x14ac:dyDescent="0.25">
      <c r="AA75" s="54"/>
      <c r="AB75" s="55"/>
      <c r="AC75" s="25"/>
      <c r="AD75" s="25"/>
    </row>
    <row r="76" spans="27:30" x14ac:dyDescent="0.25">
      <c r="AA76" s="54"/>
      <c r="AB76" s="55"/>
      <c r="AC76" s="25"/>
      <c r="AD76" s="25"/>
    </row>
    <row r="77" spans="27:30" x14ac:dyDescent="0.25">
      <c r="AA77" s="54"/>
      <c r="AB77" s="55"/>
      <c r="AC77" s="25"/>
      <c r="AD77" s="25"/>
    </row>
    <row r="78" spans="27:30" x14ac:dyDescent="0.25">
      <c r="AA78" s="54"/>
      <c r="AB78" s="55"/>
      <c r="AC78" s="25"/>
      <c r="AD78" s="25"/>
    </row>
    <row r="79" spans="27:30" x14ac:dyDescent="0.25">
      <c r="AA79" s="54"/>
      <c r="AB79" s="55"/>
      <c r="AC79" s="25"/>
      <c r="AD79" s="25"/>
    </row>
    <row r="80" spans="27:30" x14ac:dyDescent="0.25">
      <c r="AA80" s="54"/>
      <c r="AB80" s="55"/>
      <c r="AC80" s="25"/>
      <c r="AD80" s="25"/>
    </row>
    <row r="81" spans="27:30" x14ac:dyDescent="0.25">
      <c r="AA81" s="54"/>
      <c r="AB81" s="55"/>
      <c r="AC81" s="25"/>
      <c r="AD81" s="25"/>
    </row>
    <row r="82" spans="27:30" x14ac:dyDescent="0.25">
      <c r="AA82" s="54"/>
      <c r="AB82" s="55"/>
      <c r="AC82" s="25"/>
      <c r="AD82" s="25"/>
    </row>
    <row r="83" spans="27:30" x14ac:dyDescent="0.25">
      <c r="AA83" s="54"/>
      <c r="AB83" s="55"/>
      <c r="AC83" s="25"/>
      <c r="AD83" s="25"/>
    </row>
    <row r="84" spans="27:30" x14ac:dyDescent="0.25">
      <c r="AA84" s="54"/>
      <c r="AB84" s="55"/>
      <c r="AC84" s="25"/>
      <c r="AD84" s="25"/>
    </row>
    <row r="85" spans="27:30" x14ac:dyDescent="0.25">
      <c r="AA85" s="54"/>
      <c r="AB85" s="25"/>
      <c r="AC85" s="25"/>
      <c r="AD85" s="25"/>
    </row>
  </sheetData>
  <sheetProtection sheet="1" objects="1" scenarios="1"/>
  <mergeCells count="3">
    <mergeCell ref="B22:G22"/>
    <mergeCell ref="B24:I24"/>
    <mergeCell ref="B1:G1"/>
  </mergeCells>
  <pageMargins left="1.9685039370078741" right="0.39370078740157483" top="0.39370078740157483" bottom="0.39370078740157483" header="0.39370078740157483" footer="0.31496062992125984"/>
  <pageSetup paperSize="9" scale="7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1784350</xdr:colOff>
                    <xdr:row>1</xdr:row>
                    <xdr:rowOff>158750</xdr:rowOff>
                  </from>
                  <to>
                    <xdr:col>3</xdr:col>
                    <xdr:colOff>12700</xdr:colOff>
                    <xdr:row>3</xdr:row>
                    <xdr:rowOff>31750</xdr:rowOff>
                  </to>
                </anchor>
              </controlPr>
            </control>
          </mc:Choice>
        </mc:AlternateContent>
        <mc:AlternateContent xmlns:mc="http://schemas.openxmlformats.org/markup-compatibility/2006">
          <mc:Choice Requires="x14">
            <control shapeId="2052" r:id="rId5" name="Drop Down 4">
              <controlPr defaultSize="0" autoLine="0" autoPict="0">
                <anchor moveWithCells="1">
                  <from>
                    <xdr:col>5</xdr:col>
                    <xdr:colOff>0</xdr:colOff>
                    <xdr:row>1</xdr:row>
                    <xdr:rowOff>152400</xdr:rowOff>
                  </from>
                  <to>
                    <xdr:col>5</xdr:col>
                    <xdr:colOff>1536700</xdr:colOff>
                    <xdr:row>3</xdr:row>
                    <xdr:rowOff>38100</xdr:rowOff>
                  </to>
                </anchor>
              </controlPr>
            </control>
          </mc:Choice>
        </mc:AlternateContent>
        <mc:AlternateContent xmlns:mc="http://schemas.openxmlformats.org/markup-compatibility/2006">
          <mc:Choice Requires="x14">
            <control shapeId="2053" r:id="rId6" name="Drop Down 5">
              <controlPr defaultSize="0" autoLine="0" autoPict="0">
                <anchor moveWithCells="1">
                  <from>
                    <xdr:col>5</xdr:col>
                    <xdr:colOff>336550</xdr:colOff>
                    <xdr:row>22</xdr:row>
                    <xdr:rowOff>69850</xdr:rowOff>
                  </from>
                  <to>
                    <xdr:col>6</xdr:col>
                    <xdr:colOff>965200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92"/>
  <sheetViews>
    <sheetView showGridLines="0" showRowColHeaders="0" workbookViewId="0">
      <pane xSplit="12" ySplit="8" topLeftCell="M9" activePane="bottomRight" state="frozen"/>
      <selection pane="topRight" activeCell="M1" sqref="M1"/>
      <selection pane="bottomLeft" activeCell="A9" sqref="A9"/>
      <selection pane="bottomRight" activeCell="N5" sqref="N5"/>
    </sheetView>
  </sheetViews>
  <sheetFormatPr defaultColWidth="9.08984375" defaultRowHeight="12.5" x14ac:dyDescent="0.25"/>
  <cols>
    <col min="1" max="1" width="30.36328125" style="41" customWidth="1"/>
    <col min="2" max="2" width="7.54296875" style="41" customWidth="1"/>
    <col min="3" max="7" width="9.08984375" style="41"/>
    <col min="8" max="12" width="5.08984375" style="41" customWidth="1"/>
    <col min="13" max="16384" width="9.08984375" style="41"/>
  </cols>
  <sheetData>
    <row r="1" spans="1:23" ht="32.25" customHeight="1" x14ac:dyDescent="0.25">
      <c r="A1" s="71" t="s">
        <v>295</v>
      </c>
      <c r="B1" s="71"/>
      <c r="C1" s="71"/>
      <c r="D1" s="71"/>
      <c r="E1" s="71"/>
      <c r="F1" s="71"/>
      <c r="G1" s="71"/>
      <c r="H1" s="71"/>
      <c r="I1" s="71"/>
      <c r="J1" s="71"/>
      <c r="K1" s="71"/>
      <c r="L1" s="71"/>
    </row>
    <row r="2" spans="1:23" ht="4.5" customHeight="1" x14ac:dyDescent="0.25"/>
    <row r="3" spans="1:23" ht="14.5" x14ac:dyDescent="0.35">
      <c r="A3" s="42" t="s">
        <v>153</v>
      </c>
      <c r="R3" s="43"/>
      <c r="S3" s="43"/>
      <c r="T3" s="43"/>
      <c r="U3" s="43"/>
    </row>
    <row r="4" spans="1:23" ht="14.5" x14ac:dyDescent="0.35">
      <c r="A4" s="44" t="s">
        <v>151</v>
      </c>
      <c r="E4" s="45">
        <v>10</v>
      </c>
      <c r="R4" s="43"/>
      <c r="S4" s="43"/>
      <c r="T4" s="43"/>
      <c r="U4" s="43"/>
    </row>
    <row r="5" spans="1:23" ht="6.75" customHeight="1" x14ac:dyDescent="0.3">
      <c r="A5" s="46"/>
      <c r="R5" s="43"/>
      <c r="S5" s="43"/>
      <c r="T5" s="43"/>
      <c r="U5" s="43"/>
    </row>
    <row r="6" spans="1:23" ht="14.5" x14ac:dyDescent="0.35">
      <c r="A6" s="44" t="s">
        <v>152</v>
      </c>
      <c r="E6" s="45">
        <v>2</v>
      </c>
      <c r="R6" s="47"/>
      <c r="S6" s="47"/>
      <c r="T6" s="47"/>
      <c r="U6" s="47"/>
      <c r="V6" s="47"/>
      <c r="W6" s="47"/>
    </row>
    <row r="7" spans="1:23" ht="6.75" customHeight="1" x14ac:dyDescent="0.3">
      <c r="A7" s="46"/>
      <c r="P7" s="47"/>
      <c r="Q7" s="40" t="s">
        <v>2</v>
      </c>
      <c r="R7" s="40" t="s">
        <v>150</v>
      </c>
      <c r="S7" s="47"/>
      <c r="T7" s="47"/>
      <c r="U7" s="40" t="s">
        <v>145</v>
      </c>
      <c r="V7" s="47"/>
      <c r="W7" s="47"/>
    </row>
    <row r="8" spans="1:23" ht="14.5" x14ac:dyDescent="0.35">
      <c r="A8" s="44"/>
      <c r="D8" s="45"/>
      <c r="P8" s="47"/>
      <c r="Q8" s="40" t="s">
        <v>3</v>
      </c>
      <c r="R8" s="40" t="s">
        <v>149</v>
      </c>
      <c r="S8" s="47"/>
      <c r="T8" s="47"/>
      <c r="U8" s="40" t="s">
        <v>146</v>
      </c>
      <c r="V8" s="47"/>
      <c r="W8" s="47"/>
    </row>
    <row r="9" spans="1:23" ht="24.75" customHeight="1" x14ac:dyDescent="0.25">
      <c r="A9" s="72" t="str">
        <f>INDEX(R7:R8,E6)</f>
        <v>Per cent of persons who travelled to work</v>
      </c>
      <c r="B9" s="72"/>
      <c r="C9" s="72"/>
      <c r="D9" s="72"/>
      <c r="E9" s="72"/>
      <c r="F9" s="72"/>
      <c r="G9" s="72"/>
      <c r="H9" s="72"/>
      <c r="I9" s="72"/>
      <c r="J9" s="72"/>
      <c r="K9" s="72"/>
      <c r="L9" s="72"/>
      <c r="P9" s="47"/>
      <c r="Q9" s="40" t="s">
        <v>138</v>
      </c>
      <c r="R9" s="47"/>
      <c r="S9" s="47"/>
      <c r="T9" s="47"/>
      <c r="U9" s="40" t="s">
        <v>147</v>
      </c>
      <c r="V9" s="47"/>
      <c r="W9" s="47"/>
    </row>
    <row r="10" spans="1:23" x14ac:dyDescent="0.25">
      <c r="A10" s="48">
        <v>1</v>
      </c>
      <c r="B10" s="54" t="s">
        <v>258</v>
      </c>
      <c r="C10" s="49">
        <f>VLOOKUP($E$4+$E$6*15-15,Data!$A$247:$AF$275,2+$A10)</f>
        <v>0.10785159620362382</v>
      </c>
      <c r="D10" s="49">
        <f>C10+0.000001*A10</f>
        <v>0.10785259620362382</v>
      </c>
      <c r="E10" s="50">
        <f>RANK(D10,D$10:D$39)</f>
        <v>28</v>
      </c>
      <c r="F10" s="49" t="str">
        <f>VLOOKUP(MATCH(A10,$E$10:$E$39,0),A$10:E$39,2)</f>
        <v>Argentina</v>
      </c>
      <c r="G10" s="49">
        <f>VLOOKUP(MATCH(A10,$E$10:$E$88,0),A$10:E$88,3)</f>
        <v>2.880658436213992</v>
      </c>
      <c r="H10" s="47"/>
      <c r="I10" s="43"/>
      <c r="J10" s="43"/>
      <c r="K10" s="43"/>
      <c r="L10" s="43"/>
      <c r="P10" s="47"/>
      <c r="Q10" s="40" t="s">
        <v>5</v>
      </c>
      <c r="R10" s="47"/>
      <c r="S10" s="47"/>
      <c r="T10" s="47"/>
      <c r="U10" s="47"/>
      <c r="V10" s="47"/>
      <c r="W10" s="47"/>
    </row>
    <row r="11" spans="1:23" x14ac:dyDescent="0.25">
      <c r="A11" s="48">
        <v>2</v>
      </c>
      <c r="B11" s="63" t="s">
        <v>259</v>
      </c>
      <c r="C11" s="64">
        <f>VLOOKUP($E$4+$E$6*15-15,Data!$A$247:$AF$275,2+$A11)</f>
        <v>0.33594624860022393</v>
      </c>
      <c r="D11" s="64">
        <f t="shared" ref="D11:D39" si="0">C11+0.000001*A11</f>
        <v>0.33594824860022393</v>
      </c>
      <c r="E11" s="65">
        <f t="shared" ref="E11:E39" si="1">RANK(D11,D$10:D$39)</f>
        <v>22</v>
      </c>
      <c r="F11" s="64" t="str">
        <f t="shared" ref="F11:F39" si="2">VLOOKUP(MATCH(A11,$E$10:$E$39,0),A$10:E$39,2)</f>
        <v>Chile</v>
      </c>
      <c r="G11" s="64">
        <f>VLOOKUP(MATCH(A11,$E$10:$E$39,0),A$10:E$39,3)</f>
        <v>2.5136964228166288</v>
      </c>
      <c r="H11" s="47"/>
      <c r="I11" s="43"/>
      <c r="J11" s="43"/>
      <c r="K11" s="43"/>
      <c r="L11" s="43"/>
      <c r="P11" s="47"/>
      <c r="Q11" s="40" t="s">
        <v>6</v>
      </c>
      <c r="R11" s="47"/>
      <c r="S11" s="47"/>
      <c r="T11" s="47"/>
      <c r="U11" s="47"/>
      <c r="V11" s="47"/>
      <c r="W11" s="47"/>
    </row>
    <row r="12" spans="1:23" x14ac:dyDescent="0.25">
      <c r="A12" s="48">
        <v>3</v>
      </c>
      <c r="B12" s="63" t="s">
        <v>260</v>
      </c>
      <c r="C12" s="64">
        <f>VLOOKUP($E$4+$E$6*15-15,Data!$A$247:$AF$275,2+$A12)</f>
        <v>2.880658436213992</v>
      </c>
      <c r="D12" s="64">
        <f t="shared" si="0"/>
        <v>2.880661436213992</v>
      </c>
      <c r="E12" s="65">
        <f t="shared" si="1"/>
        <v>1</v>
      </c>
      <c r="F12" s="64" t="str">
        <f t="shared" si="2"/>
        <v>Indonesia</v>
      </c>
      <c r="G12" s="64">
        <f t="shared" ref="G12:G39" si="3">VLOOKUP(MATCH(A12,$E$10:$E$39,0),A$10:E$39,3)</f>
        <v>1.9207842098291164</v>
      </c>
      <c r="H12" s="47"/>
      <c r="I12" s="43"/>
      <c r="J12" s="43"/>
      <c r="K12" s="43"/>
      <c r="L12" s="43"/>
      <c r="P12" s="47"/>
      <c r="Q12" s="40" t="s">
        <v>7</v>
      </c>
      <c r="R12" s="47"/>
      <c r="S12" s="47"/>
      <c r="T12" s="47"/>
      <c r="U12" s="47"/>
      <c r="V12" s="47"/>
      <c r="W12" s="47"/>
    </row>
    <row r="13" spans="1:23" x14ac:dyDescent="0.25">
      <c r="A13" s="48">
        <v>4</v>
      </c>
      <c r="B13" s="63" t="s">
        <v>261</v>
      </c>
      <c r="C13" s="64">
        <f>VLOOKUP($E$4+$E$6*15-15,Data!$A$247:$AF$275,2+$A13)</f>
        <v>0.38197097020626436</v>
      </c>
      <c r="D13" s="64">
        <f t="shared" si="0"/>
        <v>0.38197497020626436</v>
      </c>
      <c r="E13" s="65">
        <f t="shared" si="1"/>
        <v>21</v>
      </c>
      <c r="F13" s="64" t="str">
        <f t="shared" si="2"/>
        <v>Thailand</v>
      </c>
      <c r="G13" s="64">
        <f t="shared" si="3"/>
        <v>1.7872711421098517</v>
      </c>
      <c r="H13" s="47"/>
      <c r="I13" s="43"/>
      <c r="J13" s="43"/>
      <c r="K13" s="43"/>
      <c r="L13" s="43"/>
      <c r="P13" s="47"/>
      <c r="Q13" s="40" t="s">
        <v>8</v>
      </c>
      <c r="R13" s="43"/>
      <c r="S13" s="43"/>
      <c r="T13" s="43"/>
      <c r="U13" s="43"/>
    </row>
    <row r="14" spans="1:23" x14ac:dyDescent="0.25">
      <c r="A14" s="48">
        <v>5</v>
      </c>
      <c r="B14" s="63" t="s">
        <v>288</v>
      </c>
      <c r="C14" s="64">
        <f>VLOOKUP($E$4+$E$6*15-15,Data!$A$247:$AF$275,2+$A14)</f>
        <v>0.67817509247842167</v>
      </c>
      <c r="D14" s="64">
        <f t="shared" si="0"/>
        <v>0.6781800924784217</v>
      </c>
      <c r="E14" s="65">
        <f t="shared" si="1"/>
        <v>16</v>
      </c>
      <c r="F14" s="64" t="str">
        <f t="shared" si="2"/>
        <v>Poland</v>
      </c>
      <c r="G14" s="64">
        <f t="shared" si="3"/>
        <v>1.6054421768707483</v>
      </c>
      <c r="H14" s="47"/>
      <c r="I14" s="43"/>
      <c r="J14" s="43"/>
      <c r="K14" s="43"/>
      <c r="L14" s="43"/>
      <c r="P14" s="47"/>
      <c r="Q14" s="40" t="s">
        <v>9</v>
      </c>
      <c r="R14" s="43"/>
      <c r="S14" s="43"/>
      <c r="T14" s="43"/>
      <c r="U14" s="43"/>
    </row>
    <row r="15" spans="1:23" x14ac:dyDescent="0.25">
      <c r="A15" s="48">
        <v>6</v>
      </c>
      <c r="B15" s="63" t="s">
        <v>263</v>
      </c>
      <c r="C15" s="64">
        <f>VLOOKUP($E$4+$E$6*15-15,Data!$A$247:$AF$275,2+$A15)</f>
        <v>0.22427440633245385</v>
      </c>
      <c r="D15" s="64">
        <f t="shared" si="0"/>
        <v>0.22428040633245386</v>
      </c>
      <c r="E15" s="65">
        <f t="shared" si="1"/>
        <v>26</v>
      </c>
      <c r="F15" s="64" t="str">
        <f t="shared" si="2"/>
        <v>Malaysia</v>
      </c>
      <c r="G15" s="64">
        <f t="shared" si="3"/>
        <v>1.4325507361719061</v>
      </c>
      <c r="H15" s="47"/>
      <c r="I15" s="43"/>
      <c r="J15" s="43"/>
      <c r="K15" s="43"/>
      <c r="L15" s="43"/>
      <c r="P15" s="47"/>
      <c r="Q15" s="40" t="s">
        <v>141</v>
      </c>
      <c r="R15" s="43"/>
      <c r="S15" s="43"/>
      <c r="T15" s="43"/>
      <c r="U15" s="43"/>
    </row>
    <row r="16" spans="1:23" x14ac:dyDescent="0.25">
      <c r="A16" s="48">
        <v>7</v>
      </c>
      <c r="B16" s="63" t="s">
        <v>264</v>
      </c>
      <c r="C16" s="64">
        <f>VLOOKUP($E$4+$E$6*15-15,Data!$A$247:$AF$275,2+$A16)</f>
        <v>2.5136964228166288</v>
      </c>
      <c r="D16" s="64">
        <f t="shared" si="0"/>
        <v>2.5137034228166288</v>
      </c>
      <c r="E16" s="65">
        <f t="shared" si="1"/>
        <v>2</v>
      </c>
      <c r="F16" s="64" t="str">
        <f t="shared" si="2"/>
        <v>Russia</v>
      </c>
      <c r="G16" s="64">
        <f t="shared" si="3"/>
        <v>1.3965087281795512</v>
      </c>
      <c r="H16" s="47"/>
      <c r="I16" s="43"/>
      <c r="J16" s="43"/>
      <c r="K16" s="43"/>
      <c r="L16" s="43"/>
      <c r="P16" s="47"/>
      <c r="Q16" s="40" t="s">
        <v>11</v>
      </c>
      <c r="R16" s="43"/>
      <c r="S16" s="43"/>
      <c r="T16" s="43"/>
      <c r="U16" s="43"/>
    </row>
    <row r="17" spans="1:21" x14ac:dyDescent="0.25">
      <c r="A17" s="48">
        <v>8</v>
      </c>
      <c r="B17" s="63" t="s">
        <v>289</v>
      </c>
      <c r="C17" s="64">
        <f>VLOOKUP($E$4+$E$6*15-15,Data!$A$247:$AF$275,2+$A17)</f>
        <v>0.83248212461695603</v>
      </c>
      <c r="D17" s="64">
        <f t="shared" si="0"/>
        <v>0.83249012461695604</v>
      </c>
      <c r="E17" s="65">
        <f t="shared" si="1"/>
        <v>11</v>
      </c>
      <c r="F17" s="64" t="str">
        <f t="shared" si="2"/>
        <v>Myanmar</v>
      </c>
      <c r="G17" s="64">
        <f t="shared" si="3"/>
        <v>1.2973137973137974</v>
      </c>
      <c r="H17" s="47"/>
      <c r="I17" s="43"/>
      <c r="J17" s="43"/>
      <c r="K17" s="43"/>
      <c r="L17" s="43"/>
      <c r="P17" s="47"/>
      <c r="Q17" s="40" t="s">
        <v>133</v>
      </c>
      <c r="R17" s="47"/>
      <c r="S17" s="47"/>
      <c r="T17" s="47"/>
      <c r="U17" s="47"/>
    </row>
    <row r="18" spans="1:21" x14ac:dyDescent="0.25">
      <c r="A18" s="48">
        <v>9</v>
      </c>
      <c r="B18" s="63" t="s">
        <v>265</v>
      </c>
      <c r="C18" s="64">
        <f>VLOOKUP($E$4+$E$6*15-15,Data!$A$247:$AF$275,2+$A18)</f>
        <v>0.399400898652022</v>
      </c>
      <c r="D18" s="64">
        <f t="shared" si="0"/>
        <v>0.39940989865202198</v>
      </c>
      <c r="E18" s="65">
        <f t="shared" si="1"/>
        <v>20</v>
      </c>
      <c r="F18" s="64" t="str">
        <f t="shared" si="2"/>
        <v>Serbia</v>
      </c>
      <c r="G18" s="64">
        <f t="shared" si="3"/>
        <v>1.0133912414042707</v>
      </c>
      <c r="H18" s="47"/>
      <c r="I18" s="43"/>
      <c r="J18" s="43"/>
      <c r="K18" s="43"/>
      <c r="L18" s="43"/>
      <c r="P18" s="47"/>
      <c r="Q18" s="47"/>
      <c r="R18" s="47"/>
      <c r="S18" s="47"/>
      <c r="T18" s="47"/>
      <c r="U18" s="47"/>
    </row>
    <row r="19" spans="1:21" x14ac:dyDescent="0.25">
      <c r="A19" s="48">
        <v>10</v>
      </c>
      <c r="B19" s="63" t="s">
        <v>266</v>
      </c>
      <c r="C19" s="64">
        <f>VLOOKUP($E$4+$E$6*15-15,Data!$A$247:$AF$275,2+$A19)</f>
        <v>0.46963325520474286</v>
      </c>
      <c r="D19" s="64">
        <f t="shared" si="0"/>
        <v>0.46964325520474287</v>
      </c>
      <c r="E19" s="65">
        <f t="shared" si="1"/>
        <v>18</v>
      </c>
      <c r="F19" s="64" t="str">
        <f t="shared" si="2"/>
        <v>Ukraine</v>
      </c>
      <c r="G19" s="64">
        <f t="shared" si="3"/>
        <v>0.88832487309644681</v>
      </c>
      <c r="H19" s="47"/>
      <c r="I19" s="43"/>
      <c r="J19" s="43"/>
      <c r="K19" s="43"/>
      <c r="L19" s="43"/>
      <c r="P19" s="47"/>
      <c r="Q19" s="47"/>
      <c r="R19" s="47"/>
      <c r="S19" s="47"/>
      <c r="T19" s="47"/>
      <c r="U19" s="47"/>
    </row>
    <row r="20" spans="1:21" x14ac:dyDescent="0.25">
      <c r="A20" s="48">
        <v>11</v>
      </c>
      <c r="B20" s="63" t="s">
        <v>267</v>
      </c>
      <c r="C20" s="64">
        <f>VLOOKUP($E$4+$E$6*15-15,Data!$A$247:$AF$275,2+$A20)</f>
        <v>1.9207842098291164</v>
      </c>
      <c r="D20" s="64">
        <f t="shared" si="0"/>
        <v>1.9207952098291163</v>
      </c>
      <c r="E20" s="65">
        <f t="shared" si="1"/>
        <v>3</v>
      </c>
      <c r="F20" s="64" t="str">
        <f t="shared" si="2"/>
        <v>China</v>
      </c>
      <c r="G20" s="64">
        <f t="shared" si="3"/>
        <v>0.83248212461695603</v>
      </c>
      <c r="H20" s="47"/>
      <c r="I20" s="43"/>
      <c r="J20" s="43"/>
      <c r="K20" s="43"/>
      <c r="L20" s="43"/>
    </row>
    <row r="21" spans="1:21" x14ac:dyDescent="0.25">
      <c r="A21" s="48">
        <v>12</v>
      </c>
      <c r="B21" s="63" t="s">
        <v>268</v>
      </c>
      <c r="C21" s="64">
        <f>VLOOKUP($E$4+$E$6*15-15,Data!$A$247:$AF$275,2+$A21)</f>
        <v>0.81945545863071645</v>
      </c>
      <c r="D21" s="64">
        <f t="shared" si="0"/>
        <v>0.81946745863071646</v>
      </c>
      <c r="E21" s="65">
        <f t="shared" si="1"/>
        <v>12</v>
      </c>
      <c r="F21" s="64" t="str">
        <f t="shared" si="2"/>
        <v>Iran</v>
      </c>
      <c r="G21" s="64">
        <f t="shared" si="3"/>
        <v>0.81945545863071645</v>
      </c>
      <c r="H21" s="47"/>
      <c r="I21" s="43"/>
      <c r="J21" s="43"/>
      <c r="K21" s="43"/>
      <c r="L21" s="43"/>
    </row>
    <row r="22" spans="1:21" x14ac:dyDescent="0.25">
      <c r="A22" s="48">
        <v>13</v>
      </c>
      <c r="B22" s="63" t="s">
        <v>269</v>
      </c>
      <c r="C22" s="64">
        <f>VLOOKUP($E$4+$E$6*15-15,Data!$A$247:$AF$275,2+$A22)</f>
        <v>0.25188916876574308</v>
      </c>
      <c r="D22" s="64">
        <f t="shared" si="0"/>
        <v>0.25190216876574306</v>
      </c>
      <c r="E22" s="65">
        <f t="shared" si="1"/>
        <v>25</v>
      </c>
      <c r="F22" s="64" t="str">
        <f t="shared" si="2"/>
        <v>Philippines</v>
      </c>
      <c r="G22" s="64">
        <f t="shared" si="3"/>
        <v>0.78994614003590669</v>
      </c>
      <c r="H22" s="47"/>
      <c r="I22" s="43"/>
      <c r="J22" s="43"/>
      <c r="K22" s="43"/>
      <c r="L22" s="43"/>
    </row>
    <row r="23" spans="1:21" x14ac:dyDescent="0.25">
      <c r="A23" s="48">
        <v>14</v>
      </c>
      <c r="B23" s="63" t="s">
        <v>270</v>
      </c>
      <c r="C23" s="64">
        <f>VLOOKUP($E$4+$E$6*15-15,Data!$A$247:$AF$275,2+$A23)</f>
        <v>1.4325507361719061</v>
      </c>
      <c r="D23" s="64">
        <f t="shared" si="0"/>
        <v>1.4325647361719061</v>
      </c>
      <c r="E23" s="65">
        <f t="shared" si="1"/>
        <v>6</v>
      </c>
      <c r="F23" s="64" t="str">
        <f t="shared" si="2"/>
        <v>Turkey</v>
      </c>
      <c r="G23" s="64">
        <f t="shared" si="3"/>
        <v>0.78263963002490211</v>
      </c>
      <c r="H23" s="47"/>
      <c r="I23" s="43"/>
      <c r="J23" s="43"/>
      <c r="K23" s="43"/>
      <c r="L23" s="43"/>
    </row>
    <row r="24" spans="1:21" x14ac:dyDescent="0.25">
      <c r="A24" s="48">
        <v>15</v>
      </c>
      <c r="B24" s="63" t="s">
        <v>271</v>
      </c>
      <c r="C24" s="64">
        <f>VLOOKUP($E$4+$E$6*15-15,Data!$A$247:$AF$275,2+$A24)</f>
        <v>1.2973137973137974</v>
      </c>
      <c r="D24" s="64">
        <f t="shared" si="0"/>
        <v>1.2973287973137975</v>
      </c>
      <c r="E24" s="65">
        <f t="shared" si="1"/>
        <v>8</v>
      </c>
      <c r="F24" s="64" t="str">
        <f t="shared" si="2"/>
        <v>Vietnam</v>
      </c>
      <c r="G24" s="64">
        <f t="shared" si="3"/>
        <v>0.68829113924050633</v>
      </c>
      <c r="H24" s="47"/>
      <c r="I24" s="43"/>
      <c r="J24" s="43"/>
      <c r="K24" s="43"/>
      <c r="L24" s="43"/>
    </row>
    <row r="25" spans="1:21" x14ac:dyDescent="0.25">
      <c r="A25" s="48">
        <v>16</v>
      </c>
      <c r="B25" s="63" t="s">
        <v>272</v>
      </c>
      <c r="C25" s="64">
        <f>VLOOKUP($E$4+$E$6*15-15,Data!$A$247:$AF$275,2+$A25)</f>
        <v>0.6440599053309537</v>
      </c>
      <c r="D25" s="64">
        <f t="shared" si="0"/>
        <v>0.64407590533095371</v>
      </c>
      <c r="E25" s="65">
        <f t="shared" si="1"/>
        <v>17</v>
      </c>
      <c r="F25" s="64" t="str">
        <f t="shared" si="2"/>
        <v>Bosnia</v>
      </c>
      <c r="G25" s="64">
        <f t="shared" si="3"/>
        <v>0.67817509247842167</v>
      </c>
      <c r="H25" s="47"/>
      <c r="I25" s="43"/>
      <c r="J25" s="43"/>
      <c r="K25" s="43"/>
      <c r="L25" s="43"/>
    </row>
    <row r="26" spans="1:21" x14ac:dyDescent="0.25">
      <c r="A26" s="48">
        <v>17</v>
      </c>
      <c r="B26" s="63" t="s">
        <v>273</v>
      </c>
      <c r="C26" s="64">
        <f>VLOOKUP($E$4+$E$6*15-15,Data!$A$247:$AF$275,2+$A26)</f>
        <v>0.2808988764044944</v>
      </c>
      <c r="D26" s="64">
        <f t="shared" si="0"/>
        <v>0.28091587640449439</v>
      </c>
      <c r="E26" s="65">
        <f t="shared" si="1"/>
        <v>24</v>
      </c>
      <c r="F26" s="64" t="str">
        <f t="shared" si="2"/>
        <v>Nepal</v>
      </c>
      <c r="G26" s="64">
        <f t="shared" si="3"/>
        <v>0.6440599053309537</v>
      </c>
      <c r="H26" s="47"/>
      <c r="I26" s="43"/>
      <c r="J26" s="43"/>
      <c r="K26" s="43"/>
      <c r="L26" s="43"/>
    </row>
    <row r="27" spans="1:21" x14ac:dyDescent="0.25">
      <c r="A27" s="48">
        <v>18</v>
      </c>
      <c r="B27" s="63" t="s">
        <v>274</v>
      </c>
      <c r="C27" s="64">
        <f>VLOOKUP($E$4+$E$6*15-15,Data!$A$247:$AF$275,2+$A27)</f>
        <v>0.40102078016769954</v>
      </c>
      <c r="D27" s="64">
        <f t="shared" si="0"/>
        <v>0.40103878016769956</v>
      </c>
      <c r="E27" s="65">
        <f t="shared" si="1"/>
        <v>19</v>
      </c>
      <c r="F27" s="64" t="str">
        <f t="shared" si="2"/>
        <v>India</v>
      </c>
      <c r="G27" s="64">
        <f t="shared" si="3"/>
        <v>0.46963325520474286</v>
      </c>
      <c r="H27" s="47"/>
      <c r="I27" s="43"/>
      <c r="J27" s="43"/>
      <c r="K27" s="43"/>
      <c r="L27" s="43"/>
    </row>
    <row r="28" spans="1:21" x14ac:dyDescent="0.25">
      <c r="A28" s="48">
        <v>19</v>
      </c>
      <c r="B28" s="63" t="s">
        <v>275</v>
      </c>
      <c r="C28" s="64">
        <f>VLOOKUP($E$4+$E$6*15-15,Data!$A$247:$AF$275,2+$A28)</f>
        <v>0.78994614003590669</v>
      </c>
      <c r="D28" s="64">
        <f t="shared" si="0"/>
        <v>0.78996514003590668</v>
      </c>
      <c r="E28" s="65">
        <f t="shared" si="1"/>
        <v>13</v>
      </c>
      <c r="F28" s="64" t="str">
        <f t="shared" si="2"/>
        <v>Pakistan</v>
      </c>
      <c r="G28" s="64">
        <f t="shared" si="3"/>
        <v>0.40102078016769954</v>
      </c>
      <c r="H28" s="47"/>
      <c r="I28" s="43"/>
      <c r="J28" s="43"/>
      <c r="K28" s="43"/>
      <c r="L28" s="43"/>
    </row>
    <row r="29" spans="1:21" x14ac:dyDescent="0.25">
      <c r="A29" s="48">
        <v>20</v>
      </c>
      <c r="B29" s="63" t="s">
        <v>276</v>
      </c>
      <c r="C29" s="64">
        <f>VLOOKUP($E$4+$E$6*15-15,Data!$A$247:$AF$275,2+$A29)</f>
        <v>1.6054421768707483</v>
      </c>
      <c r="D29" s="64">
        <f t="shared" si="0"/>
        <v>1.6054621768707482</v>
      </c>
      <c r="E29" s="65">
        <f t="shared" si="1"/>
        <v>5</v>
      </c>
      <c r="F29" s="64" t="str">
        <f t="shared" si="2"/>
        <v>Egypt</v>
      </c>
      <c r="G29" s="64">
        <f t="shared" si="3"/>
        <v>0.399400898652022</v>
      </c>
      <c r="H29" s="47"/>
      <c r="I29" s="43"/>
      <c r="J29" s="43"/>
      <c r="K29" s="43"/>
      <c r="L29" s="43"/>
    </row>
    <row r="30" spans="1:21" x14ac:dyDescent="0.25">
      <c r="A30" s="48">
        <v>21</v>
      </c>
      <c r="B30" s="63" t="s">
        <v>290</v>
      </c>
      <c r="C30" s="64">
        <f>VLOOKUP($E$4+$E$6*15-15,Data!$A$247:$AF$275,2+$A30)</f>
        <v>1.3965087281795512</v>
      </c>
      <c r="D30" s="64">
        <f t="shared" si="0"/>
        <v>1.3965297281795512</v>
      </c>
      <c r="E30" s="65">
        <f t="shared" si="1"/>
        <v>7</v>
      </c>
      <c r="F30" s="64" t="str">
        <f t="shared" si="2"/>
        <v>Bangladesh</v>
      </c>
      <c r="G30" s="64">
        <f t="shared" si="3"/>
        <v>0.38197097020626436</v>
      </c>
      <c r="H30" s="47"/>
      <c r="I30" s="43"/>
      <c r="J30" s="43"/>
      <c r="K30" s="43"/>
      <c r="L30" s="43"/>
    </row>
    <row r="31" spans="1:21" x14ac:dyDescent="0.25">
      <c r="A31" s="48">
        <v>22</v>
      </c>
      <c r="B31" s="63" t="s">
        <v>278</v>
      </c>
      <c r="C31" s="64">
        <f>VLOOKUP($E$4+$E$6*15-15,Data!$A$247:$AF$275,2+$A31)</f>
        <v>1.0133912414042707</v>
      </c>
      <c r="D31" s="64">
        <f t="shared" si="0"/>
        <v>1.0134132414042707</v>
      </c>
      <c r="E31" s="65">
        <f t="shared" si="1"/>
        <v>9</v>
      </c>
      <c r="F31" s="64" t="str">
        <f t="shared" si="2"/>
        <v>Albania</v>
      </c>
      <c r="G31" s="64">
        <f t="shared" si="3"/>
        <v>0.33594624860022393</v>
      </c>
      <c r="H31" s="47"/>
      <c r="I31" s="43"/>
      <c r="J31" s="43"/>
      <c r="K31" s="43"/>
      <c r="L31" s="43"/>
    </row>
    <row r="32" spans="1:21" x14ac:dyDescent="0.25">
      <c r="A32" s="48">
        <v>23</v>
      </c>
      <c r="B32" s="63" t="s">
        <v>279</v>
      </c>
      <c r="C32" s="64">
        <f>VLOOKUP($E$4+$E$6*15-15,Data!$A$247:$AF$275,2+$A32)</f>
        <v>0</v>
      </c>
      <c r="D32" s="64">
        <f t="shared" si="0"/>
        <v>2.3E-5</v>
      </c>
      <c r="E32" s="65">
        <f t="shared" si="1"/>
        <v>30</v>
      </c>
      <c r="F32" s="64" t="str">
        <f t="shared" si="2"/>
        <v>Sri Lanka</v>
      </c>
      <c r="G32" s="64">
        <f t="shared" si="3"/>
        <v>0.28649432067140784</v>
      </c>
      <c r="H32" s="47"/>
      <c r="I32" s="43"/>
      <c r="J32" s="43"/>
      <c r="K32" s="43"/>
      <c r="L32" s="43"/>
    </row>
    <row r="33" spans="1:12" x14ac:dyDescent="0.25">
      <c r="A33" s="48">
        <v>24</v>
      </c>
      <c r="B33" s="63" t="s">
        <v>280</v>
      </c>
      <c r="C33" s="64">
        <f>VLOOKUP($E$4+$E$6*15-15,Data!$A$247:$AF$275,2+$A33)</f>
        <v>0.28649432067140784</v>
      </c>
      <c r="D33" s="64">
        <f t="shared" si="0"/>
        <v>0.28651832067140787</v>
      </c>
      <c r="E33" s="65">
        <f t="shared" si="1"/>
        <v>23</v>
      </c>
      <c r="F33" s="64" t="str">
        <f t="shared" si="2"/>
        <v>North Macedonia</v>
      </c>
      <c r="G33" s="64">
        <f t="shared" si="3"/>
        <v>0.2808988764044944</v>
      </c>
      <c r="H33" s="47"/>
      <c r="I33" s="43"/>
      <c r="J33" s="43"/>
      <c r="K33" s="43"/>
      <c r="L33" s="43"/>
    </row>
    <row r="34" spans="1:12" x14ac:dyDescent="0.25">
      <c r="A34" s="48">
        <v>25</v>
      </c>
      <c r="B34" s="63" t="s">
        <v>281</v>
      </c>
      <c r="C34" s="64">
        <f>VLOOKUP($E$4+$E$6*15-15,Data!$A$247:$AF$275,2+$A34)</f>
        <v>0.13544018058690743</v>
      </c>
      <c r="D34" s="64">
        <f t="shared" si="0"/>
        <v>0.13546518058690743</v>
      </c>
      <c r="E34" s="65">
        <f t="shared" si="1"/>
        <v>27</v>
      </c>
      <c r="F34" s="64" t="str">
        <f t="shared" si="2"/>
        <v>Iraq</v>
      </c>
      <c r="G34" s="64">
        <f t="shared" si="3"/>
        <v>0.25188916876574308</v>
      </c>
      <c r="H34" s="47"/>
      <c r="I34" s="43"/>
      <c r="J34" s="43"/>
      <c r="K34" s="43"/>
      <c r="L34" s="43"/>
    </row>
    <row r="35" spans="1:12" x14ac:dyDescent="0.25">
      <c r="A35" s="48">
        <v>26</v>
      </c>
      <c r="B35" s="63" t="s">
        <v>282</v>
      </c>
      <c r="C35" s="64">
        <f>VLOOKUP($E$4+$E$6*15-15,Data!$A$247:$AF$275,2+$A35)</f>
        <v>0</v>
      </c>
      <c r="D35" s="64">
        <f t="shared" si="0"/>
        <v>2.5999999999999998E-5</v>
      </c>
      <c r="E35" s="65">
        <f t="shared" si="1"/>
        <v>29</v>
      </c>
      <c r="F35" s="64" t="str">
        <f t="shared" si="2"/>
        <v>Cambodia</v>
      </c>
      <c r="G35" s="64">
        <f t="shared" si="3"/>
        <v>0.22427440633245385</v>
      </c>
      <c r="H35" s="47"/>
      <c r="I35" s="43"/>
      <c r="J35" s="43"/>
      <c r="K35" s="43"/>
      <c r="L35" s="43"/>
    </row>
    <row r="36" spans="1:12" x14ac:dyDescent="0.25">
      <c r="A36" s="48">
        <v>27</v>
      </c>
      <c r="B36" s="63" t="s">
        <v>283</v>
      </c>
      <c r="C36" s="64">
        <f>VLOOKUP($E$4+$E$6*15-15,Data!$A$247:$AF$275,2+$A36)</f>
        <v>1.7872711421098517</v>
      </c>
      <c r="D36" s="64">
        <f t="shared" si="0"/>
        <v>1.7872981421098517</v>
      </c>
      <c r="E36" s="65">
        <f t="shared" si="1"/>
        <v>4</v>
      </c>
      <c r="F36" s="64" t="str">
        <f t="shared" si="2"/>
        <v>Sudan</v>
      </c>
      <c r="G36" s="64">
        <f t="shared" si="3"/>
        <v>0.13544018058690743</v>
      </c>
      <c r="H36" s="47"/>
      <c r="I36" s="43"/>
      <c r="J36" s="43"/>
      <c r="K36" s="43"/>
      <c r="L36" s="43"/>
    </row>
    <row r="37" spans="1:12" x14ac:dyDescent="0.25">
      <c r="A37" s="48">
        <v>28</v>
      </c>
      <c r="B37" s="63" t="s">
        <v>284</v>
      </c>
      <c r="C37" s="64">
        <f>VLOOKUP($E$4+$E$6*15-15,Data!$A$247:$AF$275,2+$A37)</f>
        <v>0.78263963002490211</v>
      </c>
      <c r="D37" s="64">
        <f t="shared" si="0"/>
        <v>0.78266763002490214</v>
      </c>
      <c r="E37" s="65">
        <f t="shared" si="1"/>
        <v>14</v>
      </c>
      <c r="F37" s="64" t="str">
        <f t="shared" si="2"/>
        <v>Afghanistan</v>
      </c>
      <c r="G37" s="64">
        <f t="shared" si="3"/>
        <v>0.10785159620362382</v>
      </c>
      <c r="H37" s="47"/>
      <c r="I37" s="43"/>
      <c r="J37" s="43"/>
      <c r="K37" s="43"/>
      <c r="L37" s="43"/>
    </row>
    <row r="38" spans="1:12" x14ac:dyDescent="0.25">
      <c r="A38" s="48">
        <v>29</v>
      </c>
      <c r="B38" s="63" t="s">
        <v>285</v>
      </c>
      <c r="C38" s="64">
        <f>VLOOKUP($E$4+$E$6*15-15,Data!$A$247:$AF$275,2+$A38)</f>
        <v>0.88832487309644681</v>
      </c>
      <c r="D38" s="64">
        <f t="shared" si="0"/>
        <v>0.88835387309644676</v>
      </c>
      <c r="E38" s="65">
        <f t="shared" si="1"/>
        <v>10</v>
      </c>
      <c r="F38" s="64" t="str">
        <f t="shared" si="2"/>
        <v>Syria</v>
      </c>
      <c r="G38" s="64">
        <f t="shared" si="3"/>
        <v>0</v>
      </c>
      <c r="H38" s="47"/>
      <c r="I38" s="43"/>
      <c r="J38" s="43"/>
      <c r="K38" s="43"/>
      <c r="L38" s="43"/>
    </row>
    <row r="39" spans="1:12" x14ac:dyDescent="0.25">
      <c r="A39" s="48">
        <v>30</v>
      </c>
      <c r="B39" s="63" t="s">
        <v>286</v>
      </c>
      <c r="C39" s="64">
        <f>VLOOKUP($E$4+$E$6*15-15,Data!$A$247:$AF$275,2+$A39)</f>
        <v>0.68829113924050633</v>
      </c>
      <c r="D39" s="64">
        <f t="shared" si="0"/>
        <v>0.68832113924050631</v>
      </c>
      <c r="E39" s="65">
        <f t="shared" si="1"/>
        <v>15</v>
      </c>
      <c r="F39" s="64" t="str">
        <f t="shared" si="2"/>
        <v>South Sudan</v>
      </c>
      <c r="G39" s="64">
        <f t="shared" si="3"/>
        <v>0</v>
      </c>
      <c r="H39" s="47"/>
      <c r="I39" s="43"/>
      <c r="J39" s="43"/>
      <c r="K39" s="43"/>
      <c r="L39" s="43"/>
    </row>
    <row r="40" spans="1:12" x14ac:dyDescent="0.25">
      <c r="A40" s="66"/>
      <c r="B40" s="66"/>
      <c r="C40" s="66"/>
      <c r="D40" s="66"/>
      <c r="E40" s="66"/>
      <c r="F40" s="66"/>
      <c r="G40" s="66"/>
      <c r="H40" s="66"/>
      <c r="I40" s="43"/>
      <c r="J40" s="43"/>
      <c r="K40" s="43"/>
      <c r="L40" s="43"/>
    </row>
    <row r="41" spans="1:12" x14ac:dyDescent="0.25">
      <c r="A41" s="66"/>
      <c r="B41" s="66"/>
      <c r="C41" s="66"/>
      <c r="D41" s="66"/>
      <c r="E41" s="66"/>
      <c r="F41" s="66"/>
      <c r="G41" s="66"/>
      <c r="H41" s="66"/>
      <c r="I41" s="43"/>
      <c r="J41" s="43"/>
      <c r="K41" s="43"/>
      <c r="L41" s="43"/>
    </row>
    <row r="42" spans="1:12" x14ac:dyDescent="0.25">
      <c r="A42" s="66"/>
      <c r="B42" s="66"/>
      <c r="C42" s="66"/>
      <c r="D42" s="66"/>
      <c r="E42" s="66"/>
      <c r="F42" s="66"/>
      <c r="G42" s="66"/>
      <c r="H42" s="66"/>
      <c r="I42" s="43"/>
      <c r="J42" s="43"/>
      <c r="K42" s="43"/>
      <c r="L42" s="43"/>
    </row>
    <row r="43" spans="1:12" x14ac:dyDescent="0.25">
      <c r="A43" s="66"/>
      <c r="B43" s="66"/>
      <c r="C43" s="66"/>
      <c r="D43" s="66"/>
      <c r="E43" s="66"/>
      <c r="F43" s="66"/>
      <c r="G43" s="66"/>
      <c r="H43" s="66"/>
      <c r="I43" s="43"/>
      <c r="J43" s="43"/>
      <c r="K43" s="43"/>
      <c r="L43" s="43"/>
    </row>
    <row r="44" spans="1:12" x14ac:dyDescent="0.25">
      <c r="A44" s="66"/>
      <c r="B44" s="66"/>
      <c r="C44" s="66"/>
      <c r="D44" s="66"/>
      <c r="E44" s="66"/>
      <c r="F44" s="66"/>
      <c r="G44" s="66"/>
      <c r="H44" s="66"/>
      <c r="I44" s="43"/>
      <c r="J44" s="43"/>
      <c r="K44" s="43"/>
      <c r="L44" s="43"/>
    </row>
    <row r="45" spans="1:12" x14ac:dyDescent="0.25">
      <c r="A45" s="66"/>
      <c r="B45" s="66"/>
      <c r="C45" s="66"/>
      <c r="D45" s="66"/>
      <c r="E45" s="66"/>
      <c r="F45" s="66"/>
      <c r="G45" s="66"/>
      <c r="H45" s="66"/>
      <c r="I45" s="47"/>
      <c r="J45" s="47"/>
    </row>
    <row r="46" spans="1:12" x14ac:dyDescent="0.25">
      <c r="A46" s="66"/>
      <c r="B46" s="66"/>
      <c r="C46" s="66"/>
      <c r="D46" s="66"/>
      <c r="E46" s="66"/>
      <c r="F46" s="66"/>
      <c r="G46" s="66"/>
      <c r="H46" s="66"/>
      <c r="I46" s="47"/>
      <c r="J46" s="47"/>
    </row>
    <row r="47" spans="1:12" x14ac:dyDescent="0.25">
      <c r="A47" s="66"/>
      <c r="B47" s="66"/>
      <c r="C47" s="66"/>
      <c r="D47" s="66"/>
      <c r="E47" s="66"/>
      <c r="F47" s="66"/>
      <c r="G47" s="66"/>
      <c r="H47" s="66"/>
      <c r="I47" s="47"/>
      <c r="J47" s="47"/>
    </row>
    <row r="48" spans="1:12" x14ac:dyDescent="0.25">
      <c r="A48"/>
      <c r="B48"/>
      <c r="C48"/>
      <c r="D48"/>
      <c r="E48"/>
      <c r="F48"/>
      <c r="G48"/>
      <c r="H48"/>
      <c r="I48" s="47"/>
      <c r="J48" s="47"/>
    </row>
    <row r="49" spans="1:10" x14ac:dyDescent="0.25">
      <c r="A49"/>
      <c r="B49"/>
      <c r="C49"/>
      <c r="D49"/>
      <c r="E49"/>
      <c r="F49"/>
      <c r="G49"/>
      <c r="H49"/>
      <c r="I49" s="47"/>
      <c r="J49" s="47"/>
    </row>
    <row r="50" spans="1:10" x14ac:dyDescent="0.25">
      <c r="A50"/>
      <c r="B50"/>
      <c r="C50"/>
      <c r="D50"/>
      <c r="E50"/>
      <c r="F50"/>
      <c r="G50"/>
      <c r="H50"/>
      <c r="I50" s="47"/>
      <c r="J50" s="47"/>
    </row>
    <row r="51" spans="1:10" x14ac:dyDescent="0.25">
      <c r="A51"/>
      <c r="B51"/>
      <c r="C51"/>
      <c r="D51"/>
      <c r="E51"/>
      <c r="F51"/>
      <c r="G51"/>
      <c r="H51"/>
      <c r="I51" s="47"/>
      <c r="J51" s="47"/>
    </row>
    <row r="52" spans="1:10" x14ac:dyDescent="0.25">
      <c r="A52"/>
      <c r="B52"/>
      <c r="C52"/>
      <c r="D52"/>
      <c r="E52"/>
      <c r="F52"/>
      <c r="G52"/>
      <c r="H52"/>
      <c r="I52" s="47"/>
      <c r="J52" s="47"/>
    </row>
    <row r="53" spans="1:10" x14ac:dyDescent="0.25">
      <c r="A53"/>
      <c r="B53"/>
      <c r="C53"/>
      <c r="D53"/>
      <c r="E53"/>
      <c r="F53"/>
      <c r="G53"/>
      <c r="H53"/>
      <c r="I53" s="47"/>
      <c r="J53" s="47"/>
    </row>
    <row r="54" spans="1:10" x14ac:dyDescent="0.25">
      <c r="A54"/>
      <c r="B54"/>
      <c r="C54"/>
      <c r="D54"/>
      <c r="E54"/>
      <c r="F54"/>
      <c r="G54"/>
      <c r="H54"/>
      <c r="I54" s="47"/>
      <c r="J54" s="47"/>
    </row>
    <row r="55" spans="1:10" x14ac:dyDescent="0.25">
      <c r="A55"/>
      <c r="B55"/>
      <c r="C55"/>
      <c r="D55"/>
      <c r="E55"/>
      <c r="F55"/>
      <c r="G55"/>
      <c r="H55"/>
      <c r="I55" s="47"/>
      <c r="J55" s="47"/>
    </row>
    <row r="56" spans="1:10" x14ac:dyDescent="0.25">
      <c r="A56"/>
      <c r="B56"/>
      <c r="C56"/>
      <c r="D56"/>
      <c r="E56"/>
      <c r="F56"/>
      <c r="G56"/>
      <c r="H56"/>
      <c r="I56" s="47"/>
      <c r="J56" s="47"/>
    </row>
    <row r="57" spans="1:10" x14ac:dyDescent="0.25">
      <c r="A57"/>
      <c r="B57"/>
      <c r="C57"/>
      <c r="D57"/>
      <c r="E57"/>
      <c r="F57"/>
      <c r="G57"/>
      <c r="H57"/>
      <c r="I57" s="47"/>
      <c r="J57" s="47"/>
    </row>
    <row r="58" spans="1:10" x14ac:dyDescent="0.25">
      <c r="A58"/>
      <c r="B58"/>
      <c r="C58"/>
      <c r="D58"/>
      <c r="E58"/>
      <c r="F58"/>
      <c r="G58"/>
      <c r="H58"/>
      <c r="I58" s="47"/>
      <c r="J58" s="47"/>
    </row>
    <row r="59" spans="1:10" x14ac:dyDescent="0.25">
      <c r="A59"/>
      <c r="B59"/>
      <c r="C59"/>
      <c r="D59"/>
      <c r="E59"/>
      <c r="F59"/>
      <c r="G59"/>
      <c r="H59"/>
      <c r="I59" s="47"/>
      <c r="J59" s="47"/>
    </row>
    <row r="60" spans="1:10" x14ac:dyDescent="0.25">
      <c r="A60"/>
      <c r="B60"/>
      <c r="C60"/>
      <c r="D60"/>
      <c r="E60"/>
      <c r="F60"/>
      <c r="G60"/>
      <c r="H60"/>
      <c r="I60" s="47"/>
      <c r="J60" s="47"/>
    </row>
    <row r="61" spans="1:10" x14ac:dyDescent="0.25">
      <c r="A61"/>
      <c r="B61"/>
      <c r="C61"/>
      <c r="D61"/>
      <c r="E61"/>
      <c r="F61"/>
      <c r="G61"/>
      <c r="H61"/>
      <c r="I61" s="47"/>
      <c r="J61" s="47"/>
    </row>
    <row r="62" spans="1:10" x14ac:dyDescent="0.25">
      <c r="A62"/>
      <c r="B62"/>
      <c r="C62"/>
      <c r="D62"/>
      <c r="E62"/>
      <c r="F62"/>
      <c r="G62"/>
      <c r="H62"/>
      <c r="I62" s="47"/>
      <c r="J62" s="47"/>
    </row>
    <row r="63" spans="1:10" x14ac:dyDescent="0.25">
      <c r="A63"/>
      <c r="B63"/>
      <c r="C63"/>
      <c r="D63"/>
      <c r="E63"/>
      <c r="F63"/>
      <c r="G63"/>
      <c r="H63"/>
      <c r="I63" s="47"/>
      <c r="J63" s="47"/>
    </row>
    <row r="64" spans="1:10" x14ac:dyDescent="0.25">
      <c r="A64"/>
      <c r="B64"/>
      <c r="C64"/>
      <c r="D64"/>
      <c r="E64"/>
      <c r="F64"/>
      <c r="G64"/>
      <c r="H64"/>
      <c r="I64" s="47"/>
      <c r="J64" s="47"/>
    </row>
    <row r="65" spans="1:10" x14ac:dyDescent="0.25">
      <c r="A65"/>
      <c r="B65"/>
      <c r="C65"/>
      <c r="D65"/>
      <c r="E65"/>
      <c r="F65"/>
      <c r="G65"/>
      <c r="H65"/>
      <c r="I65" s="47"/>
      <c r="J65" s="47"/>
    </row>
    <row r="66" spans="1:10" x14ac:dyDescent="0.25">
      <c r="A66"/>
      <c r="B66"/>
      <c r="C66"/>
      <c r="D66"/>
      <c r="E66"/>
      <c r="F66"/>
      <c r="G66"/>
      <c r="H66"/>
      <c r="I66" s="47"/>
      <c r="J66" s="47"/>
    </row>
    <row r="67" spans="1:10" x14ac:dyDescent="0.25">
      <c r="A67"/>
      <c r="B67"/>
      <c r="C67"/>
      <c r="D67"/>
      <c r="E67"/>
      <c r="F67"/>
      <c r="G67"/>
      <c r="H67"/>
      <c r="I67" s="47"/>
      <c r="J67" s="47"/>
    </row>
    <row r="68" spans="1:10" x14ac:dyDescent="0.25">
      <c r="A68"/>
      <c r="B68"/>
      <c r="C68"/>
      <c r="D68"/>
      <c r="E68"/>
      <c r="F68"/>
      <c r="G68"/>
      <c r="H68"/>
      <c r="I68" s="47"/>
      <c r="J68" s="47"/>
    </row>
    <row r="69" spans="1:10" x14ac:dyDescent="0.25">
      <c r="A69"/>
      <c r="B69"/>
      <c r="C69"/>
      <c r="D69"/>
      <c r="E69"/>
      <c r="F69"/>
      <c r="G69"/>
      <c r="H69"/>
      <c r="I69" s="47"/>
      <c r="J69" s="47"/>
    </row>
    <row r="70" spans="1:10" x14ac:dyDescent="0.25">
      <c r="A70"/>
      <c r="B70"/>
      <c r="C70"/>
      <c r="D70"/>
      <c r="E70"/>
      <c r="F70"/>
      <c r="G70"/>
      <c r="H70"/>
      <c r="I70" s="47"/>
      <c r="J70" s="47"/>
    </row>
    <row r="71" spans="1:10" x14ac:dyDescent="0.25">
      <c r="A71"/>
      <c r="B71"/>
      <c r="C71"/>
      <c r="D71"/>
      <c r="E71"/>
      <c r="F71"/>
      <c r="G71"/>
      <c r="H71"/>
      <c r="I71" s="47"/>
      <c r="J71" s="47"/>
    </row>
    <row r="72" spans="1:10" x14ac:dyDescent="0.25">
      <c r="A72"/>
      <c r="B72"/>
      <c r="C72"/>
      <c r="D72"/>
      <c r="E72"/>
      <c r="F72"/>
      <c r="G72"/>
      <c r="H72"/>
      <c r="I72" s="47"/>
      <c r="J72" s="47"/>
    </row>
    <row r="73" spans="1:10" x14ac:dyDescent="0.25">
      <c r="A73"/>
      <c r="B73"/>
      <c r="C73"/>
      <c r="D73"/>
      <c r="E73"/>
      <c r="F73"/>
      <c r="G73"/>
      <c r="H73"/>
      <c r="I73" s="47"/>
      <c r="J73" s="47"/>
    </row>
    <row r="74" spans="1:10" x14ac:dyDescent="0.25">
      <c r="A74"/>
      <c r="B74"/>
      <c r="C74"/>
      <c r="D74"/>
      <c r="E74"/>
      <c r="F74"/>
      <c r="G74"/>
      <c r="H74"/>
      <c r="I74" s="47"/>
      <c r="J74" s="47"/>
    </row>
    <row r="75" spans="1:10" x14ac:dyDescent="0.25">
      <c r="A75"/>
      <c r="B75"/>
      <c r="C75"/>
      <c r="D75"/>
      <c r="E75"/>
      <c r="F75"/>
      <c r="G75"/>
      <c r="H75"/>
      <c r="I75" s="47"/>
      <c r="J75" s="47"/>
    </row>
    <row r="76" spans="1:10" x14ac:dyDescent="0.25">
      <c r="A76"/>
      <c r="B76"/>
      <c r="C76"/>
      <c r="D76"/>
      <c r="E76"/>
      <c r="F76"/>
      <c r="G76"/>
      <c r="H76"/>
      <c r="I76" s="47"/>
      <c r="J76" s="47"/>
    </row>
    <row r="77" spans="1:10" x14ac:dyDescent="0.25">
      <c r="A77"/>
      <c r="B77"/>
      <c r="C77"/>
      <c r="D77"/>
      <c r="E77"/>
      <c r="F77"/>
      <c r="G77"/>
      <c r="H77"/>
      <c r="I77" s="47"/>
      <c r="J77" s="47"/>
    </row>
    <row r="78" spans="1:10" x14ac:dyDescent="0.25">
      <c r="A78"/>
      <c r="B78"/>
      <c r="C78"/>
      <c r="D78"/>
      <c r="E78"/>
      <c r="F78"/>
      <c r="G78"/>
      <c r="H78"/>
      <c r="I78" s="47"/>
      <c r="J78" s="47"/>
    </row>
    <row r="79" spans="1:10" x14ac:dyDescent="0.25">
      <c r="A79"/>
      <c r="B79"/>
      <c r="C79"/>
      <c r="D79"/>
      <c r="E79"/>
      <c r="F79"/>
      <c r="G79"/>
      <c r="H79"/>
      <c r="I79" s="47"/>
      <c r="J79" s="47"/>
    </row>
    <row r="80" spans="1:10" x14ac:dyDescent="0.25">
      <c r="A80"/>
      <c r="B80"/>
      <c r="C80"/>
      <c r="D80"/>
      <c r="E80"/>
      <c r="F80"/>
      <c r="G80"/>
      <c r="H80"/>
      <c r="I80" s="47"/>
      <c r="J80" s="47"/>
    </row>
    <row r="81" spans="1:10" x14ac:dyDescent="0.25">
      <c r="A81"/>
      <c r="B81"/>
      <c r="C81"/>
      <c r="D81"/>
      <c r="E81"/>
      <c r="F81"/>
      <c r="G81"/>
      <c r="H81"/>
      <c r="I81" s="47"/>
      <c r="J81" s="47"/>
    </row>
    <row r="82" spans="1:10" x14ac:dyDescent="0.25">
      <c r="A82"/>
      <c r="B82"/>
      <c r="C82"/>
      <c r="D82"/>
      <c r="E82"/>
      <c r="F82"/>
      <c r="G82"/>
      <c r="H82"/>
      <c r="I82" s="47"/>
      <c r="J82" s="47"/>
    </row>
    <row r="83" spans="1:10" x14ac:dyDescent="0.25">
      <c r="A83"/>
      <c r="B83"/>
      <c r="C83"/>
      <c r="D83"/>
      <c r="E83"/>
      <c r="F83"/>
      <c r="G83"/>
      <c r="H83"/>
      <c r="I83" s="47"/>
      <c r="J83" s="47"/>
    </row>
    <row r="84" spans="1:10" x14ac:dyDescent="0.25">
      <c r="A84"/>
      <c r="B84"/>
      <c r="C84"/>
      <c r="D84"/>
      <c r="E84"/>
      <c r="F84"/>
      <c r="G84"/>
      <c r="H84"/>
      <c r="I84" s="47"/>
      <c r="J84" s="47"/>
    </row>
    <row r="85" spans="1:10" x14ac:dyDescent="0.25">
      <c r="A85"/>
      <c r="B85"/>
      <c r="C85"/>
      <c r="D85"/>
      <c r="E85"/>
      <c r="F85"/>
      <c r="G85"/>
      <c r="H85"/>
      <c r="I85" s="47"/>
      <c r="J85" s="47"/>
    </row>
    <row r="86" spans="1:10" x14ac:dyDescent="0.25">
      <c r="A86"/>
      <c r="B86"/>
      <c r="C86"/>
      <c r="D86"/>
      <c r="E86"/>
      <c r="F86"/>
      <c r="G86"/>
      <c r="H86"/>
      <c r="I86" s="47"/>
      <c r="J86" s="47"/>
    </row>
    <row r="87" spans="1:10" x14ac:dyDescent="0.25">
      <c r="A87"/>
      <c r="B87"/>
      <c r="C87"/>
      <c r="D87"/>
      <c r="E87"/>
      <c r="F87"/>
      <c r="G87"/>
      <c r="H87"/>
      <c r="I87" s="47"/>
      <c r="J87" s="47"/>
    </row>
    <row r="88" spans="1:10" x14ac:dyDescent="0.25">
      <c r="A88"/>
      <c r="B88"/>
      <c r="C88"/>
      <c r="D88"/>
      <c r="E88"/>
      <c r="F88"/>
      <c r="G88"/>
      <c r="H88"/>
      <c r="I88" s="47"/>
      <c r="J88" s="47"/>
    </row>
    <row r="89" spans="1:10" x14ac:dyDescent="0.25">
      <c r="A89"/>
      <c r="B89"/>
      <c r="C89"/>
      <c r="D89"/>
      <c r="E89"/>
      <c r="F89"/>
      <c r="G89"/>
      <c r="H89"/>
      <c r="I89" s="47"/>
      <c r="J89" s="47"/>
    </row>
    <row r="90" spans="1:10" x14ac:dyDescent="0.25">
      <c r="A90"/>
      <c r="B90"/>
      <c r="C90"/>
      <c r="D90"/>
      <c r="E90"/>
      <c r="F90"/>
      <c r="G90"/>
      <c r="H90"/>
      <c r="I90" s="47"/>
      <c r="J90" s="47"/>
    </row>
    <row r="91" spans="1:10" x14ac:dyDescent="0.25">
      <c r="A91"/>
      <c r="B91"/>
      <c r="C91"/>
      <c r="D91"/>
      <c r="E91"/>
      <c r="F91"/>
      <c r="G91"/>
      <c r="H91"/>
      <c r="I91" s="47"/>
      <c r="J91" s="47"/>
    </row>
    <row r="92" spans="1:10" x14ac:dyDescent="0.25">
      <c r="A92"/>
      <c r="B92"/>
      <c r="C92"/>
      <c r="D92"/>
      <c r="E92"/>
      <c r="F92"/>
      <c r="G92"/>
      <c r="H92"/>
      <c r="I92" s="47"/>
      <c r="J92" s="47"/>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12700</xdr:colOff>
                    <xdr:row>3</xdr:row>
                    <xdr:rowOff>12700</xdr:rowOff>
                  </from>
                  <to>
                    <xdr:col>5</xdr:col>
                    <xdr:colOff>412750</xdr:colOff>
                    <xdr:row>4</xdr:row>
                    <xdr:rowOff>19050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2</xdr:col>
                    <xdr:colOff>12700</xdr:colOff>
                    <xdr:row>5</xdr:row>
                    <xdr:rowOff>0</xdr:rowOff>
                  </from>
                  <to>
                    <xdr:col>5</xdr:col>
                    <xdr:colOff>425450</xdr:colOff>
                    <xdr:row>6</xdr:row>
                    <xdr:rowOff>19050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A10991990</value>
    </field>
    <field name="Objective-Title">
      <value order="0">2024 Method of Travel to Work by Birthplace</value>
    </field>
    <field name="Objective-Description">
      <value order="0"/>
    </field>
    <field name="Objective-CreationStamp">
      <value order="0">2024-05-29T01:14:31Z</value>
    </field>
    <field name="Objective-IsApproved">
      <value order="0">false</value>
    </field>
    <field name="Objective-IsPublished">
      <value order="0">true</value>
    </field>
    <field name="Objective-DatePublished">
      <value order="0">2024-05-29T01:14:43Z</value>
    </field>
    <field name="Objective-ModificationStamp">
      <value order="0">2024-06-27T05:07:53Z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vA13911462</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2022-10-19T08:28:46Z</cp:lastPrinted>
  <dcterms:created xsi:type="dcterms:W3CDTF">2014-09-11T18:30:40Z</dcterms:created>
  <dcterms:modified xsi:type="dcterms:W3CDTF">2024-05-29T01:12:06Z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A10991990</vt:lpwstr>
  </op:property>
  <op:property fmtid="{D5CDD505-2E9C-101B-9397-08002B2CF9AE}" pid="4" name="Objective-Title">
    <vt:lpwstr xmlns:vt="http://schemas.openxmlformats.org/officeDocument/2006/docPropsVTypes">2024 Method of Travel to Work by Birthplace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2024-05-29T01:14:31Z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2024-05-29T01:14:43Z</vt:filetime>
  </op:property>
  <op:property fmtid="{D5CDD505-2E9C-101B-9397-08002B2CF9AE}" pid="10" name="Objective-ModificationStamp">
    <vt:filetime xmlns:vt="http://schemas.openxmlformats.org/officeDocument/2006/docPropsVTypes">2024-06-27T05:07:53Z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vA13911462</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